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3"/>
  <workbookPr codeName="ThisWorkbook" defaultThemeVersion="124226"/>
  <mc:AlternateContent xmlns:mc="http://schemas.openxmlformats.org/markup-compatibility/2006">
    <mc:Choice Requires="x15">
      <x15ac:absPath xmlns:x15ac="http://schemas.microsoft.com/office/spreadsheetml/2010/11/ac" url="/Users/james.makela/Dev/git_repos/OilDatabase/oil_db/data/env_canada/"/>
    </mc:Choice>
  </mc:AlternateContent>
  <xr:revisionPtr revIDLastSave="0" documentId="10_ncr:8100000_{21D74598-B0C3-4D4A-8201-67528B0D8AB6}" xr6:coauthVersionLast="33" xr6:coauthVersionMax="33" xr10:uidLastSave="{00000000-0000-0000-0000-000000000000}"/>
  <bookViews>
    <workbookView xWindow="-27440" yWindow="4060" windowWidth="26080" windowHeight="15560" xr2:uid="{00000000-000D-0000-FFFF-FFFF00000000}"/>
  </bookViews>
  <sheets>
    <sheet name="Database" sheetId="1" r:id="rId1"/>
    <sheet name="References" sheetId="5" r:id="rId2"/>
  </sheets>
  <calcPr calcId="162913"/>
  <fileRecoveryPr repairLoad="1"/>
</workbook>
</file>

<file path=xl/calcChain.xml><?xml version="1.0" encoding="utf-8"?>
<calcChain xmlns="http://schemas.openxmlformats.org/spreadsheetml/2006/main">
  <c r="HP15" i="1" l="1"/>
  <c r="CO15" i="1"/>
  <c r="CN15" i="1"/>
  <c r="U223" i="1" l="1"/>
  <c r="U224" i="1"/>
  <c r="JI224" i="1" l="1"/>
  <c r="IM224" i="1"/>
  <c r="ID224" i="1"/>
  <c r="HJ224" i="1"/>
  <c r="HI224" i="1"/>
  <c r="HH224" i="1"/>
  <c r="HG224" i="1"/>
  <c r="HF224" i="1"/>
  <c r="GH224" i="1"/>
  <c r="GG224" i="1"/>
  <c r="GF224" i="1"/>
  <c r="GE224" i="1"/>
  <c r="GA224" i="1"/>
  <c r="FZ224" i="1"/>
  <c r="FX224" i="1"/>
  <c r="FV224" i="1"/>
  <c r="FJ224" i="1"/>
  <c r="FH224" i="1"/>
  <c r="FB224" i="1"/>
  <c r="EK224" i="1"/>
  <c r="EI224" i="1"/>
  <c r="EG224" i="1"/>
  <c r="EE224" i="1"/>
  <c r="CN224" i="1"/>
  <c r="BP224" i="1"/>
  <c r="BO224" i="1"/>
  <c r="BN224" i="1"/>
  <c r="BM224" i="1"/>
  <c r="AT224" i="1"/>
  <c r="AS224" i="1"/>
  <c r="AR224" i="1"/>
  <c r="AQ224" i="1"/>
  <c r="JI223" i="1"/>
  <c r="IM223" i="1"/>
  <c r="ID223" i="1"/>
  <c r="HJ223" i="1"/>
  <c r="HI223" i="1"/>
  <c r="HH223" i="1"/>
  <c r="HG223" i="1"/>
  <c r="HF223" i="1"/>
  <c r="GH223" i="1"/>
  <c r="GG223" i="1"/>
  <c r="GF223" i="1"/>
  <c r="GE223" i="1"/>
  <c r="GA223" i="1"/>
  <c r="FZ223" i="1"/>
  <c r="FX223" i="1"/>
  <c r="FV223" i="1"/>
  <c r="FJ223" i="1"/>
  <c r="FH223" i="1"/>
  <c r="FB223" i="1"/>
  <c r="EK223" i="1"/>
  <c r="EI223" i="1"/>
  <c r="EG223" i="1"/>
  <c r="EE223" i="1"/>
  <c r="CN223" i="1"/>
  <c r="BP223" i="1"/>
  <c r="BO223" i="1"/>
  <c r="BN223" i="1"/>
  <c r="BM223" i="1"/>
  <c r="AT223" i="1"/>
  <c r="AS223" i="1"/>
  <c r="AR223" i="1"/>
  <c r="AQ223" i="1"/>
  <c r="GA187" i="1"/>
  <c r="FZ187" i="1"/>
  <c r="EQ187" i="1"/>
  <c r="DR187" i="1"/>
  <c r="DQ187" i="1"/>
  <c r="DP187" i="1"/>
  <c r="DO187" i="1"/>
  <c r="GA186" i="1"/>
  <c r="FZ186" i="1"/>
  <c r="EQ186" i="1"/>
  <c r="DR186" i="1"/>
  <c r="DQ186" i="1"/>
  <c r="DP186" i="1"/>
  <c r="DO186" i="1"/>
</calcChain>
</file>

<file path=xl/sharedStrings.xml><?xml version="1.0" encoding="utf-8"?>
<sst xmlns="http://schemas.openxmlformats.org/spreadsheetml/2006/main" count="2327" uniqueCount="749">
  <si>
    <t>Oil</t>
  </si>
  <si>
    <t>158 RGN Mistura</t>
  </si>
  <si>
    <t xml:space="preserve">Access West Winter Blend </t>
  </si>
  <si>
    <t>Alaminos Canyon Block 25</t>
  </si>
  <si>
    <t>Alaska North Slope [2002]</t>
  </si>
  <si>
    <t>Alaska North Slope [2010]</t>
  </si>
  <si>
    <t>Alaska North Slope [2011]</t>
  </si>
  <si>
    <t>Alaska North Slope [2012]</t>
  </si>
  <si>
    <t>Alaska North Slope [2015]</t>
  </si>
  <si>
    <t>Alberta Sweet Mixed Blend #4</t>
  </si>
  <si>
    <t>Alberta Sweet Mixed Blend #5</t>
  </si>
  <si>
    <t>Albian Heavy Synthetic</t>
  </si>
  <si>
    <t xml:space="preserve">Amauligak </t>
  </si>
  <si>
    <t>Anadarko HIA-376</t>
  </si>
  <si>
    <t xml:space="preserve"> Arabian Heavy  </t>
  </si>
  <si>
    <t>Arabian Heavy [2004]</t>
  </si>
  <si>
    <t>Arabian Light [2002]</t>
  </si>
  <si>
    <t>Arabian Medium [2000]</t>
  </si>
  <si>
    <t>Atkinson</t>
  </si>
  <si>
    <t>Bakken</t>
  </si>
  <si>
    <t>Biodiesel Canola-B100</t>
  </si>
  <si>
    <t>Biodiesel Canola-B20</t>
  </si>
  <si>
    <t>Biodiesel Canola-B5</t>
  </si>
  <si>
    <t>Biodiesel Canola B100</t>
  </si>
  <si>
    <t>Biodiesel Canola B20</t>
  </si>
  <si>
    <t>Biodiesel Canola B5</t>
  </si>
  <si>
    <t>Biodiesel Soy-B100</t>
  </si>
  <si>
    <t>Biodiesel Soy-1002-20</t>
  </si>
  <si>
    <t>Biodiesel Soy-1002-5</t>
  </si>
  <si>
    <t>Biodiesel Soy B100</t>
  </si>
  <si>
    <t>Biodiesel Soy B20</t>
  </si>
  <si>
    <t>Biodiesel Soy B5</t>
  </si>
  <si>
    <t>Biodiesel Tallow B100</t>
  </si>
  <si>
    <t>Biodiesel Tallow B20</t>
  </si>
  <si>
    <t>Biodiesel Tallow B5</t>
  </si>
  <si>
    <t xml:space="preserve">Biodiesel Tallow B100 </t>
  </si>
  <si>
    <t xml:space="preserve">Biodiesel Tallow B20 </t>
  </si>
  <si>
    <t xml:space="preserve">Biodiesel Tallow B5 </t>
  </si>
  <si>
    <t>Bitumen</t>
  </si>
  <si>
    <t>Bunker C [1987]</t>
  </si>
  <si>
    <t>Bunker C - IFO-300 [1994]</t>
  </si>
  <si>
    <t xml:space="preserve"> Bunker C MV Manolis</t>
  </si>
  <si>
    <t>Bunker C MV Manolis 2015-May operation</t>
  </si>
  <si>
    <t>Bunker C MV Manolis 2015-October operation</t>
  </si>
  <si>
    <t>Bunker C Zalinski</t>
  </si>
  <si>
    <t>Chayvo</t>
  </si>
  <si>
    <t>Cold Lake Bitumen [1988]</t>
  </si>
  <si>
    <t>Cold Lake Summer Blend [2014]</t>
  </si>
  <si>
    <t>Cold Lake Winter Blend  [2013]</t>
  </si>
  <si>
    <t>Cold Lake Winter Blend 2015</t>
  </si>
  <si>
    <t>Cook Inlet [2003]</t>
  </si>
  <si>
    <t xml:space="preserve">Deep Water Horizon Riser </t>
  </si>
  <si>
    <t>Deep Water Horizon Riser</t>
  </si>
  <si>
    <t>Diesel [2002]</t>
  </si>
  <si>
    <t xml:space="preserve">Diesel (summer) COM ULSD </t>
  </si>
  <si>
    <t>Diesel ULSD (2006)</t>
  </si>
  <si>
    <t xml:space="preserve">DOBA </t>
  </si>
  <si>
    <t>Dos Cuadros HE-05 [2011]</t>
  </si>
  <si>
    <t>Dos Cuadros HE-26 [2011]</t>
  </si>
  <si>
    <t>Endicott</t>
  </si>
  <si>
    <t xml:space="preserve">Fuel oil # 5 </t>
  </si>
  <si>
    <t xml:space="preserve">Gail Well E010 </t>
  </si>
  <si>
    <t xml:space="preserve">Gail Well E019 </t>
  </si>
  <si>
    <t>Genesis</t>
  </si>
  <si>
    <t>Green Canyon Block 200</t>
  </si>
  <si>
    <t>Harmony</t>
  </si>
  <si>
    <t>Hebron M-04</t>
  </si>
  <si>
    <t>Heritage HE 05 </t>
  </si>
  <si>
    <t>Heritage HE 26</t>
  </si>
  <si>
    <t>HFO 6303 [2002]</t>
  </si>
  <si>
    <t>Hibernia</t>
  </si>
  <si>
    <t>Husky Energy SGS</t>
  </si>
  <si>
    <t>IFO 120</t>
  </si>
  <si>
    <t>IFO 180</t>
  </si>
  <si>
    <t>IFO 180 [2004]</t>
  </si>
  <si>
    <t>IFO 380</t>
  </si>
  <si>
    <t>Independence Hub</t>
  </si>
  <si>
    <t xml:space="preserve">Issungnak </t>
  </si>
  <si>
    <t>Kravtsovskoye # 1</t>
  </si>
  <si>
    <t>Kravtsovskoye #2</t>
  </si>
  <si>
    <t>Marhm P-32</t>
  </si>
  <si>
    <t>Marine Safe Lube</t>
  </si>
  <si>
    <t>Mars TLP [2000]</t>
  </si>
  <si>
    <t>Maya [2004]</t>
  </si>
  <si>
    <t>Mississippi Canyon Block 807 [2002]</t>
  </si>
  <si>
    <t>Morpeth Block EW921</t>
  </si>
  <si>
    <t>MV Arrow 2015</t>
  </si>
  <si>
    <t>Neptune BHP [2009]</t>
  </si>
  <si>
    <t xml:space="preserve">Norman Wells </t>
  </si>
  <si>
    <t xml:space="preserve"> North Star</t>
  </si>
  <si>
    <t>Odoptu</t>
  </si>
  <si>
    <t>Orimulsion 400 [2001]</t>
  </si>
  <si>
    <t>Petronius Block VK786A</t>
  </si>
  <si>
    <t xml:space="preserve">Platform Ellen A038 </t>
  </si>
  <si>
    <t xml:space="preserve">Platform Ellen A040 </t>
  </si>
  <si>
    <t>Platform Elly</t>
  </si>
  <si>
    <t xml:space="preserve">Platform Irene </t>
  </si>
  <si>
    <t xml:space="preserve">Platform Irene Comingled </t>
  </si>
  <si>
    <t>Prudhoe Bay [2004]</t>
  </si>
  <si>
    <t>Pure Drill IA-35</t>
  </si>
  <si>
    <t>Rock</t>
  </si>
  <si>
    <t>Sockeye Sour</t>
  </si>
  <si>
    <t>South Lousiana</t>
  </si>
  <si>
    <t>South Louisiana</t>
  </si>
  <si>
    <t>Swepco 737</t>
  </si>
  <si>
    <t>Synthetic Bitumen Blend</t>
  </si>
  <si>
    <t>Tchatamba</t>
  </si>
  <si>
    <t>Terra Nova</t>
  </si>
  <si>
    <t>Troll</t>
  </si>
  <si>
    <t xml:space="preserve">Wabiska Heavy </t>
  </si>
  <si>
    <t>West Delta Block 143</t>
  </si>
  <si>
    <t>West Texas  [2001]</t>
  </si>
  <si>
    <t xml:space="preserve">Western Canadian Select </t>
  </si>
  <si>
    <t>White Rose</t>
  </si>
  <si>
    <t>Source:</t>
  </si>
  <si>
    <t>Alberta, Canada</t>
  </si>
  <si>
    <t xml:space="preserve">Alaska, USA </t>
  </si>
  <si>
    <t xml:space="preserve">Alberta, Canada </t>
  </si>
  <si>
    <t>Beaufort Sea, Canada</t>
  </si>
  <si>
    <t>Saudi Arabia</t>
  </si>
  <si>
    <t>Russia</t>
  </si>
  <si>
    <t>Newfoundland and Labrador, Canada</t>
  </si>
  <si>
    <t>Gulf of Mexico, Mexico</t>
  </si>
  <si>
    <t>Northwest Territories, Canada</t>
  </si>
  <si>
    <t>Alaska, USA</t>
  </si>
  <si>
    <t>Orinoco, Venezuela</t>
  </si>
  <si>
    <t>California, USA</t>
  </si>
  <si>
    <t>Gabon</t>
  </si>
  <si>
    <t>Date Sample Received:</t>
  </si>
  <si>
    <t xml:space="preserve"> 20/09/2004</t>
  </si>
  <si>
    <t xml:space="preserve"> 26/06/2002</t>
  </si>
  <si>
    <t xml:space="preserve"> 16/12/1999</t>
  </si>
  <si>
    <t xml:space="preserve"> 21/01/2004</t>
  </si>
  <si>
    <t>26/01/2002</t>
  </si>
  <si>
    <t xml:space="preserve"> 06/02/2002</t>
  </si>
  <si>
    <t>Comments:</t>
  </si>
  <si>
    <t>Petrobras SSA</t>
  </si>
  <si>
    <t>Via  CanmetENERGY, Natural Resources Canada</t>
  </si>
  <si>
    <t>Via Exxon -Mobil</t>
  </si>
  <si>
    <t>From TAPS pipeline, Petrostar Refinery, Valdez</t>
  </si>
  <si>
    <t>Alaskan Explorer B121</t>
  </si>
  <si>
    <t>Ohmsett Facility</t>
  </si>
  <si>
    <t>Alyeska Pipeline</t>
  </si>
  <si>
    <t>via PYR Enforecement, Vancouver</t>
  </si>
  <si>
    <t>Irving Oil Refinery, Canaport</t>
  </si>
  <si>
    <t>Irving Oil refinery, Canaport</t>
  </si>
  <si>
    <t>Via Ohmestt Facility</t>
  </si>
  <si>
    <t>Irving Oil Refinery, Canaport via OHMSETT Test Facility</t>
  </si>
  <si>
    <t>Milligan's Inc., Via ERMD</t>
  </si>
  <si>
    <t>West Central Soy</t>
  </si>
  <si>
    <t>Rothsay Inc, Via ERMD</t>
  </si>
  <si>
    <t>Pencor Reservoir Fluid Specialists</t>
  </si>
  <si>
    <t>Via CanmetENERGY, Natural Resources Canada</t>
  </si>
  <si>
    <t>Via Cook Inlet Regional Advisory Council</t>
  </si>
  <si>
    <t>Via BP/Aecom from Mississippi Canyon Block 252</t>
  </si>
  <si>
    <t>Via NOAA/LSU from Mississippi Canyon Block 252</t>
  </si>
  <si>
    <t>From Mississippi Canyon Block 252</t>
  </si>
  <si>
    <t>Retailer, Ottawa, Ontario, Canada (Stinsons’ Gas)</t>
  </si>
  <si>
    <t>Via Ohmsett Facility</t>
  </si>
  <si>
    <t>Via U.S. Dept. Int., M.M.S., OHMSETT</t>
  </si>
  <si>
    <t>Imperial Oil Ltd.</t>
  </si>
  <si>
    <t>Atwater Valley Block 37, Via Ohmsett Facility</t>
  </si>
  <si>
    <t>Via Esso</t>
  </si>
  <si>
    <t>Kalinigradmorneft-Sampled from platform</t>
  </si>
  <si>
    <t>Kalinigradmorneft-Sampled from pipeline</t>
  </si>
  <si>
    <t>CENEPES, Petrobrass SSA</t>
  </si>
  <si>
    <t>Lubriplate</t>
  </si>
  <si>
    <t>Via PEMEX</t>
  </si>
  <si>
    <t>Via AGIP</t>
  </si>
  <si>
    <t>Tank #7</t>
  </si>
  <si>
    <t>Bitor America Corporation, Venezuela</t>
  </si>
  <si>
    <t>Area Energy</t>
  </si>
  <si>
    <t>Via R.T. Coop.</t>
  </si>
  <si>
    <t>Commercial product-Petro Canada, Mississauga, Ontario</t>
  </si>
  <si>
    <t>Via U.S. Dept. Int., M.M.S., OHMSETT, NJ</t>
  </si>
  <si>
    <t>Via Exxon-Mobil</t>
  </si>
  <si>
    <t>Commercial product</t>
  </si>
  <si>
    <t xml:space="preserve"> Via CanmetENERGY, Natural Resources Canada</t>
  </si>
  <si>
    <t>Marathon Oil, Gabon</t>
  </si>
  <si>
    <t>Via Irving Oil, Canaport, NB, Canada</t>
  </si>
  <si>
    <t>Via University of Calgary</t>
  </si>
  <si>
    <t>2234.1.1 A</t>
  </si>
  <si>
    <t xml:space="preserve">2234.1.4.1 </t>
  </si>
  <si>
    <t xml:space="preserve">2234.1.3.1 </t>
  </si>
  <si>
    <t xml:space="preserve">2234.1.2.1 </t>
  </si>
  <si>
    <t xml:space="preserve">2234.1.5.1 </t>
  </si>
  <si>
    <t>1497.1.2</t>
  </si>
  <si>
    <t>1950.2.1</t>
  </si>
  <si>
    <t>1950.3.1</t>
  </si>
  <si>
    <t>2152.4.1</t>
  </si>
  <si>
    <t>2152.3.1</t>
  </si>
  <si>
    <t>2152.1.1</t>
  </si>
  <si>
    <t>2713.2.3</t>
  </si>
  <si>
    <t>2713.2.2</t>
  </si>
  <si>
    <t>2713.2.1</t>
  </si>
  <si>
    <t>511.1.1</t>
  </si>
  <si>
    <t>511.1.2</t>
  </si>
  <si>
    <t>511.1.3</t>
  </si>
  <si>
    <t>511.1.4</t>
  </si>
  <si>
    <t>526.1.2.1</t>
  </si>
  <si>
    <t>0527.4 B</t>
  </si>
  <si>
    <t>0527.6.2</t>
  </si>
  <si>
    <t>0527.1.1</t>
  </si>
  <si>
    <t>0527.6.1</t>
  </si>
  <si>
    <t>3126.1.1</t>
  </si>
  <si>
    <t>539.17.1</t>
  </si>
  <si>
    <t>539.8.4.1</t>
  </si>
  <si>
    <t>540.3.4.1</t>
  </si>
  <si>
    <t>2542.3.1</t>
  </si>
  <si>
    <t>2714.2.1</t>
  </si>
  <si>
    <t>2427.1.4</t>
  </si>
  <si>
    <t>2427.1.5</t>
  </si>
  <si>
    <t>2427.1.3</t>
  </si>
  <si>
    <t>2427.1.2</t>
  </si>
  <si>
    <t xml:space="preserve">2235.1.4.1 </t>
  </si>
  <si>
    <t xml:space="preserve">2235.1.5.1 </t>
  </si>
  <si>
    <t>2235.1.2.2</t>
  </si>
  <si>
    <t>2235.1.3.1</t>
  </si>
  <si>
    <t>2712.3.18.1</t>
  </si>
  <si>
    <t>2712.3.30.2</t>
  </si>
  <si>
    <t>2712.3.12.1</t>
  </si>
  <si>
    <t>1598.2.2</t>
  </si>
  <si>
    <t>1951.3.1</t>
  </si>
  <si>
    <t>1952.2.1</t>
  </si>
  <si>
    <t>1466.2.1</t>
  </si>
  <si>
    <t>1467.2.1</t>
  </si>
  <si>
    <t>1499.2.1</t>
  </si>
  <si>
    <t>1500.2.1</t>
  </si>
  <si>
    <t>3288.1.1</t>
  </si>
  <si>
    <t>3288.1.2.1</t>
  </si>
  <si>
    <t>3288.1.4.1</t>
  </si>
  <si>
    <t>3288.1.3.1</t>
  </si>
  <si>
    <t>1954.3.1</t>
  </si>
  <si>
    <t>1955.3.1</t>
  </si>
  <si>
    <t>0616.9.1</t>
  </si>
  <si>
    <t>0616.9.2</t>
  </si>
  <si>
    <t>0616.9.3</t>
  </si>
  <si>
    <t>0616.9.4</t>
  </si>
  <si>
    <t>1459.2.1</t>
  </si>
  <si>
    <t>0654.2.1</t>
  </si>
  <si>
    <t>0654.2.4.1</t>
  </si>
  <si>
    <t>0654.2.3.1</t>
  </si>
  <si>
    <t>0654.2.2.1</t>
  </si>
  <si>
    <t>1956.3.1</t>
  </si>
  <si>
    <t>1482.2.1</t>
  </si>
  <si>
    <t>1483.2.1</t>
  </si>
  <si>
    <t>1465.2.1</t>
  </si>
  <si>
    <t>1957.3.1</t>
  </si>
  <si>
    <t>2664.1.1</t>
  </si>
  <si>
    <t>2664.1.4</t>
  </si>
  <si>
    <t>2664.1.3</t>
  </si>
  <si>
    <t>2664.1.2</t>
  </si>
  <si>
    <t>1958.3.1</t>
  </si>
  <si>
    <t>1346.2.1</t>
  </si>
  <si>
    <t>2709.5.1</t>
  </si>
  <si>
    <t>2709.3.1</t>
  </si>
  <si>
    <t>2709.4.1</t>
  </si>
  <si>
    <t>Weathered %:</t>
  </si>
  <si>
    <t>Before water content correction</t>
  </si>
  <si>
    <t>Reference:</t>
  </si>
  <si>
    <t>Wang et al., 2003.</t>
  </si>
  <si>
    <t>Fieldhouse, 2013.</t>
  </si>
  <si>
    <t>Hollebone, 2013.</t>
  </si>
  <si>
    <t xml:space="preserve">Hollebone, 2016. </t>
  </si>
  <si>
    <t>Wang et al., 2004.</t>
  </si>
  <si>
    <t>Hollebone et al., 2014.</t>
  </si>
  <si>
    <t>Hollebone et al., 2015.</t>
  </si>
  <si>
    <t>Hollebone &amp; Yang, 2015.</t>
  </si>
  <si>
    <t>Density 15 ̊C (g/mL)</t>
  </si>
  <si>
    <t>Standard deviation</t>
  </si>
  <si>
    <t>Replicates</t>
  </si>
  <si>
    <t>Density 0 ̊C (g/mL)</t>
  </si>
  <si>
    <t>Not measurable (solid)</t>
  </si>
  <si>
    <t>Density 5 ̊C (g/mL)</t>
  </si>
  <si>
    <t>API Gravity:</t>
  </si>
  <si>
    <t>Calculated API Gravity</t>
  </si>
  <si>
    <t>Viscosity at 15 ̊C (mPa.s):</t>
  </si>
  <si>
    <t>Viscosity at 15 ̊C (mPa.s)</t>
  </si>
  <si>
    <t>γ=1: 8000, 
γ=10: 1700, 
γ=100: 450</t>
  </si>
  <si>
    <t>γ=1:6000, 
γ=10: 1700, 
γ=100: 680</t>
  </si>
  <si>
    <t>γ=0.1: 6090, 
γ=1: 5850, 
γ=10: 5830</t>
  </si>
  <si>
    <t>γ=1: 310, 
γ=10: 52, 
γ=100: 4</t>
  </si>
  <si>
    <t>γ=1: 140, 
γ=10: 23, 
γ=100: 5</t>
  </si>
  <si>
    <t>Viscosity at 0/5 ̊C (mPa.s):</t>
  </si>
  <si>
    <t>Viscosity at 0 ̊C (mPa.s)</t>
  </si>
  <si>
    <t>&gt;1E+8</t>
  </si>
  <si>
    <t>γ=1 :1.2E+04, 
γ=10: 1400, 
γ=100: 300</t>
  </si>
  <si>
    <t>γ=1: 2.1E+04, 
γ=10: 3400, 
γ=100: 700</t>
  </si>
  <si>
    <t>γ=1: 1.0E+05, 
γ=10: 1.3E+04, 
γ=100: 2800</t>
  </si>
  <si>
    <t>γ=1: 1.9E+05, 
γ=10: 2.4E+04, 
γ=100: 4000</t>
  </si>
  <si>
    <t>γ=1: 1.42E+04, 
γ=10: 1.80E+03, 
γ=100: 3.10E+02</t>
  </si>
  <si>
    <t>γ=1: 4.17E+04, 
γ=10: 6.10E+03, 
γ=100: 8.97E+02</t>
  </si>
  <si>
    <t>Not Measureable</t>
  </si>
  <si>
    <t>γ=0.01: 9.29E+4, 
γ=0.1: 6.78E+4, 
γ=1: 6.25E+4</t>
  </si>
  <si>
    <t>γ=0.001: 2.20E+07, 
γ=0.01: 1.84E+07,  
γ=0.1: 1.07E+07</t>
  </si>
  <si>
    <t>γ=0.01: 7.3E+04, 
γ=0.1: 5.26E+04, 
γ=1: 4.6E+04</t>
  </si>
  <si>
    <t>γ=0.1: 7.7E+4, 
γ=1: 6.6E+4, 
γ=10: 5.2E+4</t>
  </si>
  <si>
    <t>γ=0.1: 6.9E+04, 
γ=1: 6.57E+04, 
γ=10: 5.3E+04</t>
  </si>
  <si>
    <t>γ=0.1: 1.41E+05, 
γ=1: 2.06E+04, 
γ=10: 5000</t>
  </si>
  <si>
    <t>γ=0.1: 4.20E+05, 
γ=1: 4.6E+04, 
γ=10: 12400</t>
  </si>
  <si>
    <t>Viscosity at 5 ̊C (mPa.s)</t>
  </si>
  <si>
    <t xml:space="preserve"> </t>
  </si>
  <si>
    <t>γ=0.01: 1900,  
γ=0.1: 1190, 
γ=1: 1720</t>
  </si>
  <si>
    <t xml:space="preserve">γ=0.001: 2.42E+06, 
γ=0.01: 1.82E+05, 
γ=0.1: 2.70E+05 </t>
  </si>
  <si>
    <t>γ=1: 3300, 
γ=10: 1570, 
γ=100: 840</t>
  </si>
  <si>
    <t>γ=1:1.05E+04, 
γ=10: 4510, 
γ=100: 2160</t>
  </si>
  <si>
    <t>γ=1: 380, 
γ=10: 35, 
γ=100: 12</t>
  </si>
  <si>
    <t>γ=1: 840, 
γ=100: 64, 
γ=100: 19</t>
  </si>
  <si>
    <t>γ=1 : 2100, 
γ=10: 230, 
γ=100: 80</t>
  </si>
  <si>
    <t>γ=1: 2200, 
γ=10: 700, 
γ=100: 160</t>
  </si>
  <si>
    <t>γ=0.01: 2700, 
γ=0.1: 760, 
γ=1: 710</t>
  </si>
  <si>
    <t>γ=0.1: 9600, 
γ=1: 6300, 
γ=10: 1500</t>
  </si>
  <si>
    <t>γ=0.1: 2000, 
γ=1: 1300, 
γ=10: 760</t>
  </si>
  <si>
    <t>γ=0.1: 2400, 
γ=1: 870, 
γ=10: 200</t>
  </si>
  <si>
    <t>γ=0.1: 1.5E+04, 
γ=1: 2100, 
γ=10: 500</t>
  </si>
  <si>
    <t>Method</t>
  </si>
  <si>
    <t>ESTS 2001</t>
  </si>
  <si>
    <t>ESTS 2003</t>
  </si>
  <si>
    <t>ASTM 7042</t>
  </si>
  <si>
    <t>ASTM 7042/
ESTS 2003</t>
  </si>
  <si>
    <t>ESTS 2003/2001</t>
  </si>
  <si>
    <t>ASTM 7042/ESTS 2001</t>
  </si>
  <si>
    <t>ESTS 2001/2016</t>
  </si>
  <si>
    <t>ESTS 2001/2003</t>
  </si>
  <si>
    <t>Surface/Interfacial Tension at 15 ̊C (mN/m or dynes/cm):</t>
  </si>
  <si>
    <t>Surface tension 15 ̊C (oil - air)</t>
  </si>
  <si>
    <t>Too Viscous</t>
  </si>
  <si>
    <t>Too Viscous*</t>
  </si>
  <si>
    <t xml:space="preserve">Standard deviation </t>
  </si>
  <si>
    <t>Interfacial tension 15 ̊C (oil - water)</t>
  </si>
  <si>
    <t>Interfacial tension 15 ̊C (oil - salt water 3.3% NaCl)</t>
  </si>
  <si>
    <t>ESTS 2008</t>
  </si>
  <si>
    <t>ASTM D971 mod.</t>
  </si>
  <si>
    <t>Surface/Interfacial Tension at 0/5 ̊C (mN/m or dynes/cm):</t>
  </si>
  <si>
    <t>Surface tension 0 ̊C (oil - air)</t>
  </si>
  <si>
    <t>Surface tension 5 ̊C (oil - air)</t>
  </si>
  <si>
    <t>Interfacial tension 0 ̊C (oil - water)</t>
  </si>
  <si>
    <t>Interfacial tension 5 ̊C (oil - water)</t>
  </si>
  <si>
    <t>Interfacial tension 0 ̊C (oil - salt water, 3.3% NaCl)</t>
  </si>
  <si>
    <t>Interfacial tension 5 ̊C (oil - salt water, 3.3% NaCl)</t>
  </si>
  <si>
    <t>Flash Point (̊C):</t>
  </si>
  <si>
    <t>&lt; -5</t>
  </si>
  <si>
    <t>&gt;0</t>
  </si>
  <si>
    <t>&lt;-5</t>
  </si>
  <si>
    <t>&lt;-1</t>
  </si>
  <si>
    <t>No Flash</t>
  </si>
  <si>
    <t>&lt;-7</t>
  </si>
  <si>
    <t>&gt; 110</t>
  </si>
  <si>
    <t>&lt; -10</t>
  </si>
  <si>
    <t>&lt;0</t>
  </si>
  <si>
    <t>&lt;-10</t>
  </si>
  <si>
    <t>&gt;100</t>
  </si>
  <si>
    <t>&gt;60</t>
  </si>
  <si>
    <t>&gt;200</t>
  </si>
  <si>
    <t>&gt;110</t>
  </si>
  <si>
    <t>ASTM D7094</t>
  </si>
  <si>
    <t>ASTM 7094</t>
  </si>
  <si>
    <t>ASTM D56</t>
  </si>
  <si>
    <t>ASTM D93-IP34</t>
  </si>
  <si>
    <t>ASTMD56</t>
  </si>
  <si>
    <t>Pour Point (̊C):</t>
  </si>
  <si>
    <t>Pour point</t>
  </si>
  <si>
    <t>&lt; -25</t>
  </si>
  <si>
    <t>&lt;-30</t>
  </si>
  <si>
    <t>&lt;-24</t>
  </si>
  <si>
    <t>ASTM D97</t>
  </si>
  <si>
    <t>ASTM D5949</t>
  </si>
  <si>
    <t>ASTM 5949</t>
  </si>
  <si>
    <t>Boiling Point: Distribution, Temperature (̊C)</t>
  </si>
  <si>
    <t>Initial Boiling Point</t>
  </si>
  <si>
    <t>FBP</t>
  </si>
  <si>
    <t>&gt;720</t>
  </si>
  <si>
    <t xml:space="preserve"> Boiling Point: Cumulative Weight Fraction (%)</t>
  </si>
  <si>
    <t>Temperature (̊C)</t>
  </si>
  <si>
    <t>Merged ASTM D6730 Modified and ASTM D7169</t>
  </si>
  <si>
    <t>Adhesion</t>
  </si>
  <si>
    <t>A for %Ev = (A +BT) ln t</t>
  </si>
  <si>
    <t>B for %Ev = (A +BT) ln t</t>
  </si>
  <si>
    <t>Parameters for Evaporation Equation (Mass Loss):</t>
  </si>
  <si>
    <t>A for %Ev= A+ B ln (t+C)</t>
  </si>
  <si>
    <t>B for %Ev= A+ B ln (t+C)</t>
  </si>
  <si>
    <t>C for %Ev= A+ B ln (t+C)</t>
  </si>
  <si>
    <t>Visual stability</t>
  </si>
  <si>
    <t>Entrained</t>
  </si>
  <si>
    <t>Did not form</t>
  </si>
  <si>
    <t>Unstable</t>
  </si>
  <si>
    <t>Meso-stable</t>
  </si>
  <si>
    <t>Stable</t>
  </si>
  <si>
    <t>Complex Modulus (Pa)</t>
  </si>
  <si>
    <t>Storage Modulus (Pa)</t>
  </si>
  <si>
    <t>Loss Modulus (Pa)</t>
  </si>
  <si>
    <t>tan delta (V/E)</t>
  </si>
  <si>
    <t xml:space="preserve">Complex viscosity (Pa.s) </t>
  </si>
  <si>
    <t xml:space="preserve">Water content (%w/w) </t>
  </si>
  <si>
    <t>Chemical Dispersibility With Corexit 9500 Dispersant (Swirling Flask Test) (ASTM F2059):</t>
  </si>
  <si>
    <t>Dispersant effectiveness (%)</t>
  </si>
  <si>
    <t>&lt;10</t>
  </si>
  <si>
    <t>&lt; 10</t>
  </si>
  <si>
    <t>Water Content (%)  (ASTM E203):</t>
  </si>
  <si>
    <t>Water content (%)</t>
  </si>
  <si>
    <t>&lt;0.1</t>
  </si>
  <si>
    <t>&gt;0.1</t>
  </si>
  <si>
    <t>Benzene</t>
  </si>
  <si>
    <t>ND</t>
  </si>
  <si>
    <t>Toluene</t>
  </si>
  <si>
    <t>Ethylbenzene</t>
  </si>
  <si>
    <t>m&amp;p-Xylene</t>
  </si>
  <si>
    <t>o-Xylene</t>
  </si>
  <si>
    <t>Isopropylbenzene</t>
  </si>
  <si>
    <t>Propylebenzene</t>
  </si>
  <si>
    <t>3&amp;4-Ethyltoluene</t>
  </si>
  <si>
    <t>1,3,5-Trimethylbenzene</t>
  </si>
  <si>
    <t>2-Ethyltoluene</t>
  </si>
  <si>
    <t>1,2,4-Trimethylbenzene</t>
  </si>
  <si>
    <t>1,2,3-Trimethylbenzene</t>
  </si>
  <si>
    <t>Isobutylbenzene</t>
  </si>
  <si>
    <t>1-Methyl-2-isopropylbenzene</t>
  </si>
  <si>
    <t>1,2-Dimethyl-4-ethylbenzene</t>
  </si>
  <si>
    <t>Amylbenzene</t>
  </si>
  <si>
    <t>n-Hexylbenzene</t>
  </si>
  <si>
    <t xml:space="preserve">n-C5 </t>
  </si>
  <si>
    <t xml:space="preserve">n-C6 </t>
  </si>
  <si>
    <t xml:space="preserve">n-C7 </t>
  </si>
  <si>
    <t xml:space="preserve">n-C8 </t>
  </si>
  <si>
    <t xml:space="preserve">C5 group </t>
  </si>
  <si>
    <t xml:space="preserve">C6 group </t>
  </si>
  <si>
    <t xml:space="preserve">C7 group </t>
  </si>
  <si>
    <t>GC-TSH/GC-TPH (%)</t>
  </si>
  <si>
    <t>GC-TAH/GC-TPH (%)</t>
  </si>
  <si>
    <t>Resolved Peaks/TPH (%)</t>
  </si>
  <si>
    <t>CCME F1</t>
  </si>
  <si>
    <t xml:space="preserve">CCME F2 </t>
  </si>
  <si>
    <t xml:space="preserve">CCME F3 </t>
  </si>
  <si>
    <t xml:space="preserve">CCME F4 </t>
  </si>
  <si>
    <t>n-C8 to n-C10</t>
  </si>
  <si>
    <t>n-C10 to n-C12</t>
  </si>
  <si>
    <t>n-C12 to n-C16</t>
  </si>
  <si>
    <t>n-C16 to n-C20</t>
  </si>
  <si>
    <t>n-C20 to n-C24</t>
  </si>
  <si>
    <t>n-C24 to n-C28</t>
  </si>
  <si>
    <t>n-C28 to n-C34</t>
  </si>
  <si>
    <t>n-C34+</t>
  </si>
  <si>
    <t>TOTAL TPH (GC detected TPH + undetected TPH)</t>
  </si>
  <si>
    <t>Hydrocarbon Group Content :</t>
  </si>
  <si>
    <t>Saturates (%)</t>
  </si>
  <si>
    <t xml:space="preserve">Aromatics (%) </t>
  </si>
  <si>
    <t>Resin (%)</t>
  </si>
  <si>
    <t>ESTS 2014</t>
  </si>
  <si>
    <t>Wax Content (ESTS 1994):</t>
  </si>
  <si>
    <t>Waxes (%)</t>
  </si>
  <si>
    <t>C8</t>
  </si>
  <si>
    <t>C9</t>
  </si>
  <si>
    <t>/</t>
  </si>
  <si>
    <t>C10</t>
  </si>
  <si>
    <t>C11</t>
  </si>
  <si>
    <t>C12</t>
  </si>
  <si>
    <t>C13</t>
  </si>
  <si>
    <t>C14</t>
  </si>
  <si>
    <t>C15</t>
  </si>
  <si>
    <t>C16</t>
  </si>
  <si>
    <t>C17</t>
  </si>
  <si>
    <t>Pristane</t>
  </si>
  <si>
    <t>C18</t>
  </si>
  <si>
    <t>Phytane</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</si>
  <si>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</si>
  <si>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</si>
  <si>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</si>
  <si>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</si>
  <si>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</si>
  <si>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</si>
  <si>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</si>
  <si>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</si>
  <si>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</si>
  <si>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</si>
  <si>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</si>
  <si>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</si>
  <si>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</si>
  <si>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</si>
  <si>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</si>
  <si>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</si>
  <si>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</si>
  <si>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</si>
  <si>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</si>
  <si>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</si>
  <si>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</si>
  <si>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</si>
  <si>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</si>
  <si>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</si>
  <si>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</si>
  <si>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</si>
  <si>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C0-N</t>
  </si>
  <si>
    <t>C1-N</t>
  </si>
  <si>
    <t>C2-N</t>
  </si>
  <si>
    <t>C3-N</t>
  </si>
  <si>
    <t>C4-N</t>
  </si>
  <si>
    <t>C0-P</t>
  </si>
  <si>
    <t>C1-P</t>
  </si>
  <si>
    <t>C2-P</t>
  </si>
  <si>
    <t>C3-P</t>
  </si>
  <si>
    <t>C4-P</t>
  </si>
  <si>
    <t>C0-D</t>
  </si>
  <si>
    <t>C1-D</t>
  </si>
  <si>
    <t>C2-D</t>
  </si>
  <si>
    <t>C3-D</t>
  </si>
  <si>
    <t>C0-F</t>
  </si>
  <si>
    <t>C1-F</t>
  </si>
  <si>
    <t>C2-F</t>
  </si>
  <si>
    <t>C3-F</t>
  </si>
  <si>
    <t>C0-B</t>
  </si>
  <si>
    <t>C1-B</t>
  </si>
  <si>
    <t>C2-B</t>
  </si>
  <si>
    <t>C3-B</t>
  </si>
  <si>
    <t>C4-B</t>
  </si>
  <si>
    <t>C0-C</t>
  </si>
  <si>
    <t>C1-C</t>
  </si>
  <si>
    <t>C2-C</t>
  </si>
  <si>
    <t>C3-C</t>
  </si>
  <si>
    <t>Other Priority PAHs (µg/g oil):</t>
  </si>
  <si>
    <t>Biphenyl (Bph)</t>
  </si>
  <si>
    <t>Acenaphthylene (Acl)</t>
  </si>
  <si>
    <t>Acenaphthene (Ace)</t>
  </si>
  <si>
    <t>Anthracene (An)</t>
  </si>
  <si>
    <t>Fluoranthene (Fl)</t>
  </si>
  <si>
    <t>Pyrene (Py)</t>
  </si>
  <si>
    <t>Benz(a)anthracene (BaA)</t>
  </si>
  <si>
    <t>Benzo(b)fluoranthene (BbF)</t>
  </si>
  <si>
    <t>Benzo(k)fluoranthene (BkF)</t>
  </si>
  <si>
    <t>Benzo(e)pyrene (BeP)</t>
  </si>
  <si>
    <t>Benzo(a)pyrene (BaP)</t>
  </si>
  <si>
    <t>Perylene (Pe)</t>
  </si>
  <si>
    <t>Indeno(1,2,3-cd)pyrene (IP)</t>
  </si>
  <si>
    <t>Dibenzo(ah)anthracene (DA)</t>
  </si>
  <si>
    <t>Benzo(ghi)perylene (BgP)</t>
  </si>
  <si>
    <r>
      <t>Adhesion (g/cm</t>
    </r>
    <r>
      <rPr>
        <vertAlign val="superscript"/>
        <sz val="8"/>
        <color theme="1"/>
        <rFont val="Times New Roman"/>
        <family val="1"/>
      </rPr>
      <t>2</t>
    </r>
    <r>
      <rPr>
        <sz val="8"/>
        <color theme="1"/>
        <rFont val="Times New Roman"/>
        <family val="1"/>
      </rPr>
      <t>)
 (ESTS 1996):</t>
    </r>
  </si>
  <si>
    <t xml:space="preserve">Flash point </t>
  </si>
  <si>
    <t>Asphaltene (%)</t>
  </si>
  <si>
    <t>C21 tricyclic terpane (C21T)</t>
  </si>
  <si>
    <t>C22 tricyclic terpane (C22T)</t>
  </si>
  <si>
    <t>C23 tricyclic terpane (C23T)</t>
  </si>
  <si>
    <t>C24 tricyclic terpane (C24T)</t>
  </si>
  <si>
    <t>30-Homohopane-22S(H31S)</t>
  </si>
  <si>
    <t>30-Homohopane-22R(H31R)</t>
  </si>
  <si>
    <t>30,31-Bishomohopane-22S(H32S)</t>
  </si>
  <si>
    <t>30,31-Bishomohopane-22R(H32R)</t>
  </si>
  <si>
    <t>30,31-Trishomohopane-22S(H33S)</t>
  </si>
  <si>
    <t>30,31-Trishomohopane-22R(H33R)</t>
  </si>
  <si>
    <t>Tetrakishomohopane-22S(H34S)</t>
  </si>
  <si>
    <t>Tetrakishomohopane-22R(H34R)</t>
  </si>
  <si>
    <t>Pentakishomohopane-22S(H35S)</t>
  </si>
  <si>
    <t>Pentakishomohopane-22R(H35R)</t>
  </si>
  <si>
    <t>18α,22,29,30-trisnorneohopane (C27Ts)</t>
  </si>
  <si>
    <t>17α(H)-22,29,30-Trisnorhopane (C27Tm)</t>
  </si>
  <si>
    <t>14ß(H),17ß(H)-20-Cholestane(C27αßß)</t>
  </si>
  <si>
    <t>14ß(H),17ß(H)-20-Ethylcholestane(C29αßß)</t>
  </si>
  <si>
    <t>30-Norhopane(H29)</t>
  </si>
  <si>
    <t>Hopane (H30)</t>
  </si>
  <si>
    <t>ESTS (Emergencies Sciences and Technologies) code:</t>
  </si>
  <si>
    <t>Naphthalenes:</t>
  </si>
  <si>
    <t>Phenanthrenes:</t>
  </si>
  <si>
    <t>Dibenzothiophenes:</t>
  </si>
  <si>
    <t>Fluorenes:</t>
  </si>
  <si>
    <t>Chrysenes:</t>
  </si>
  <si>
    <t>Density at 15 ̊C (g/mL) (ASTM D5002):</t>
  </si>
  <si>
    <t>Density at 0/5 ̊C (g/mL) (ASTM D5002):</t>
  </si>
  <si>
    <t>ASTM D2887</t>
  </si>
  <si>
    <t>ASTM D7169</t>
  </si>
  <si>
    <t>Emulsion at 15 °C (One Week After Formation) (ESTS 1998b):</t>
  </si>
  <si>
    <t>Evaporation (ESTS 1998-1):</t>
  </si>
  <si>
    <t>Emulsion at 15 °C (On the Day of Formation)  (ESTS 1998-2):</t>
  </si>
  <si>
    <t>Benzene and Alkynated Benzene (ESTS 2002b)</t>
  </si>
  <si>
    <t>BTEX group (µg/g) (ESTS 2002b)</t>
  </si>
  <si>
    <t>C4-C6 Alkyl Benzenes (µg/g) (ESTS 2002b):</t>
  </si>
  <si>
    <t>Headspace Analysis (mg/g oil) (ESTS 2002b):</t>
  </si>
  <si>
    <t>GC-TPH (mg/g Oil) (ESTS 2002a):</t>
  </si>
  <si>
    <t>GC-TSH (mg/g Oil) (ESTS 2002a):</t>
  </si>
  <si>
    <t>GC-TAH (mg/g Oil) (ESTS 2002a):</t>
  </si>
  <si>
    <t>n-Alkanes (µg/g oil) (ESTS 2002a):</t>
  </si>
  <si>
    <t>Biomarkers (µg/g) (ESTS 2002a):</t>
  </si>
  <si>
    <t>Sulfur Content (%) (ASTM D4294):</t>
  </si>
  <si>
    <t>ASTM D 2887</t>
  </si>
  <si>
    <t>ASTM D7069</t>
  </si>
  <si>
    <t>2427.1.1</t>
  </si>
  <si>
    <t>Hydrocarbon Content Ratio (ESTS 2002a):</t>
  </si>
  <si>
    <t>CCME Fractions (mg/g oil) (ESTS 2002a):</t>
  </si>
  <si>
    <t>Saturates (F1)(ESTS 2002a):</t>
  </si>
  <si>
    <t>Aromatics (F2)(ESTS 2002a):</t>
  </si>
  <si>
    <t>GC-TPH (F1 +F2) (ESTS 2002a):</t>
  </si>
  <si>
    <t>Sulfur content (%)</t>
  </si>
  <si>
    <t>Gas Chromatography-Total satuare hydrocarbon (GC-TSH)</t>
  </si>
  <si>
    <t>Gas Chromatography-Total petroleum hydrocarbon (GC-TPH)</t>
  </si>
  <si>
    <t>Gas Chromatography-Total aromatic hydrocarbon (GC-TAH)</t>
  </si>
  <si>
    <t>Citation</t>
  </si>
  <si>
    <t>Reference</t>
  </si>
  <si>
    <t>Report No/ID</t>
  </si>
  <si>
    <t>File Name</t>
  </si>
  <si>
    <t>File Location</t>
  </si>
  <si>
    <t>DOI</t>
  </si>
  <si>
    <t>oil</t>
  </si>
  <si>
    <t>10.1016/S0025-326X(03)00212-1</t>
  </si>
  <si>
    <t>&gt;300 Oils (emulsions)</t>
  </si>
  <si>
    <t>all weathering:</t>
  </si>
  <si>
    <t>ANS 2002, arabian light, arabian medium, ASMB $=#5, Genesis, MARS, mississipi canyon block 8074, sockeye (690), south lousiana, west texas</t>
  </si>
  <si>
    <t>only fresh:</t>
  </si>
  <si>
    <t>Bunker C 1987</t>
  </si>
  <si>
    <t>Fieldhouse &amp; Fingas, 2004</t>
  </si>
  <si>
    <t>10.1016/j.jhazmat.2003.11.008</t>
  </si>
  <si>
    <t>ANS 2002, arabian light, arabian medium, ASMB $=#5, dos cuadras, Genesis, MARS, mississipi canyon block 8074, sockeye (690), south lousiana, west texas</t>
  </si>
  <si>
    <t>Fieldhouse &amp; Fingas, 2012</t>
  </si>
  <si>
    <t>10.1016/j.marpolbul.2011.11.019</t>
  </si>
  <si>
    <t>&gt;300 Oils (emulsion testing)</t>
  </si>
  <si>
    <t xml:space="preserve">Hebron M4 (except for fresh fraction), fuel oil#5, Neptun 2009, Gail E019 (only W3, 24%), green canyon blook 200 (only 30.7%), Mars TLP(all except for fresh),  west texas (21 and 31% only)sockeye ( w0 and W1 onlu)Morpeth (15 and 24% only)Mississippi Canyon Block, 807, </t>
  </si>
  <si>
    <t>only fresh</t>
  </si>
  <si>
    <t>Albian hevy synthetic, arabian light 2002</t>
  </si>
  <si>
    <t>Fieldhouse, 2013</t>
  </si>
  <si>
    <t xml:space="preserve">
MMS Project No. 0010004128</t>
  </si>
  <si>
    <t>Hollebone &amp; Yang, 2015</t>
  </si>
  <si>
    <t>2015-10-29_MV Manolis_3072</t>
  </si>
  <si>
    <t>2015_10-29-Rep_MV Manolis_3072</t>
  </si>
  <si>
    <t>Hollebone et al., 2014</t>
  </si>
  <si>
    <t>2014-10-29-Bunker C [MV Manolis L]</t>
  </si>
  <si>
    <t>2014-Rep No. 2014-10-29-Bunker C [MV Manolis L]</t>
  </si>
  <si>
    <t>Hollebone et al., 2015</t>
  </si>
  <si>
    <t>2015-08-Bunker C [MV Manolis L]</t>
  </si>
  <si>
    <t>2015-08_Rep  Bunker C MV Manolis</t>
  </si>
  <si>
    <t>Hollebone, 2013</t>
  </si>
  <si>
    <t>2013-01-PWSRCAC</t>
  </si>
  <si>
    <t>2013-01-PWSRCAC - Report</t>
  </si>
  <si>
    <t>Hollebone, 2016</t>
  </si>
  <si>
    <t>PWSRCAC Alaska North Slope [2015] (draft final)</t>
  </si>
  <si>
    <t>PWSRCAC ANS [2015] Final Report 05-Feb-16</t>
  </si>
  <si>
    <t>Wang et al., 2003</t>
  </si>
  <si>
    <t>EPA/600/R-03/072.</t>
  </si>
  <si>
    <t>EPA-600-R03-072-OilComposition</t>
  </si>
  <si>
    <t>10.1016/j.chroma.2004.03.004</t>
  </si>
  <si>
    <t>Detroit River water samples</t>
  </si>
  <si>
    <t>Wang et al., 2005</t>
  </si>
  <si>
    <t>10.1021/es051371o</t>
  </si>
  <si>
    <t xml:space="preserve">Alaska North Slope, West Texas, California, Arabian Light, Scotia Light, Kerosene, Jet-A, Diesel-Stinson, IFO-180, Heavy fuel oil, Orimulsions and Orinoco Bitumne, Platform Elly, Prudhoe Bay, Maya, Arabian Heavy, Mars TLP, WTI, Green Canyon, South Louisiana, Cook Inlet, Petronius. </t>
  </si>
  <si>
    <t>Wang et al., 2007</t>
  </si>
  <si>
    <t>10.1016/j.chroma.2006.10.085</t>
  </si>
  <si>
    <t>Six samples were collected from the Pneu Lavoie facility, on the downwind side of the building.</t>
  </si>
  <si>
    <t>Wang et al., 2009</t>
  </si>
  <si>
    <t>10.1016/j.chroma.2008.12.036</t>
  </si>
  <si>
    <t>Soil and sediment samples</t>
  </si>
  <si>
    <t>Wang et al., 2011</t>
  </si>
  <si>
    <t>10.1039/c1em10620a</t>
  </si>
  <si>
    <t>Oil-contaminated water and emulsion samples taken from MENASHA vessel oil spill in Sarnia</t>
  </si>
  <si>
    <t>Wang et al., 2012</t>
  </si>
  <si>
    <t>10.1039/C2EM30339F</t>
  </si>
  <si>
    <t>soil samples</t>
  </si>
  <si>
    <t>Wang et al., 2014</t>
  </si>
  <si>
    <t>10.1016/j.jhazmat.2014.02.021</t>
  </si>
  <si>
    <t xml:space="preserve">Athabasca River and tributary (Steepbank, Ells, Firebag Rivers) oil sands water, snowmelt water, and sediment samples. </t>
  </si>
  <si>
    <t>Yang et al., 2006</t>
  </si>
  <si>
    <t>10.1080/15275920600996396</t>
  </si>
  <si>
    <r>
      <rPr>
        <b/>
        <sz val="11"/>
        <color theme="1"/>
        <rFont val="Times New Roman"/>
        <family val="1"/>
      </rPr>
      <t xml:space="preserve">Crude oils: </t>
    </r>
    <r>
      <rPr>
        <sz val="11"/>
        <color theme="1"/>
        <rFont val="Times New Roman"/>
        <family val="1"/>
      </rPr>
      <t xml:space="preserve">Orinoco bitumen, Cold Lake bitumen, Federated, Platform Elly, Maya, Prudhoe Bay, Mars TLP, Arabian Heavy, Mississippi Canyon, Troll, West Delta Canyon, Alaska North Slope, Cook Inlet, South Louisiana. </t>
    </r>
    <r>
      <rPr>
        <b/>
        <sz val="11"/>
        <color theme="1"/>
        <rFont val="Times New Roman"/>
        <family val="1"/>
      </rPr>
      <t xml:space="preserve">Light distillates: </t>
    </r>
    <r>
      <rPr>
        <sz val="11"/>
        <color theme="1"/>
        <rFont val="Times New Roman"/>
        <family val="1"/>
      </rPr>
      <t>Kerosene, Aviation gasoline</t>
    </r>
    <r>
      <rPr>
        <b/>
        <sz val="11"/>
        <color theme="1"/>
        <rFont val="Times New Roman"/>
        <family val="1"/>
      </rPr>
      <t xml:space="preserve"> Mid range distillates: </t>
    </r>
    <r>
      <rPr>
        <sz val="11"/>
        <color theme="1"/>
        <rFont val="Times New Roman"/>
        <family val="1"/>
      </rPr>
      <t xml:space="preserve">Jet-A, Diesel-Pioneer, Diesel-Shell, Diesel-Ottawa, Diesel (Environment Canada), Diesel weather for Mobile Burn, Korea diesel #1, Korea diesel #2, Korea diesel #3, Fuel #4 (Ottawa, Canada), </t>
    </r>
    <r>
      <rPr>
        <b/>
        <sz val="11"/>
        <color theme="1"/>
        <rFont val="Times New Roman"/>
        <family val="1"/>
      </rPr>
      <t xml:space="preserve">Heavy Residual Fuels: </t>
    </r>
    <r>
      <rPr>
        <sz val="11"/>
        <color theme="1"/>
        <rFont val="Times New Roman"/>
        <family val="1"/>
      </rPr>
      <t xml:space="preserve">IFO-180, Fuel #5 (Bunker B), Bunker C. </t>
    </r>
    <r>
      <rPr>
        <b/>
        <sz val="11"/>
        <color theme="1"/>
        <rFont val="Times New Roman"/>
        <family val="1"/>
      </rPr>
      <t xml:space="preserve">Lube Oils: </t>
    </r>
    <r>
      <rPr>
        <sz val="11"/>
        <color theme="1"/>
        <rFont val="Times New Roman"/>
        <family val="1"/>
      </rPr>
      <t xml:space="preserve">Valvoline-10W-30, Pennzoil synthetic-10W-30, Extreme pressure gear. </t>
    </r>
  </si>
  <si>
    <t>Yang et al., 2009</t>
  </si>
  <si>
    <t>10.1016/j.chroma.2009.03.024</t>
  </si>
  <si>
    <r>
      <rPr>
        <b/>
        <sz val="11"/>
        <color theme="1"/>
        <rFont val="Times New Roman"/>
        <family val="1"/>
      </rPr>
      <t xml:space="preserve">Crude oils: </t>
    </r>
    <r>
      <rPr>
        <sz val="11"/>
        <color theme="1"/>
        <rFont val="Times New Roman"/>
        <family val="1"/>
      </rPr>
      <t xml:space="preserve">Orinoco bitumen, Cold Lake bitumen, Federated, Platform Elly, Maya, Prudhoe Bay, Mars TLP, Arabian Heavy, Mississippi Canyon, Troll, West Delta Canyon, Alaska North Slope, Cook Inlet, South Louisiana. </t>
    </r>
    <r>
      <rPr>
        <b/>
        <sz val="11"/>
        <color theme="1"/>
        <rFont val="Times New Roman"/>
        <family val="1"/>
      </rPr>
      <t xml:space="preserve">Light distillates: </t>
    </r>
    <r>
      <rPr>
        <sz val="11"/>
        <color theme="1"/>
        <rFont val="Times New Roman"/>
        <family val="1"/>
      </rPr>
      <t>Winter gasoline, kerosene, Aviation gasoline</t>
    </r>
    <r>
      <rPr>
        <b/>
        <sz val="11"/>
        <color theme="1"/>
        <rFont val="Times New Roman"/>
        <family val="1"/>
      </rPr>
      <t xml:space="preserve"> Mid range distillates: </t>
    </r>
    <r>
      <rPr>
        <sz val="11"/>
        <color theme="1"/>
        <rFont val="Times New Roman"/>
        <family val="1"/>
      </rPr>
      <t xml:space="preserve">Jet-A, Diesel-Pioneer, Diesel-Shell, Diesel-Stinson, Diesel-Ottawa, Korea diesel #1, Korea diesel #2, Korea diesel #3, Fuel #4 (Ottawa, Canada), </t>
    </r>
    <r>
      <rPr>
        <b/>
        <sz val="11"/>
        <color theme="1"/>
        <rFont val="Times New Roman"/>
        <family val="1"/>
      </rPr>
      <t xml:space="preserve">Heavy Residual Fuels: </t>
    </r>
    <r>
      <rPr>
        <sz val="11"/>
        <color theme="1"/>
        <rFont val="Times New Roman"/>
        <family val="1"/>
      </rPr>
      <t xml:space="preserve">IFO-180, Fuel #5 (Bunker B), Bunker C. </t>
    </r>
    <r>
      <rPr>
        <b/>
        <sz val="11"/>
        <color theme="1"/>
        <rFont val="Times New Roman"/>
        <family val="1"/>
      </rPr>
      <t xml:space="preserve">Lube Oils: </t>
    </r>
    <r>
      <rPr>
        <sz val="11"/>
        <color theme="1"/>
        <rFont val="Times New Roman"/>
        <family val="1"/>
      </rPr>
      <t xml:space="preserve">Valvoline-10W-30, Pennzoil synthetic-10W-30, Extreme pressure gear. </t>
    </r>
  </si>
  <si>
    <t>Yang et al., 2011a</t>
  </si>
  <si>
    <t>10.1080/15275922.2011.574312</t>
  </si>
  <si>
    <t>Alberta Oil Samples (AOS), a diluted crude oil sands bitumen (DOB, diluted with diluents), Albian Heavy Synthetic (AHS), and Alberta Sweet Mixed Blend (ASMB)</t>
  </si>
  <si>
    <t>Yang et al., 2011b</t>
  </si>
  <si>
    <t>10.1080/15275922.2010.522218</t>
  </si>
  <si>
    <t>Water samples</t>
  </si>
  <si>
    <t>Yang et al., 2012</t>
  </si>
  <si>
    <t>10.1080/15275922.2012.730114</t>
  </si>
  <si>
    <t>Water samples from "Spill #1" and "Spill #2" collected from an oil-contimainted site (Ontario, Canada) were received in 2008</t>
  </si>
  <si>
    <t>Yang et al., 2013</t>
  </si>
  <si>
    <t>10.1080/15275922.2013.814180</t>
  </si>
  <si>
    <t>Soil samples, and oil-contaminated soil and plant samples collected from various sources between 2008 to 2010 (Wang et al., 2011:  Fingerprinting of oil hydrocarbons and other biogenic organic compounds (BOC) in Canadian oil contaminated samples (II)).</t>
  </si>
  <si>
    <t>Yang et al., 2014</t>
  </si>
  <si>
    <t xml:space="preserve">10.1039/C4AY01393J </t>
  </si>
  <si>
    <t>Purchased standards only</t>
  </si>
  <si>
    <t>Yang et al., 2016</t>
  </si>
  <si>
    <t>ASMB#5, Cold Lake Winter Blend (2015), AWB</t>
  </si>
  <si>
    <t>Alkylated Total Aromatic Hydrocarbons (PAHs) (µg/g oil) (ESTS 2002a):</t>
  </si>
  <si>
    <t>Wang et al., 2005; Yang et al., 2006; Yang et al., 2009</t>
  </si>
  <si>
    <t>Wang et al., 2014; Yang et al., 2006; Yang et al., 2009</t>
  </si>
  <si>
    <t>Wang et al., 2004; Yang et al., 2006; Yang et al., 2009</t>
  </si>
  <si>
    <t>Fieldhouse, 2013; Yang et al., 2006; Yang et al., 2009; Yang et al., 2013</t>
  </si>
  <si>
    <t xml:space="preserve">Wang et al., 2005; </t>
  </si>
  <si>
    <t>Wang et al., 2004; Wang et al., 2005; Yang et al., 2006; Yang et al., 2009</t>
  </si>
  <si>
    <t>Wang et al., 2003;</t>
  </si>
  <si>
    <t>A for %Ev = (A + BT) sqrt (t)</t>
  </si>
  <si>
    <t>B for  %Ev = (A + BT) sqrt (t)</t>
  </si>
  <si>
    <t>Fingas M. and Fieldhouse B. "Studies of the formation process of water-in-oil emulsions", Marine pollution bulletin, 2003.</t>
  </si>
  <si>
    <t>Fingas M. and Fieldhouse B. "Formation of water-in-oil emulsions and application to oil spill modelling", Journal of hazardous materials, 2004 - Elsevier.</t>
  </si>
  <si>
    <t>Fingas M. and Fieldhouse B. "Studies on water-in-oil products from crude oils and petroleum products", Marine pollution bulletin, 2012 - Elsevier.</t>
  </si>
  <si>
    <t>Fieldhouse B. and Khelifa A. "Validation of the Two Models Developed to Predict the Window of Oppurtunity for Dispersant Use in the Gulf of Mexico", BSEE Project No. 0010004128, Submitted to Bureau of Safety and Environmental Enforcement, 2013.</t>
  </si>
  <si>
    <t>Hollebone B. and Yang Z. "Fingerprinting Analyses of MV Manolis oil [2015-10-29]", Environment Canada, Ottawa, Canada, November 2015.</t>
  </si>
  <si>
    <t>Hollebone B.,Yang Z., Mirnaghi F., Hua Y., and Fieldhouse B. "Oil Composition and Properties of Bunker C [MC Manolis L] oil samples", Environment Canada, Ottawa, Ontario, Canada, October 2014.</t>
  </si>
  <si>
    <t>Hollebone B., Yang Z., Mirnaghi F., Hua Y., and Fieldhouse B. "Oil Composition and Properties of Bunker C [MC Manolis L] oil samples", Environment Canada, Ottawa, Ontario, Canada, August 2015.</t>
  </si>
  <si>
    <t>Hollebone B. "Physical Properties and Behaviour Measurements of Alaskan North Slope [2013] Crude Oil", Environment Canada, Ottawa, Ontario, Canada, May 2013.</t>
  </si>
  <si>
    <t>Hollebone B, "Physical Properties, Behaviour and Composition of Alaskan North Slope [2015] Crude Oil", Environment Canada, Ottawa, Ontario, Canada, February 2016.</t>
  </si>
  <si>
    <t>Wang Z.D., Hollebone B., Fingas M., Fieldhouse B., Sigouin L, Landriault M., Smith P., Noonan J., and Thouin G. "Characteristics of Spilled Oils, Fuels, and Petroleum Products: 1. Composition and Properties of Selected Oils", Environment Canada, Ottawa, Ontario, Canada, July 2003.</t>
  </si>
  <si>
    <t>Wang et al., 2004</t>
  </si>
  <si>
    <t>Wang Z.D., Fingas M., Lambert P., Zeng G., Yang C. and Hollebone B. "Characterization and identification of Detroit River mystery oil spill (2002)" Journal of Chromatography A. 1038: 201-214, 2004.</t>
  </si>
  <si>
    <t>Wang Z.D., Yang C., Fingas M., Hollebone B., Peng X.Z., Hansen A.B. and Christensen J.H. "Characterization, weathering, and application of sesquiterpanes to source identification of spilled lighter petroleum products" Environmental Sciences and Technology. 39(22): 8700-8707, 2005.</t>
  </si>
  <si>
    <t>Wang Z.D., Li K., Lambert P. and Yang C. "Identification, characterization and quantitation of pyrogenic polycylic aromatic hydrocarbons and other organic compounds in tire fire products" Journal of Chromatography A. 1139: 14-26, 2007.</t>
  </si>
  <si>
    <t>Wang Z.D., Yang C., Kelly-Hooper F., Hollebone B.P., Peng X., Brown C.E., Landriault M., Sun J. and Yang Z. "Forensic differentiation of biogenic organic compounds from petroleum hydrocarbons in biogenic and petrogenic compounds cross-contaminated soils and sediments" Journal of Chromatography A. 1216: 1174-1191, 2009.</t>
  </si>
  <si>
    <t>Wang Z.D., Yang C., Yang Z.Y., Sun J., Hollebone B., Brown C.E. and Landriault M. "Forensic fingerprinting and source identification of the 2009 Sarnia (Ontario) oil spill. Journal of Environmental Monitoring. 13: 3004-3017, 2011.</t>
  </si>
  <si>
    <t>Wang Z.D., Yang C., Yang Z.Y., Hollebone B., Brown C. E., Landriault M., et al. "Fingerprinting of petroleum hydrocarbons (PHC) and other biogenic organic compounds (BOC) in oil-contaminated and paired background soil samples" Journal of Environmental Monitoring. 14: 2367-2381, 2012.</t>
  </si>
  <si>
    <t>Wang Z.D., Yang C., Parrott J.L., Frank R.A., Yang Z., Brown C.E., Hollebone B.P., Landriault M., Fieldhouse B., Liu Y., Zhang G. and Hewitt L.M. "Forensic source differentiation of petrogenic, pyrogenic, and biogenic hydrocarbons in Canadian oil sands environmental samples" Journal of Hazardous Materials. 271: 166-177, 2014.</t>
  </si>
  <si>
    <t>Yang C., Wang Z.D., Hollebone B., Peng X., Fingas M. and Landriault M. "GC/MS quantitation analysis of diamondoid compounds in crude oils and petroleum products. Environmental Forensics" 7(4):377-390, 2006.</t>
  </si>
  <si>
    <t>Yang C., Wang Z.D., Hollebone B.P., Brown C.E. and Landriault M. "Characteristics of bicyclic sesquiterpanes in crude oils and petroleum products" Journal of Chromatography A. 1216: 4475-4484, 2009.</t>
  </si>
  <si>
    <t>Yang C., Wang Z.D., Yang Z.Y., Hollebone B., Brown C.E., Landriault M. and Fieldhouse B. "Chemical fingerprints of Alberta oil sands bitumen and related petroleum products" Environmental Forensics. 12(2): 173-188, 2011.</t>
  </si>
  <si>
    <t>Yang C., Peng X., Wang Z.D., Hollebone B., Brown C.E., Yang Z.Y. and Landriault M. "Fingerprinting analysis and characterization of hydrocarbons in sediment cores from the Pearl River Estuary, China" Environmental Forensics. 12(1): 49-62, 2011.</t>
  </si>
  <si>
    <t>Yang C., Wang Z.D., Hollebone B., Brown C.E., Landriault M. and Fieldhouse B. "Application of light petroleum biomarkers for forensic characterization and source identification of spilled light refined oils" Environmental Forensics. 13(4): 298-311, 2012.</t>
  </si>
  <si>
    <t>Yang Z.Y., Wang Z., Yang C., Hollebone B. P., Brown C.E. and Landriault M. "Evaluation of total petroleum hydrocarbons (TPH) measurement methods for assessing oil contamination in soil" Environmental Forensics. 14(3): 193-203, 2013.</t>
  </si>
  <si>
    <t>Yang C., Zhang G., Wang Z.D., Yang Z., Hollebone B., Landriault M., Shah K. and Brown C.E. "Development of methodology for accurate quantitation of alkylated polycyclic aromatic hydrocarbons in petroleum and oil contaminated environmental samples" Analytical Methods. 6(19): 7760-7771, 2014.</t>
  </si>
  <si>
    <t>Yang Z.Y., Hollebone B.P., Brown C.E., Yang C., Wang Z.D., Zhang G., Lambert P., Landriault M. and Shah K. "The photolytic behavior of diluted bitumen in simulated seawater by exposed to the natural sunlight" Fuel. 186: 128-139, 2016.</t>
  </si>
  <si>
    <t>Fieldhouse &amp; Fingas, 2003</t>
  </si>
  <si>
    <t>Fieldhouse &amp; Fingas, 2003; Fieldhouse &amp; Fingas, 2004; Wang et al., 2005; Wang et al., 2003; Yang et al., 2006; Yang et al., 2009</t>
  </si>
  <si>
    <t>Fieldhouse &amp; Fingas, 2003; Fieldhouse &amp; Fingas, 2004; Wang et al., 2003; Yang et al., 2011a; Yang et al., 2016</t>
  </si>
  <si>
    <t>Fieldhouse &amp; Fingas, 2003; Fieldhouse &amp; Fingas, 2004; Fieldhouse, 2013.</t>
  </si>
  <si>
    <t>Fieldhouse &amp; Fingas, 2003; Fieldhouse &amp; Fingas, 2004; Wang et al., 2003; Yang et al., 2006; Yang et al., 2009</t>
  </si>
  <si>
    <t xml:space="preserve">Fieldhouse &amp; Fingas, 2003; Fieldhouse &amp; Fingas, 2004; Wang et al., 2005; </t>
  </si>
  <si>
    <t>Fieldhouse &amp; Fingas, 2004; Fieldhouse, 2013.</t>
  </si>
  <si>
    <t>Fieldhouse &amp; Fingas, 2012.</t>
  </si>
  <si>
    <t>Fieldhouse &amp; Fingas, 2012; Wang et al., 2003; Yang et al., 2006; Yang et al., 2009; Yang et al., 2013</t>
  </si>
  <si>
    <t>Fieldhouse &amp; Fingas, 2012; Fieldhouse, 2013.</t>
  </si>
  <si>
    <t xml:space="preserve">Fieldhouse &amp; Fingas, 2012; Wang et al., 2003; Wang et al., 2005; </t>
  </si>
  <si>
    <t>Fieldhouse &amp; Fingas, 2003; Fieldhouse &amp; Fingas, 2004; Fieldhouse &amp; Fingas, 2012; Wang et al., 2004; Wang et al., 2005; Yang et al., 2006; Yang et al., 2009</t>
  </si>
  <si>
    <t>Fieldhouse &amp; Fingas, 2003; Fieldhouse &amp; Fingas, 2004; Fieldhouse &amp; Fingas, 2012; Wang et al., 2003.</t>
  </si>
  <si>
    <t xml:space="preserve">Fieldhouse &amp; Fingas, 2003; Fieldhouse &amp; Fingas, 2004; Fieldhouse &amp; Fingas, 2012; Wang et al., 2003; Wang et al., 2005; </t>
  </si>
  <si>
    <t>Fieldhouse &amp; Fingas, 2012; Yang et al., 2011a</t>
  </si>
  <si>
    <t>Fieldhouse &amp; Fingas, 2003; Fieldhouse &amp; Fingas, 2004; Fieldhouse &amp; Fingas, 2012; Wang et al., 2003; Wang et al., 2005</t>
  </si>
  <si>
    <t>Benzonaphthothiophenes:</t>
  </si>
  <si>
    <t>Fieldhouse &amp; Fingas, 2003; Fieldhouse &amp; Fingas, 2004; Yang et al., 2006; Yang et al., 2009; Hollebone et al., 2014; Hollebone et al., 2015</t>
  </si>
  <si>
    <t>From Cofferdam, Via Canadian Coast Guard</t>
  </si>
  <si>
    <t>Via Imperial Oil Ltd.</t>
  </si>
  <si>
    <t>Saskatchewan, Canada</t>
  </si>
  <si>
    <t xml:space="preserve">Gulf of Mexico, USA </t>
  </si>
  <si>
    <t>North Dakota, USA</t>
  </si>
  <si>
    <t>Gulf of Mexico, USA</t>
  </si>
  <si>
    <t xml:space="preserve">California, USA </t>
  </si>
  <si>
    <t xml:space="preserve"> Alaska, USA </t>
  </si>
  <si>
    <t xml:space="preserve"> Baton Rouge, Louisiana, USA </t>
  </si>
  <si>
    <t>Texas, USA</t>
  </si>
  <si>
    <t>Exxon-Mobil Corporation, USA</t>
  </si>
  <si>
    <t>Newfoundland and Laborador, Canada</t>
  </si>
  <si>
    <t>14ß(H),17ß(H)-20-Methylcholestane(C28αßß)</t>
  </si>
  <si>
    <t>After drying (water content correction )</t>
  </si>
  <si>
    <t>515.3.1</t>
  </si>
  <si>
    <t>515.4.1</t>
  </si>
  <si>
    <t>515.2.1</t>
  </si>
  <si>
    <t xml:space="preserve"> 30/3/2004</t>
  </si>
  <si>
    <t xml:space="preserve"> 14/01/2000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</si>
</sst>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0.0E+00"/>
    <numFmt numFmtId="165" formatCode="0.0"/>
    <numFmt numFmtId="166" formatCode="0.0%"/>
    <numFmt numFmtId="167" formatCode="0.0000"/>
    <numFmt numFmtId="168" formatCode="0.E+00"/>
    <numFmt numFmtId="169" formatCode="0.000"/>
    <numFmt numFmtId="170" formatCode="0.00000"/>
  </numFmts>
  <fonts count="22">
    <font>
      <sz val="12"/>
      <color theme="1"/>
      <name val="Arial"/>
      <family val="2"/>
    </font>
    <font>
      <b/>
      <sz val="8"/>
      <color theme="1"/>
      <name val="Times New Roman"/>
      <family val="1"/>
    </font>
    <font>
      <b/>
      <sz val="8"/>
      <name val="Times New Roman"/>
      <family val="1"/>
    </font>
    <font>
      <sz val="11"/>
      <color theme="1"/>
      <name val="Times New Roman"/>
      <family val="1"/>
    </font>
    <font>
      <sz val="8"/>
      <name val="Times New Roman"/>
      <family val="1"/>
    </font>
    <font>
      <sz val="10"/>
      <name val="Arial"/>
      <family val="2"/>
    </font>
    <font>
      <sz val="8"/>
      <name val="Arial"/>
      <family val="2"/>
    </font>
    <font>
      <sz val="11"/>
      <name val="Georgia"/>
      <family val="1"/>
    </font>
    <font>
      <sz val="8"/>
      <color theme="1"/>
      <name val="Times New Roman"/>
      <family val="1"/>
    </font>
    <font>
      <sz val="11"/>
      <name val="Times New Roman"/>
      <family val="1"/>
    </font>
    <font>
      <sz val="12"/>
      <name val="Arial"/>
      <family val="2"/>
    </font>
    <font>
      <u/>
      <sz val="8"/>
      <name val="Times New Roman"/>
      <family val="1"/>
    </font>
    <font>
      <i/>
      <u/>
      <sz val="8"/>
      <name val="Times New Roman"/>
      <family val="1"/>
    </font>
    <font>
      <i/>
      <sz val="8"/>
      <name val="Times New Roman"/>
      <family val="1"/>
    </font>
    <font>
      <vertAlign val="superscript"/>
      <sz val="8"/>
      <color theme="1"/>
      <name val="Times New Roman"/>
      <family val="1"/>
    </font>
    <font>
      <sz val="8"/>
      <color indexed="8"/>
      <name val="Times New Roman"/>
      <family val="1"/>
    </font>
    <font>
      <b/>
      <sz val="11"/>
      <name val="Times New Roman"/>
      <family val="1"/>
    </font>
    <font>
      <b/>
      <sz val="11"/>
      <color theme="1"/>
      <name val="Times New Roman"/>
      <family val="1"/>
    </font>
    <font>
      <sz val="11"/>
      <color indexed="8"/>
      <name val="Times New Roman"/>
      <family val="1"/>
    </font>
    <font>
      <sz val="12"/>
      <name val="宋体"/>
      <charset val="134"/>
    </font>
    <font>
      <b/>
      <sz val="8"/>
      <color indexed="8"/>
      <name val="Times New Roman"/>
      <family val="1"/>
    </font>
    <font>
      <b/>
      <sz val="8"/>
      <color rgb="FFFF0000"/>
      <name val="Times New Roman"/>
      <family val="1"/>
    </font>
  </fonts>
  <fills count="2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C99"/>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99"/>
        <bgColor indexed="64"/>
      </patternFill>
    </fill>
  </fills>
  <borders count="61">
    <border>
      <left/>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indexed="64"/>
      </left>
      <right style="thin">
        <color indexed="64"/>
      </right>
      <top/>
      <bottom style="medium">
        <color indexed="64"/>
      </bottom>
      <diagonal/>
    </border>
  </borders>
  <cellStyleXfs count="21">
    <xf numFmtId="0" fontId="0" fillId="0" borderId="0"/>
    <xf numFmtId="0" fontId="5" fillId="0" borderId="0"/>
    <xf numFmtId="0" fontId="6" fillId="0" borderId="0"/>
    <xf numFmtId="0" fontId="5" fillId="0" borderId="0"/>
    <xf numFmtId="0" fontId="7"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10" fillId="0" borderId="0"/>
    <xf numFmtId="0" fontId="7" fillId="0" borderId="0"/>
    <xf numFmtId="0" fontId="7" fillId="0" borderId="0"/>
    <xf numFmtId="0" fontId="7" fillId="0" borderId="0"/>
    <xf numFmtId="0" fontId="19" fillId="0" borderId="0">
      <alignment vertical="center"/>
    </xf>
    <xf numFmtId="0" fontId="5" fillId="0" borderId="0"/>
  </cellStyleXfs>
  <cellXfs count="1055">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alignment horizontal="left"/>
    </xf>
    <xf numFmtId="0" fontId="2" fillId="2" borderId="3"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2" fillId="2" borderId="11" xfId="0" applyFont="1" applyFill="1" applyBorder="1" applyAlignment="1">
      <alignment horizontal="center" wrapText="1"/>
    </xf>
    <xf numFmtId="0" fontId="2" fillId="2" borderId="3" xfId="0" applyFont="1" applyFill="1" applyBorder="1" applyAlignment="1">
      <alignment horizontal="center" wrapText="1"/>
    </xf>
    <xf numFmtId="0" fontId="2" fillId="2" borderId="6" xfId="0" applyFont="1" applyFill="1" applyBorder="1" applyAlignment="1">
      <alignment horizontal="center" wrapText="1"/>
    </xf>
    <xf numFmtId="0" fontId="3" fillId="0" borderId="0" xfId="0" applyFont="1" applyAlignment="1">
      <alignment horizontal="center"/>
    </xf>
    <xf numFmtId="0" fontId="1" fillId="2" borderId="12" xfId="0" applyFont="1" applyFill="1" applyBorder="1" applyAlignment="1">
      <alignment horizontal="center" vertical="center"/>
    </xf>
    <xf numFmtId="0" fontId="2" fillId="2" borderId="13" xfId="0" applyFont="1" applyFill="1" applyBorder="1" applyAlignment="1">
      <alignment horizontal="left"/>
    </xf>
    <xf numFmtId="0" fontId="4" fillId="2" borderId="14" xfId="0" applyFont="1" applyFill="1" applyBorder="1" applyAlignment="1">
      <alignment horizontal="center"/>
    </xf>
    <xf numFmtId="0" fontId="2" fillId="2" borderId="15" xfId="0" applyFont="1" applyFill="1" applyBorder="1" applyAlignment="1">
      <alignment horizontal="center" wrapText="1"/>
    </xf>
    <xf numFmtId="0" fontId="2" fillId="2" borderId="15" xfId="0" applyFont="1" applyFill="1" applyBorder="1" applyAlignment="1">
      <alignment horizontal="center"/>
    </xf>
    <xf numFmtId="0" fontId="2" fillId="2" borderId="16" xfId="0" applyFont="1" applyFill="1" applyBorder="1" applyAlignment="1">
      <alignment horizontal="center"/>
    </xf>
    <xf numFmtId="0" fontId="4" fillId="2" borderId="15" xfId="0" applyFont="1" applyFill="1" applyBorder="1" applyAlignment="1">
      <alignment horizontal="center"/>
    </xf>
    <xf numFmtId="0" fontId="2" fillId="2" borderId="18" xfId="0" applyFont="1" applyFill="1" applyBorder="1" applyAlignment="1">
      <alignment horizontal="center"/>
    </xf>
    <xf numFmtId="14" fontId="2" fillId="2" borderId="15" xfId="0" applyNumberFormat="1" applyFont="1" applyFill="1" applyBorder="1" applyAlignment="1">
      <alignment horizontal="center"/>
    </xf>
    <xf numFmtId="14" fontId="2" fillId="2" borderId="18" xfId="0" applyNumberFormat="1" applyFont="1" applyFill="1" applyBorder="1" applyAlignment="1">
      <alignment horizontal="center" wrapText="1"/>
    </xf>
    <xf numFmtId="14" fontId="2" fillId="2" borderId="16" xfId="0" applyNumberFormat="1" applyFont="1" applyFill="1" applyBorder="1" applyAlignment="1">
      <alignment horizontal="center"/>
    </xf>
    <xf numFmtId="14" fontId="2" fillId="2" borderId="15" xfId="0" applyNumberFormat="1" applyFont="1" applyFill="1" applyBorder="1" applyAlignment="1">
      <alignment horizontal="center" wrapText="1"/>
    </xf>
    <xf numFmtId="14" fontId="2" fillId="2" borderId="18" xfId="0" applyNumberFormat="1" applyFont="1" applyFill="1" applyBorder="1" applyAlignment="1">
      <alignment horizontal="center"/>
    </xf>
    <xf numFmtId="0" fontId="2" fillId="2" borderId="19" xfId="1" applyFont="1" applyFill="1" applyBorder="1" applyAlignment="1">
      <alignment horizontal="center" wrapText="1"/>
    </xf>
    <xf numFmtId="0" fontId="2" fillId="2" borderId="20" xfId="1" applyFont="1" applyFill="1" applyBorder="1" applyAlignment="1">
      <alignment horizontal="center" wrapText="1"/>
    </xf>
    <xf numFmtId="0" fontId="2" fillId="2" borderId="13" xfId="1" applyFont="1" applyFill="1" applyBorder="1" applyAlignment="1">
      <alignment horizontal="center" wrapText="1"/>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13" xfId="0" applyFont="1" applyFill="1" applyBorder="1" applyAlignment="1">
      <alignment horizontal="center"/>
    </xf>
    <xf numFmtId="2" fontId="2" fillId="2" borderId="19" xfId="2" applyNumberFormat="1" applyFont="1" applyFill="1" applyBorder="1" applyAlignment="1">
      <alignment horizontal="center" wrapText="1"/>
    </xf>
    <xf numFmtId="2" fontId="2" fillId="2" borderId="20" xfId="2" applyNumberFormat="1" applyFont="1" applyFill="1" applyBorder="1" applyAlignment="1">
      <alignment horizontal="center" wrapText="1"/>
    </xf>
    <xf numFmtId="0" fontId="2" fillId="2" borderId="19" xfId="3" applyFont="1" applyFill="1" applyBorder="1" applyAlignment="1">
      <alignment horizontal="center" vertical="center"/>
    </xf>
    <xf numFmtId="49" fontId="2" fillId="2" borderId="20" xfId="3" applyNumberFormat="1" applyFont="1" applyFill="1" applyBorder="1" applyAlignment="1">
      <alignment horizontal="center" vertical="center" wrapText="1"/>
    </xf>
    <xf numFmtId="49" fontId="2" fillId="2" borderId="13" xfId="3" applyNumberFormat="1" applyFont="1" applyFill="1" applyBorder="1" applyAlignment="1">
      <alignment horizontal="center" vertical="center" wrapText="1"/>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2" borderId="2" xfId="0" applyFont="1" applyFill="1" applyBorder="1" applyAlignment="1">
      <alignment horizontal="center"/>
    </xf>
    <xf numFmtId="0" fontId="2" fillId="2" borderId="19" xfId="3" applyNumberFormat="1" applyFont="1" applyFill="1" applyBorder="1" applyAlignment="1">
      <alignment horizontal="center"/>
    </xf>
    <xf numFmtId="0" fontId="2" fillId="2" borderId="13" xfId="3" applyNumberFormat="1" applyFont="1" applyFill="1" applyBorder="1" applyAlignment="1">
      <alignment horizontal="center"/>
    </xf>
    <xf numFmtId="0" fontId="2" fillId="2" borderId="15" xfId="1" applyFont="1" applyFill="1" applyBorder="1" applyAlignment="1">
      <alignment horizontal="center" wrapText="1"/>
    </xf>
    <xf numFmtId="0" fontId="2" fillId="2" borderId="15" xfId="2" applyFont="1" applyFill="1" applyBorder="1" applyAlignment="1">
      <alignment horizontal="center"/>
    </xf>
    <xf numFmtId="0" fontId="2" fillId="2" borderId="16" xfId="2" applyFont="1" applyFill="1" applyBorder="1" applyAlignment="1">
      <alignment horizontal="center"/>
    </xf>
    <xf numFmtId="0" fontId="2" fillId="2" borderId="23" xfId="0" applyFont="1" applyFill="1" applyBorder="1" applyAlignment="1">
      <alignment horizontal="center"/>
    </xf>
    <xf numFmtId="0" fontId="2" fillId="2" borderId="19" xfId="0" applyFont="1" applyFill="1" applyBorder="1" applyAlignment="1">
      <alignment horizontal="center" wrapText="1"/>
    </xf>
    <xf numFmtId="0" fontId="2" fillId="2" borderId="20" xfId="0" applyFont="1" applyFill="1" applyBorder="1" applyAlignment="1">
      <alignment horizontal="center" wrapText="1"/>
    </xf>
    <xf numFmtId="0" fontId="2" fillId="2" borderId="13" xfId="0" applyFont="1" applyFill="1" applyBorder="1" applyAlignment="1">
      <alignment horizontal="center" wrapText="1"/>
    </xf>
    <xf numFmtId="0" fontId="2" fillId="2" borderId="1" xfId="0" applyFont="1" applyFill="1" applyBorder="1" applyAlignment="1">
      <alignment horizontal="center"/>
    </xf>
    <xf numFmtId="0" fontId="2" fillId="2" borderId="24" xfId="0" applyFont="1" applyFill="1" applyBorder="1" applyAlignment="1">
      <alignment horizontal="center"/>
    </xf>
    <xf numFmtId="165" fontId="2" fillId="2" borderId="19" xfId="2" applyNumberFormat="1" applyFont="1" applyFill="1" applyBorder="1" applyAlignment="1">
      <alignment horizontal="center" wrapText="1"/>
    </xf>
    <xf numFmtId="165" fontId="2" fillId="2" borderId="13" xfId="2" applyNumberFormat="1" applyFont="1" applyFill="1" applyBorder="1" applyAlignment="1">
      <alignment horizontal="center" wrapText="1"/>
    </xf>
    <xf numFmtId="0" fontId="2" fillId="2" borderId="25" xfId="0" applyFont="1" applyFill="1" applyBorder="1" applyAlignment="1">
      <alignment horizontal="center"/>
    </xf>
    <xf numFmtId="0" fontId="1" fillId="2" borderId="12" xfId="0" applyFont="1" applyFill="1" applyBorder="1" applyAlignment="1">
      <alignment horizontal="center"/>
    </xf>
    <xf numFmtId="166" fontId="2" fillId="2" borderId="13" xfId="0" applyNumberFormat="1" applyFont="1" applyFill="1" applyBorder="1" applyAlignment="1">
      <alignment horizontal="left"/>
    </xf>
    <xf numFmtId="166" fontId="2" fillId="2" borderId="15" xfId="0" applyNumberFormat="1" applyFont="1" applyFill="1" applyBorder="1" applyAlignment="1">
      <alignment horizontal="center"/>
    </xf>
    <xf numFmtId="166" fontId="2" fillId="2" borderId="19" xfId="0" applyNumberFormat="1" applyFont="1" applyFill="1" applyBorder="1" applyAlignment="1">
      <alignment horizontal="center"/>
    </xf>
    <xf numFmtId="166" fontId="2" fillId="2" borderId="20" xfId="1" applyNumberFormat="1" applyFont="1" applyFill="1" applyBorder="1" applyAlignment="1">
      <alignment horizontal="center" wrapText="1"/>
    </xf>
    <xf numFmtId="166" fontId="2" fillId="2" borderId="13" xfId="1" applyNumberFormat="1" applyFont="1" applyFill="1" applyBorder="1" applyAlignment="1">
      <alignment horizontal="center" wrapText="1"/>
    </xf>
    <xf numFmtId="166" fontId="2" fillId="2" borderId="19" xfId="4" applyNumberFormat="1" applyFont="1" applyFill="1" applyBorder="1" applyAlignment="1">
      <alignment horizontal="center"/>
    </xf>
    <xf numFmtId="166" fontId="2" fillId="2" borderId="20" xfId="4" applyNumberFormat="1" applyFont="1" applyFill="1" applyBorder="1" applyAlignment="1">
      <alignment horizontal="center"/>
    </xf>
    <xf numFmtId="166" fontId="2" fillId="2" borderId="13" xfId="4" applyNumberFormat="1" applyFont="1" applyFill="1" applyBorder="1" applyAlignment="1">
      <alignment horizontal="center"/>
    </xf>
    <xf numFmtId="166" fontId="2" fillId="2" borderId="20" xfId="0" applyNumberFormat="1" applyFont="1" applyFill="1" applyBorder="1" applyAlignment="1">
      <alignment horizontal="center"/>
    </xf>
    <xf numFmtId="166" fontId="2" fillId="2" borderId="13" xfId="0" applyNumberFormat="1" applyFont="1" applyFill="1" applyBorder="1" applyAlignment="1">
      <alignment horizontal="center"/>
    </xf>
    <xf numFmtId="166" fontId="2" fillId="2" borderId="20" xfId="3" applyNumberFormat="1" applyFont="1" applyFill="1" applyBorder="1" applyAlignment="1">
      <alignment horizontal="center"/>
    </xf>
    <xf numFmtId="166" fontId="2" fillId="2" borderId="13" xfId="3" applyNumberFormat="1" applyFont="1" applyFill="1" applyBorder="1" applyAlignment="1">
      <alignment horizontal="center"/>
    </xf>
    <xf numFmtId="166" fontId="2" fillId="2" borderId="19" xfId="1" applyNumberFormat="1" applyFont="1" applyFill="1" applyBorder="1" applyAlignment="1">
      <alignment horizontal="center" wrapText="1"/>
    </xf>
    <xf numFmtId="166" fontId="2" fillId="2" borderId="15" xfId="1" applyNumberFormat="1" applyFont="1" applyFill="1" applyBorder="1" applyAlignment="1">
      <alignment horizontal="center" wrapText="1"/>
    </xf>
    <xf numFmtId="166" fontId="2" fillId="2" borderId="19" xfId="0" applyNumberFormat="1" applyFont="1" applyFill="1" applyBorder="1" applyAlignment="1">
      <alignment horizontal="center" wrapText="1"/>
    </xf>
    <xf numFmtId="166" fontId="2" fillId="2" borderId="20" xfId="0" applyNumberFormat="1" applyFont="1" applyFill="1" applyBorder="1" applyAlignment="1">
      <alignment horizontal="center" wrapText="1"/>
    </xf>
    <xf numFmtId="166" fontId="2" fillId="2" borderId="13" xfId="0" applyNumberFormat="1" applyFont="1" applyFill="1" applyBorder="1" applyAlignment="1">
      <alignment horizontal="center" wrapText="1"/>
    </xf>
    <xf numFmtId="166" fontId="2" fillId="2" borderId="25" xfId="0" applyNumberFormat="1" applyFont="1" applyFill="1" applyBorder="1" applyAlignment="1">
      <alignment horizontal="center"/>
    </xf>
    <xf numFmtId="166" fontId="3" fillId="0" borderId="0" xfId="0" applyNumberFormat="1" applyFont="1" applyAlignment="1">
      <alignment horizontal="center"/>
    </xf>
    <xf numFmtId="0" fontId="1" fillId="2" borderId="26" xfId="0" applyFont="1" applyFill="1" applyBorder="1" applyAlignment="1">
      <alignment horizontal="center" vertical="center"/>
    </xf>
    <xf numFmtId="167" fontId="4" fillId="4" borderId="13" xfId="0" applyNumberFormat="1" applyFont="1" applyFill="1" applyBorder="1" applyAlignment="1">
      <alignment horizontal="left"/>
    </xf>
    <xf numFmtId="167" fontId="4" fillId="2" borderId="15" xfId="3" applyNumberFormat="1" applyFont="1" applyFill="1" applyBorder="1" applyAlignment="1">
      <alignment horizontal="center"/>
    </xf>
    <xf numFmtId="167" fontId="4" fillId="2" borderId="19" xfId="3" applyNumberFormat="1" applyFont="1" applyFill="1" applyBorder="1" applyAlignment="1">
      <alignment horizontal="center"/>
    </xf>
    <xf numFmtId="167" fontId="4" fillId="2" borderId="20" xfId="3" applyNumberFormat="1" applyFont="1" applyFill="1" applyBorder="1" applyAlignment="1">
      <alignment horizontal="center"/>
    </xf>
    <xf numFmtId="167" fontId="4" fillId="2" borderId="13" xfId="3" applyNumberFormat="1" applyFont="1" applyFill="1" applyBorder="1" applyAlignment="1">
      <alignment horizontal="center"/>
    </xf>
    <xf numFmtId="167" fontId="4" fillId="2" borderId="19" xfId="5" applyNumberFormat="1" applyFont="1" applyFill="1" applyBorder="1" applyAlignment="1">
      <alignment horizontal="center"/>
    </xf>
    <xf numFmtId="167" fontId="4" fillId="2" borderId="20" xfId="5" applyNumberFormat="1" applyFont="1" applyFill="1" applyBorder="1" applyAlignment="1">
      <alignment horizontal="center"/>
    </xf>
    <xf numFmtId="167" fontId="4" fillId="2" borderId="13" xfId="5" applyNumberFormat="1" applyFont="1" applyFill="1" applyBorder="1" applyAlignment="1">
      <alignment horizontal="center"/>
    </xf>
    <xf numFmtId="167" fontId="4" fillId="2" borderId="19" xfId="1" applyNumberFormat="1" applyFont="1" applyFill="1" applyBorder="1" applyAlignment="1">
      <alignment horizontal="center"/>
    </xf>
    <xf numFmtId="167" fontId="4" fillId="2" borderId="20" xfId="1" applyNumberFormat="1" applyFont="1" applyFill="1" applyBorder="1" applyAlignment="1">
      <alignment horizontal="center"/>
    </xf>
    <xf numFmtId="167" fontId="4" fillId="2" borderId="13" xfId="1" applyNumberFormat="1" applyFont="1" applyFill="1" applyBorder="1" applyAlignment="1">
      <alignment horizontal="center"/>
    </xf>
    <xf numFmtId="167" fontId="4" fillId="2" borderId="21" xfId="0" applyNumberFormat="1" applyFont="1" applyFill="1" applyBorder="1" applyAlignment="1">
      <alignment horizontal="center"/>
    </xf>
    <xf numFmtId="167" fontId="4" fillId="2" borderId="22" xfId="0" applyNumberFormat="1" applyFont="1" applyFill="1" applyBorder="1" applyAlignment="1">
      <alignment horizontal="center"/>
    </xf>
    <xf numFmtId="167" fontId="4" fillId="2" borderId="2" xfId="0" applyNumberFormat="1" applyFont="1" applyFill="1" applyBorder="1" applyAlignment="1">
      <alignment horizontal="center"/>
    </xf>
    <xf numFmtId="167" fontId="4" fillId="2" borderId="19" xfId="6" applyNumberFormat="1" applyFont="1" applyFill="1" applyBorder="1" applyAlignment="1">
      <alignment horizontal="center"/>
    </xf>
    <xf numFmtId="167" fontId="4" fillId="2" borderId="20" xfId="6" applyNumberFormat="1" applyFont="1" applyFill="1" applyBorder="1" applyAlignment="1">
      <alignment horizontal="center"/>
    </xf>
    <xf numFmtId="167" fontId="4" fillId="2" borderId="13" xfId="6" applyNumberFormat="1" applyFont="1" applyFill="1" applyBorder="1" applyAlignment="1">
      <alignment horizontal="center"/>
    </xf>
    <xf numFmtId="167" fontId="4" fillId="2" borderId="19" xfId="0" applyNumberFormat="1" applyFont="1" applyFill="1" applyBorder="1" applyAlignment="1">
      <alignment horizontal="center"/>
    </xf>
    <xf numFmtId="167" fontId="4" fillId="2" borderId="20" xfId="0" applyNumberFormat="1" applyFont="1" applyFill="1" applyBorder="1" applyAlignment="1">
      <alignment horizontal="center"/>
    </xf>
    <xf numFmtId="167" fontId="4" fillId="2" borderId="13" xfId="0" applyNumberFormat="1" applyFont="1" applyFill="1" applyBorder="1" applyAlignment="1">
      <alignment horizontal="center"/>
    </xf>
    <xf numFmtId="167" fontId="4" fillId="2" borderId="19" xfId="3" applyNumberFormat="1" applyFont="1" applyFill="1" applyBorder="1" applyAlignment="1">
      <alignment horizontal="center" vertical="center"/>
    </xf>
    <xf numFmtId="167" fontId="4" fillId="2" borderId="20" xfId="3" applyNumberFormat="1" applyFont="1" applyFill="1" applyBorder="1" applyAlignment="1">
      <alignment horizontal="center" vertical="center"/>
    </xf>
    <xf numFmtId="167" fontId="4" fillId="2" borderId="13" xfId="3" applyNumberFormat="1" applyFont="1" applyFill="1" applyBorder="1" applyAlignment="1">
      <alignment horizontal="center" vertical="center"/>
    </xf>
    <xf numFmtId="167" fontId="4" fillId="2" borderId="19" xfId="7" applyNumberFormat="1" applyFont="1" applyFill="1" applyBorder="1" applyAlignment="1">
      <alignment horizontal="center"/>
    </xf>
    <xf numFmtId="167" fontId="4" fillId="2" borderId="20" xfId="7" applyNumberFormat="1" applyFont="1" applyFill="1" applyBorder="1" applyAlignment="1">
      <alignment horizontal="center"/>
    </xf>
    <xf numFmtId="167" fontId="4" fillId="2" borderId="13" xfId="7" applyNumberFormat="1" applyFont="1" applyFill="1" applyBorder="1" applyAlignment="1">
      <alignment horizontal="center"/>
    </xf>
    <xf numFmtId="167" fontId="4" fillId="2" borderId="19" xfId="8" applyNumberFormat="1" applyFont="1" applyFill="1" applyBorder="1" applyAlignment="1">
      <alignment horizontal="center"/>
    </xf>
    <xf numFmtId="167" fontId="4" fillId="2" borderId="13" xfId="8" applyNumberFormat="1" applyFont="1" applyFill="1" applyBorder="1" applyAlignment="1">
      <alignment horizontal="center"/>
    </xf>
    <xf numFmtId="167" fontId="4" fillId="2" borderId="18" xfId="0" applyNumberFormat="1" applyFont="1" applyFill="1" applyBorder="1" applyAlignment="1">
      <alignment horizontal="center"/>
    </xf>
    <xf numFmtId="167" fontId="4" fillId="2" borderId="19" xfId="9" applyNumberFormat="1" applyFont="1" applyFill="1" applyBorder="1" applyAlignment="1">
      <alignment horizontal="center"/>
    </xf>
    <xf numFmtId="167" fontId="4" fillId="2" borderId="20" xfId="9" applyNumberFormat="1" applyFont="1" applyFill="1" applyBorder="1" applyAlignment="1">
      <alignment horizontal="center"/>
    </xf>
    <xf numFmtId="167" fontId="4" fillId="2" borderId="13" xfId="9" applyNumberFormat="1" applyFont="1" applyFill="1" applyBorder="1" applyAlignment="1">
      <alignment horizontal="center"/>
    </xf>
    <xf numFmtId="167" fontId="4" fillId="2" borderId="15" xfId="6" applyNumberFormat="1" applyFont="1" applyFill="1" applyBorder="1" applyAlignment="1">
      <alignment horizontal="center"/>
    </xf>
    <xf numFmtId="0" fontId="4" fillId="2" borderId="19" xfId="0" applyFont="1" applyFill="1" applyBorder="1" applyAlignment="1">
      <alignment horizontal="center"/>
    </xf>
    <xf numFmtId="0" fontId="4" fillId="2" borderId="20" xfId="0" applyFont="1" applyFill="1" applyBorder="1" applyAlignment="1">
      <alignment horizontal="center"/>
    </xf>
    <xf numFmtId="0" fontId="4" fillId="2" borderId="13" xfId="0" applyFont="1" applyFill="1" applyBorder="1" applyAlignment="1">
      <alignment horizontal="center"/>
    </xf>
    <xf numFmtId="167" fontId="4" fillId="2" borderId="19" xfId="4" applyNumberFormat="1" applyFont="1" applyFill="1" applyBorder="1" applyAlignment="1">
      <alignment horizontal="center"/>
    </xf>
    <xf numFmtId="167" fontId="4" fillId="2" borderId="20" xfId="4" applyNumberFormat="1" applyFont="1" applyFill="1" applyBorder="1" applyAlignment="1">
      <alignment horizontal="center"/>
    </xf>
    <xf numFmtId="167" fontId="4" fillId="2" borderId="13" xfId="4" applyNumberFormat="1" applyFont="1" applyFill="1" applyBorder="1" applyAlignment="1">
      <alignment horizontal="center"/>
    </xf>
    <xf numFmtId="167" fontId="4" fillId="2" borderId="25" xfId="0" applyNumberFormat="1" applyFont="1" applyFill="1" applyBorder="1" applyAlignment="1">
      <alignment horizontal="center"/>
    </xf>
    <xf numFmtId="0" fontId="3" fillId="0" borderId="0" xfId="0" applyFont="1"/>
    <xf numFmtId="0" fontId="4" fillId="4" borderId="13" xfId="0" applyFont="1" applyFill="1" applyBorder="1" applyAlignment="1">
      <alignment horizontal="left"/>
    </xf>
    <xf numFmtId="0" fontId="4" fillId="2" borderId="21" xfId="0" applyFont="1" applyFill="1" applyBorder="1" applyAlignment="1">
      <alignment horizontal="center"/>
    </xf>
    <xf numFmtId="0" fontId="4" fillId="2" borderId="22" xfId="0" applyFont="1" applyFill="1" applyBorder="1" applyAlignment="1">
      <alignment horizontal="center"/>
    </xf>
    <xf numFmtId="0" fontId="4" fillId="2" borderId="2" xfId="0" applyFont="1" applyFill="1" applyBorder="1" applyAlignment="1">
      <alignment horizont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8" xfId="0" applyFont="1" applyFill="1" applyBorder="1" applyAlignment="1">
      <alignment horizontal="center"/>
    </xf>
    <xf numFmtId="0" fontId="4" fillId="2" borderId="25" xfId="0" applyFont="1" applyFill="1" applyBorder="1" applyAlignment="1">
      <alignment horizontal="center"/>
    </xf>
    <xf numFmtId="167" fontId="4" fillId="2" borderId="15" xfId="0" applyNumberFormat="1" applyFont="1" applyFill="1" applyBorder="1" applyAlignment="1">
      <alignment horizontal="center"/>
    </xf>
    <xf numFmtId="165" fontId="8" fillId="2" borderId="20" xfId="0" applyNumberFormat="1" applyFont="1" applyFill="1" applyBorder="1" applyAlignment="1">
      <alignment horizontal="center" vertical="center"/>
    </xf>
    <xf numFmtId="165" fontId="4" fillId="4" borderId="13" xfId="0" applyNumberFormat="1" applyFont="1" applyFill="1" applyBorder="1" applyAlignment="1">
      <alignment horizontal="left"/>
    </xf>
    <xf numFmtId="165" fontId="4" fillId="2" borderId="15" xfId="0" applyNumberFormat="1" applyFont="1" applyFill="1" applyBorder="1" applyAlignment="1">
      <alignment horizontal="center"/>
    </xf>
    <xf numFmtId="165" fontId="4" fillId="2" borderId="19" xfId="0" applyNumberFormat="1" applyFont="1" applyFill="1" applyBorder="1" applyAlignment="1">
      <alignment horizontal="center"/>
    </xf>
    <xf numFmtId="165" fontId="4" fillId="2" borderId="20" xfId="0" applyNumberFormat="1" applyFont="1" applyFill="1" applyBorder="1" applyAlignment="1">
      <alignment horizontal="center"/>
    </xf>
    <xf numFmtId="165" fontId="4" fillId="2" borderId="13" xfId="0" applyNumberFormat="1" applyFont="1" applyFill="1" applyBorder="1" applyAlignment="1">
      <alignment horizontal="center"/>
    </xf>
    <xf numFmtId="165" fontId="4" fillId="2" borderId="21" xfId="0" applyNumberFormat="1" applyFont="1" applyFill="1" applyBorder="1" applyAlignment="1">
      <alignment horizontal="center"/>
    </xf>
    <xf numFmtId="165" fontId="4" fillId="2" borderId="2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2" borderId="19" xfId="3" applyNumberFormat="1" applyFont="1" applyFill="1" applyBorder="1" applyAlignment="1">
      <alignment horizontal="center"/>
    </xf>
    <xf numFmtId="165" fontId="4" fillId="2" borderId="19" xfId="0" applyNumberFormat="1" applyFont="1" applyFill="1" applyBorder="1" applyAlignment="1">
      <alignment horizontal="center" vertical="center"/>
    </xf>
    <xf numFmtId="165" fontId="4" fillId="2" borderId="20" xfId="0" applyNumberFormat="1" applyFont="1" applyFill="1" applyBorder="1" applyAlignment="1">
      <alignment horizontal="center" vertical="center"/>
    </xf>
    <xf numFmtId="165" fontId="4" fillId="2" borderId="13" xfId="0" applyNumberFormat="1" applyFont="1" applyFill="1" applyBorder="1" applyAlignment="1">
      <alignment horizontal="center" vertical="center"/>
    </xf>
    <xf numFmtId="165" fontId="4" fillId="2" borderId="18" xfId="0" applyNumberFormat="1" applyFont="1" applyFill="1" applyBorder="1" applyAlignment="1">
      <alignment horizontal="center"/>
    </xf>
    <xf numFmtId="165" fontId="4" fillId="2" borderId="20" xfId="3" applyNumberFormat="1" applyFont="1" applyFill="1" applyBorder="1" applyAlignment="1">
      <alignment horizontal="center"/>
    </xf>
    <xf numFmtId="165" fontId="4" fillId="2" borderId="15" xfId="3" applyNumberFormat="1" applyFont="1" applyFill="1" applyBorder="1" applyAlignment="1">
      <alignment horizontal="center"/>
    </xf>
    <xf numFmtId="165" fontId="4" fillId="2" borderId="25" xfId="0" applyNumberFormat="1" applyFont="1" applyFill="1" applyBorder="1" applyAlignment="1">
      <alignment horizontal="center"/>
    </xf>
    <xf numFmtId="165" fontId="3" fillId="0" borderId="0" xfId="0" applyNumberFormat="1" applyFont="1"/>
    <xf numFmtId="0" fontId="4" fillId="4" borderId="24" xfId="0" applyFont="1" applyFill="1" applyBorder="1" applyAlignment="1">
      <alignment horizontal="left"/>
    </xf>
    <xf numFmtId="0" fontId="4" fillId="2" borderId="1" xfId="0" applyFont="1" applyFill="1" applyBorder="1" applyAlignment="1">
      <alignment horizontal="center"/>
    </xf>
    <xf numFmtId="0" fontId="4" fillId="2" borderId="24" xfId="0" applyFont="1" applyFill="1" applyBorder="1" applyAlignment="1">
      <alignment horizontal="center"/>
    </xf>
    <xf numFmtId="0" fontId="4" fillId="2" borderId="32" xfId="0" applyFont="1" applyFill="1" applyBorder="1" applyAlignment="1">
      <alignment horizontal="center"/>
    </xf>
    <xf numFmtId="0" fontId="3" fillId="2" borderId="34" xfId="0" applyFont="1" applyFill="1" applyBorder="1" applyAlignment="1">
      <alignment vertical="center"/>
    </xf>
    <xf numFmtId="0" fontId="9" fillId="0" borderId="0" xfId="0" applyFont="1"/>
    <xf numFmtId="0" fontId="3" fillId="0" borderId="34" xfId="0" applyFont="1" applyBorder="1" applyAlignment="1">
      <alignment vertical="center"/>
    </xf>
    <xf numFmtId="1" fontId="3" fillId="0" borderId="0" xfId="0" applyNumberFormat="1" applyFont="1"/>
    <xf numFmtId="0" fontId="9" fillId="0" borderId="34" xfId="0" applyFont="1" applyBorder="1" applyAlignment="1"/>
    <xf numFmtId="0" fontId="3" fillId="0" borderId="0" xfId="0" applyFont="1" applyAlignment="1">
      <alignment vertical="center"/>
    </xf>
    <xf numFmtId="0" fontId="3" fillId="0" borderId="34" xfId="0" applyFont="1" applyBorder="1" applyAlignment="1"/>
    <xf numFmtId="1" fontId="3" fillId="0" borderId="34" xfId="0" applyNumberFormat="1" applyFont="1" applyBorder="1" applyAlignment="1"/>
    <xf numFmtId="1" fontId="9" fillId="0" borderId="0" xfId="0" applyNumberFormat="1" applyFont="1"/>
    <xf numFmtId="0" fontId="8" fillId="2" borderId="33" xfId="0" applyFont="1" applyFill="1" applyBorder="1" applyAlignment="1">
      <alignment vertical="center"/>
    </xf>
    <xf numFmtId="0" fontId="8" fillId="2" borderId="34" xfId="0" applyFont="1" applyFill="1" applyBorder="1" applyAlignment="1">
      <alignment vertical="center"/>
    </xf>
    <xf numFmtId="11" fontId="4" fillId="5" borderId="35" xfId="0" applyNumberFormat="1" applyFont="1" applyFill="1" applyBorder="1" applyAlignment="1">
      <alignment horizontal="left"/>
    </xf>
    <xf numFmtId="11" fontId="4" fillId="2" borderId="36" xfId="0" applyNumberFormat="1" applyFont="1" applyFill="1" applyBorder="1" applyAlignment="1">
      <alignment horizontal="center"/>
    </xf>
    <xf numFmtId="1" fontId="4" fillId="2" borderId="23" xfId="10" applyNumberFormat="1" applyFont="1" applyFill="1" applyBorder="1" applyAlignment="1">
      <alignment horizontal="center"/>
    </xf>
    <xf numFmtId="1" fontId="4" fillId="2" borderId="26" xfId="10" applyNumberFormat="1" applyFont="1" applyFill="1" applyBorder="1" applyAlignment="1">
      <alignment horizontal="center"/>
    </xf>
    <xf numFmtId="11" fontId="4" fillId="2" borderId="26" xfId="10" applyNumberFormat="1" applyFont="1" applyFill="1" applyBorder="1" applyAlignment="1">
      <alignment horizontal="center"/>
    </xf>
    <xf numFmtId="164" fontId="4" fillId="2" borderId="26" xfId="10" applyNumberFormat="1" applyFont="1" applyFill="1" applyBorder="1" applyAlignment="1">
      <alignment horizontal="center"/>
    </xf>
    <xf numFmtId="164" fontId="4" fillId="2" borderId="35" xfId="10" applyNumberFormat="1" applyFont="1" applyFill="1" applyBorder="1" applyAlignment="1">
      <alignment horizontal="center"/>
    </xf>
    <xf numFmtId="165" fontId="4" fillId="2" borderId="26" xfId="10" applyNumberFormat="1" applyFont="1" applyFill="1" applyBorder="1" applyAlignment="1">
      <alignment horizontal="center"/>
    </xf>
    <xf numFmtId="1" fontId="4" fillId="2" borderId="35" xfId="10" applyNumberFormat="1" applyFont="1" applyFill="1" applyBorder="1" applyAlignment="1">
      <alignment horizontal="center"/>
    </xf>
    <xf numFmtId="165" fontId="4" fillId="2" borderId="23" xfId="3" applyNumberFormat="1" applyFont="1" applyFill="1" applyBorder="1" applyAlignment="1">
      <alignment horizontal="center"/>
    </xf>
    <xf numFmtId="165" fontId="4" fillId="2" borderId="26" xfId="3" applyNumberFormat="1" applyFont="1" applyFill="1" applyBorder="1" applyAlignment="1">
      <alignment horizontal="center"/>
    </xf>
    <xf numFmtId="1" fontId="4" fillId="2" borderId="26" xfId="3" applyNumberFormat="1" applyFont="1" applyFill="1" applyBorder="1" applyAlignment="1">
      <alignment horizontal="center"/>
    </xf>
    <xf numFmtId="165" fontId="4" fillId="2" borderId="35" xfId="3" applyNumberFormat="1" applyFont="1" applyFill="1" applyBorder="1" applyAlignment="1">
      <alignment horizontal="center"/>
    </xf>
    <xf numFmtId="11" fontId="4" fillId="2" borderId="26" xfId="0" applyNumberFormat="1" applyFont="1" applyFill="1" applyBorder="1" applyAlignment="1">
      <alignment horizontal="center"/>
    </xf>
    <xf numFmtId="1" fontId="4" fillId="2" borderId="35" xfId="3" applyNumberFormat="1" applyFont="1" applyFill="1" applyBorder="1" applyAlignment="1">
      <alignment horizontal="center"/>
    </xf>
    <xf numFmtId="1" fontId="4" fillId="2" borderId="23" xfId="3" applyNumberFormat="1" applyFont="1" applyFill="1" applyBorder="1" applyAlignment="1">
      <alignment horizontal="center"/>
    </xf>
    <xf numFmtId="11" fontId="4" fillId="2" borderId="26" xfId="3" applyNumberFormat="1" applyFont="1" applyFill="1" applyBorder="1" applyAlignment="1">
      <alignment horizontal="center"/>
    </xf>
    <xf numFmtId="2" fontId="4" fillId="2" borderId="37" xfId="0" applyNumberFormat="1" applyFont="1" applyFill="1" applyBorder="1" applyAlignment="1">
      <alignment horizontal="center"/>
    </xf>
    <xf numFmtId="165" fontId="4" fillId="2" borderId="38" xfId="0" applyNumberFormat="1" applyFont="1" applyFill="1" applyBorder="1" applyAlignment="1">
      <alignment horizontal="center"/>
    </xf>
    <xf numFmtId="1" fontId="4" fillId="2" borderId="38" xfId="0" applyNumberFormat="1" applyFont="1" applyFill="1" applyBorder="1" applyAlignment="1">
      <alignment horizontal="center"/>
    </xf>
    <xf numFmtId="1" fontId="4" fillId="2" borderId="0" xfId="0" applyNumberFormat="1" applyFont="1" applyFill="1" applyBorder="1" applyAlignment="1">
      <alignment horizontal="center"/>
    </xf>
    <xf numFmtId="1" fontId="4" fillId="2" borderId="23" xfId="6" applyNumberFormat="1" applyFont="1" applyFill="1" applyBorder="1" applyAlignment="1">
      <alignment horizontal="center"/>
    </xf>
    <xf numFmtId="11" fontId="4" fillId="2" borderId="35" xfId="3" applyNumberFormat="1" applyFont="1" applyFill="1" applyBorder="1" applyAlignment="1">
      <alignment horizontal="center" wrapText="1"/>
    </xf>
    <xf numFmtId="0" fontId="4" fillId="2" borderId="26" xfId="0" applyFont="1" applyFill="1" applyBorder="1" applyAlignment="1">
      <alignment horizontal="center"/>
    </xf>
    <xf numFmtId="11" fontId="4" fillId="2" borderId="35" xfId="3" applyNumberFormat="1" applyFont="1" applyFill="1" applyBorder="1" applyAlignment="1">
      <alignment horizontal="center"/>
    </xf>
    <xf numFmtId="11" fontId="4" fillId="2" borderId="23" xfId="3" applyNumberFormat="1" applyFont="1" applyFill="1" applyBorder="1" applyAlignment="1">
      <alignment horizontal="center"/>
    </xf>
    <xf numFmtId="1" fontId="4" fillId="2" borderId="23" xfId="0" applyNumberFormat="1" applyFont="1" applyFill="1" applyBorder="1" applyAlignment="1">
      <alignment horizontal="center"/>
    </xf>
    <xf numFmtId="1" fontId="4" fillId="2" borderId="35" xfId="0" applyNumberFormat="1" applyFont="1" applyFill="1" applyBorder="1" applyAlignment="1">
      <alignment horizontal="center"/>
    </xf>
    <xf numFmtId="1" fontId="4" fillId="2" borderId="36" xfId="10" applyNumberFormat="1" applyFont="1" applyFill="1" applyBorder="1" applyAlignment="1">
      <alignment horizontal="center"/>
    </xf>
    <xf numFmtId="2" fontId="4" fillId="2" borderId="35" xfId="3" applyNumberFormat="1" applyFont="1" applyFill="1" applyBorder="1" applyAlignment="1">
      <alignment horizontal="center"/>
    </xf>
    <xf numFmtId="165" fontId="4" fillId="2" borderId="23" xfId="0" applyNumberFormat="1" applyFont="1" applyFill="1" applyBorder="1" applyAlignment="1">
      <alignment horizontal="center"/>
    </xf>
    <xf numFmtId="165" fontId="4" fillId="2" borderId="26" xfId="0" applyNumberFormat="1" applyFont="1" applyFill="1" applyBorder="1" applyAlignment="1">
      <alignment horizontal="center"/>
    </xf>
    <xf numFmtId="2" fontId="4" fillId="2" borderId="26" xfId="0" applyNumberFormat="1" applyFont="1" applyFill="1" applyBorder="1" applyAlignment="1">
      <alignment horizontal="center"/>
    </xf>
    <xf numFmtId="2" fontId="4" fillId="2" borderId="35" xfId="0" applyNumberFormat="1" applyFont="1" applyFill="1" applyBorder="1" applyAlignment="1">
      <alignment horizontal="center"/>
    </xf>
    <xf numFmtId="165" fontId="4" fillId="2" borderId="35" xfId="0" applyNumberFormat="1" applyFont="1" applyFill="1" applyBorder="1" applyAlignment="1">
      <alignment horizontal="center"/>
    </xf>
    <xf numFmtId="164" fontId="4" fillId="2" borderId="37" xfId="0" applyNumberFormat="1" applyFont="1" applyFill="1" applyBorder="1" applyAlignment="1">
      <alignment horizontal="center"/>
    </xf>
    <xf numFmtId="164" fontId="4" fillId="2" borderId="35" xfId="0" applyNumberFormat="1" applyFont="1" applyFill="1" applyBorder="1" applyAlignment="1">
      <alignment horizontal="center"/>
    </xf>
    <xf numFmtId="164" fontId="4" fillId="2" borderId="23" xfId="11" applyNumberFormat="1" applyFont="1" applyFill="1" applyBorder="1" applyAlignment="1">
      <alignment horizontal="center"/>
    </xf>
    <xf numFmtId="11" fontId="4" fillId="2" borderId="35" xfId="11" applyNumberFormat="1" applyFont="1" applyFill="1" applyBorder="1" applyAlignment="1">
      <alignment horizontal="center"/>
    </xf>
    <xf numFmtId="11" fontId="4" fillId="2" borderId="23" xfId="12" applyNumberFormat="1" applyFont="1" applyFill="1" applyBorder="1" applyAlignment="1">
      <alignment horizontal="center"/>
    </xf>
    <xf numFmtId="11" fontId="4" fillId="2" borderId="35" xfId="12" applyNumberFormat="1" applyFont="1" applyFill="1" applyBorder="1" applyAlignment="1">
      <alignment horizontal="center"/>
    </xf>
    <xf numFmtId="11" fontId="4" fillId="2" borderId="35" xfId="0" applyNumberFormat="1" applyFont="1" applyFill="1" applyBorder="1" applyAlignment="1">
      <alignment horizontal="center"/>
    </xf>
    <xf numFmtId="1" fontId="4" fillId="2" borderId="14" xfId="0" applyNumberFormat="1" applyFont="1" applyFill="1" applyBorder="1" applyAlignment="1">
      <alignment horizontal="center"/>
    </xf>
    <xf numFmtId="11" fontId="4" fillId="2" borderId="14" xfId="0" applyNumberFormat="1" applyFont="1" applyFill="1" applyBorder="1" applyAlignment="1">
      <alignment horizontal="center" wrapText="1"/>
    </xf>
    <xf numFmtId="1" fontId="4" fillId="2" borderId="37" xfId="0" applyNumberFormat="1" applyFont="1" applyFill="1" applyBorder="1" applyAlignment="1">
      <alignment horizontal="center"/>
    </xf>
    <xf numFmtId="164" fontId="4" fillId="2" borderId="0" xfId="0" applyNumberFormat="1" applyFont="1" applyFill="1" applyBorder="1" applyAlignment="1">
      <alignment horizontal="center"/>
    </xf>
    <xf numFmtId="1" fontId="4" fillId="2" borderId="26" xfId="0" applyNumberFormat="1" applyFont="1" applyFill="1" applyBorder="1" applyAlignment="1">
      <alignment horizontal="center"/>
    </xf>
    <xf numFmtId="1" fontId="4" fillId="2" borderId="23" xfId="13" applyNumberFormat="1" applyFont="1" applyFill="1" applyBorder="1" applyAlignment="1">
      <alignment horizontal="center"/>
    </xf>
    <xf numFmtId="1" fontId="4" fillId="2" borderId="26" xfId="13" applyNumberFormat="1" applyFont="1" applyFill="1" applyBorder="1" applyAlignment="1">
      <alignment horizontal="center"/>
    </xf>
    <xf numFmtId="164" fontId="4" fillId="2" borderId="26" xfId="13" applyNumberFormat="1" applyFont="1" applyFill="1" applyBorder="1" applyAlignment="1">
      <alignment horizontal="center"/>
    </xf>
    <xf numFmtId="164" fontId="4" fillId="2" borderId="35" xfId="13" applyNumberFormat="1" applyFont="1" applyFill="1" applyBorder="1" applyAlignment="1">
      <alignment horizontal="center"/>
    </xf>
    <xf numFmtId="164" fontId="4" fillId="2" borderId="35" xfId="3" applyNumberFormat="1" applyFont="1" applyFill="1" applyBorder="1" applyAlignment="1">
      <alignment horizontal="center"/>
    </xf>
    <xf numFmtId="11" fontId="4" fillId="2" borderId="38" xfId="0" applyNumberFormat="1" applyFont="1" applyFill="1" applyBorder="1" applyAlignment="1">
      <alignment horizontal="center"/>
    </xf>
    <xf numFmtId="11" fontId="4" fillId="2" borderId="0" xfId="0" applyNumberFormat="1" applyFont="1" applyFill="1" applyBorder="1" applyAlignment="1">
      <alignment horizontal="center"/>
    </xf>
    <xf numFmtId="165" fontId="4" fillId="2" borderId="23" xfId="10" applyNumberFormat="1" applyFont="1" applyFill="1" applyBorder="1" applyAlignment="1">
      <alignment horizontal="center"/>
    </xf>
    <xf numFmtId="11" fontId="4" fillId="2" borderId="23" xfId="0" applyNumberFormat="1" applyFont="1" applyFill="1" applyBorder="1" applyAlignment="1">
      <alignment horizontal="center"/>
    </xf>
    <xf numFmtId="11" fontId="4" fillId="2" borderId="36" xfId="3" applyNumberFormat="1" applyFont="1" applyFill="1" applyBorder="1" applyAlignment="1">
      <alignment horizontal="center"/>
    </xf>
    <xf numFmtId="2" fontId="4" fillId="2" borderId="26" xfId="10" applyNumberFormat="1" applyFont="1" applyFill="1" applyBorder="1" applyAlignment="1">
      <alignment horizontal="center"/>
    </xf>
    <xf numFmtId="2" fontId="4" fillId="2" borderId="35" xfId="10" applyNumberFormat="1" applyFont="1" applyFill="1" applyBorder="1" applyAlignment="1">
      <alignment horizontal="center"/>
    </xf>
    <xf numFmtId="165" fontId="4" fillId="2" borderId="36" xfId="0" applyNumberFormat="1" applyFont="1" applyFill="1" applyBorder="1" applyAlignment="1">
      <alignment horizontal="center"/>
    </xf>
    <xf numFmtId="165" fontId="4" fillId="2" borderId="36" xfId="3" applyNumberFormat="1" applyFont="1" applyFill="1" applyBorder="1" applyAlignment="1">
      <alignment horizontal="center"/>
    </xf>
    <xf numFmtId="165" fontId="4" fillId="2" borderId="23" xfId="14" applyNumberFormat="1" applyFont="1" applyFill="1" applyBorder="1" applyAlignment="1">
      <alignment horizontal="center"/>
    </xf>
    <xf numFmtId="2" fontId="4" fillId="2" borderId="35" xfId="14" applyNumberFormat="1" applyFont="1" applyFill="1" applyBorder="1" applyAlignment="1">
      <alignment horizontal="center"/>
    </xf>
    <xf numFmtId="164" fontId="4" fillId="2" borderId="23" xfId="3" applyNumberFormat="1" applyFont="1" applyFill="1" applyBorder="1" applyAlignment="1">
      <alignment horizontal="center"/>
    </xf>
    <xf numFmtId="11" fontId="4" fillId="2" borderId="39" xfId="0" applyNumberFormat="1" applyFont="1" applyFill="1" applyBorder="1" applyAlignment="1">
      <alignment horizontal="center"/>
    </xf>
    <xf numFmtId="164" fontId="4" fillId="2" borderId="26" xfId="0" applyNumberFormat="1" applyFont="1" applyFill="1" applyBorder="1" applyAlignment="1">
      <alignment horizontal="center"/>
    </xf>
    <xf numFmtId="164" fontId="4" fillId="2" borderId="14" xfId="0" applyNumberFormat="1" applyFont="1" applyFill="1" applyBorder="1" applyAlignment="1">
      <alignment horizontal="center"/>
    </xf>
    <xf numFmtId="2" fontId="4" fillId="2" borderId="26" xfId="3" applyNumberFormat="1" applyFont="1" applyFill="1" applyBorder="1" applyAlignment="1">
      <alignment horizontal="center"/>
    </xf>
    <xf numFmtId="165" fontId="4" fillId="2" borderId="23" xfId="4" applyNumberFormat="1" applyFont="1" applyFill="1" applyBorder="1" applyAlignment="1">
      <alignment horizontal="center"/>
    </xf>
    <xf numFmtId="165" fontId="4" fillId="2" borderId="26" xfId="4" applyNumberFormat="1" applyFont="1" applyFill="1" applyBorder="1" applyAlignment="1">
      <alignment horizontal="center"/>
    </xf>
    <xf numFmtId="165" fontId="4" fillId="2" borderId="35" xfId="4" applyNumberFormat="1" applyFont="1" applyFill="1" applyBorder="1" applyAlignment="1">
      <alignment horizontal="center"/>
    </xf>
    <xf numFmtId="1" fontId="4" fillId="2" borderId="35" xfId="4" applyNumberFormat="1" applyFont="1" applyFill="1" applyBorder="1" applyAlignment="1">
      <alignment horizontal="center"/>
    </xf>
    <xf numFmtId="1" fontId="4" fillId="2" borderId="26" xfId="4" applyNumberFormat="1" applyFont="1" applyFill="1" applyBorder="1" applyAlignment="1">
      <alignment horizontal="center"/>
    </xf>
    <xf numFmtId="11" fontId="4" fillId="2" borderId="40" xfId="0" applyNumberFormat="1" applyFont="1" applyFill="1" applyBorder="1" applyAlignment="1">
      <alignment horizontal="center"/>
    </xf>
    <xf numFmtId="11" fontId="4" fillId="5" borderId="13" xfId="0" applyNumberFormat="1" applyFont="1" applyFill="1" applyBorder="1" applyAlignment="1">
      <alignment horizontal="left"/>
    </xf>
    <xf numFmtId="2" fontId="4" fillId="2" borderId="15" xfId="0" applyNumberFormat="1" applyFont="1" applyFill="1" applyBorder="1" applyAlignment="1">
      <alignment horizontal="center"/>
    </xf>
    <xf numFmtId="165" fontId="4" fillId="2" borderId="19" xfId="10" applyNumberFormat="1" applyFont="1" applyFill="1" applyBorder="1" applyAlignment="1">
      <alignment horizontal="center"/>
    </xf>
    <xf numFmtId="165" fontId="4" fillId="2" borderId="20" xfId="10" applyNumberFormat="1" applyFont="1" applyFill="1" applyBorder="1" applyAlignment="1">
      <alignment horizontal="center"/>
    </xf>
    <xf numFmtId="1" fontId="4" fillId="2" borderId="20" xfId="10" applyNumberFormat="1" applyFont="1" applyFill="1" applyBorder="1" applyAlignment="1">
      <alignment horizontal="center"/>
    </xf>
    <xf numFmtId="164" fontId="4" fillId="2" borderId="20" xfId="10" applyNumberFormat="1" applyFont="1" applyFill="1" applyBorder="1" applyAlignment="1">
      <alignment horizontal="center"/>
    </xf>
    <xf numFmtId="164" fontId="4" fillId="2" borderId="13" xfId="10" applyNumberFormat="1" applyFont="1" applyFill="1" applyBorder="1" applyAlignment="1">
      <alignment horizontal="center"/>
    </xf>
    <xf numFmtId="165" fontId="4" fillId="2" borderId="13" xfId="10" applyNumberFormat="1" applyFont="1" applyFill="1" applyBorder="1" applyAlignment="1">
      <alignment horizontal="center"/>
    </xf>
    <xf numFmtId="165" fontId="4" fillId="2" borderId="13" xfId="3" applyNumberFormat="1" applyFont="1" applyFill="1" applyBorder="1" applyAlignment="1">
      <alignment horizontal="center"/>
    </xf>
    <xf numFmtId="11" fontId="4" fillId="2" borderId="20" xfId="0" applyNumberFormat="1" applyFont="1" applyFill="1" applyBorder="1" applyAlignment="1">
      <alignment horizontal="center"/>
    </xf>
    <xf numFmtId="1" fontId="4" fillId="2" borderId="13" xfId="3" applyNumberFormat="1" applyFont="1" applyFill="1" applyBorder="1" applyAlignment="1">
      <alignment horizontal="center"/>
    </xf>
    <xf numFmtId="2" fontId="4" fillId="2" borderId="21" xfId="0" applyNumberFormat="1" applyFont="1" applyFill="1" applyBorder="1" applyAlignment="1">
      <alignment horizontal="center"/>
    </xf>
    <xf numFmtId="165" fontId="4" fillId="2" borderId="19" xfId="6" applyNumberFormat="1" applyFont="1" applyFill="1" applyBorder="1" applyAlignment="1">
      <alignment horizontal="center"/>
    </xf>
    <xf numFmtId="11" fontId="4" fillId="2" borderId="20" xfId="3" applyNumberFormat="1" applyFont="1" applyFill="1" applyBorder="1" applyAlignment="1">
      <alignment horizontal="center"/>
    </xf>
    <xf numFmtId="11" fontId="4" fillId="2" borderId="13" xfId="3" applyNumberFormat="1" applyFont="1" applyFill="1" applyBorder="1" applyAlignment="1">
      <alignment horizontal="center" wrapText="1"/>
    </xf>
    <xf numFmtId="2" fontId="4" fillId="2" borderId="19" xfId="3" applyNumberFormat="1" applyFont="1" applyFill="1" applyBorder="1" applyAlignment="1">
      <alignment horizontal="center"/>
    </xf>
    <xf numFmtId="2" fontId="4" fillId="2" borderId="20" xfId="3" applyNumberFormat="1" applyFont="1" applyFill="1" applyBorder="1" applyAlignment="1">
      <alignment horizontal="center"/>
    </xf>
    <xf numFmtId="2" fontId="4" fillId="2" borderId="13" xfId="3" applyNumberFormat="1" applyFont="1" applyFill="1" applyBorder="1" applyAlignment="1">
      <alignment horizontal="center"/>
    </xf>
    <xf numFmtId="1" fontId="4" fillId="2" borderId="20" xfId="3" applyNumberFormat="1" applyFont="1" applyFill="1" applyBorder="1" applyAlignment="1">
      <alignment horizontal="center"/>
    </xf>
    <xf numFmtId="1" fontId="4" fillId="2" borderId="13" xfId="0" applyNumberFormat="1" applyFont="1" applyFill="1" applyBorder="1" applyAlignment="1">
      <alignment horizontal="center"/>
    </xf>
    <xf numFmtId="165" fontId="4" fillId="2" borderId="15" xfId="10" applyNumberFormat="1" applyFont="1" applyFill="1" applyBorder="1" applyAlignment="1">
      <alignment horizontal="center"/>
    </xf>
    <xf numFmtId="2" fontId="4" fillId="2" borderId="20" xfId="0" applyNumberFormat="1" applyFont="1" applyFill="1" applyBorder="1" applyAlignment="1">
      <alignment horizontal="center"/>
    </xf>
    <xf numFmtId="2" fontId="4" fillId="2" borderId="13" xfId="0" applyNumberFormat="1" applyFont="1" applyFill="1" applyBorder="1" applyAlignment="1">
      <alignment horizontal="center"/>
    </xf>
    <xf numFmtId="1" fontId="4" fillId="2" borderId="21" xfId="0" applyNumberFormat="1" applyFont="1" applyFill="1" applyBorder="1" applyAlignment="1">
      <alignment horizontal="center"/>
    </xf>
    <xf numFmtId="11" fontId="4" fillId="2" borderId="13" xfId="0" applyNumberFormat="1" applyFont="1" applyFill="1" applyBorder="1" applyAlignment="1">
      <alignment horizontal="center"/>
    </xf>
    <xf numFmtId="1" fontId="4" fillId="2" borderId="19" xfId="11" applyNumberFormat="1" applyFont="1" applyFill="1" applyBorder="1" applyAlignment="1">
      <alignment horizontal="center"/>
    </xf>
    <xf numFmtId="1" fontId="4" fillId="2" borderId="13" xfId="11" applyNumberFormat="1" applyFont="1" applyFill="1" applyBorder="1" applyAlignment="1">
      <alignment horizontal="center"/>
    </xf>
    <xf numFmtId="1" fontId="4" fillId="2" borderId="19" xfId="12" applyNumberFormat="1" applyFont="1" applyFill="1" applyBorder="1" applyAlignment="1">
      <alignment horizontal="center"/>
    </xf>
    <xf numFmtId="1" fontId="4" fillId="2" borderId="13" xfId="12" applyNumberFormat="1" applyFont="1" applyFill="1" applyBorder="1" applyAlignment="1">
      <alignment horizontal="center"/>
    </xf>
    <xf numFmtId="1" fontId="4" fillId="2" borderId="19" xfId="0" applyNumberFormat="1" applyFont="1" applyFill="1" applyBorder="1" applyAlignment="1">
      <alignment horizontal="center"/>
    </xf>
    <xf numFmtId="1" fontId="4" fillId="2" borderId="18" xfId="0" applyNumberFormat="1" applyFont="1" applyFill="1" applyBorder="1" applyAlignment="1">
      <alignment horizontal="center"/>
    </xf>
    <xf numFmtId="2" fontId="4" fillId="2" borderId="18" xfId="0" applyNumberFormat="1" applyFont="1" applyFill="1" applyBorder="1" applyAlignment="1">
      <alignment horizontal="center"/>
    </xf>
    <xf numFmtId="1" fontId="4" fillId="2" borderId="2" xfId="0" applyNumberFormat="1" applyFont="1" applyFill="1" applyBorder="1" applyAlignment="1">
      <alignment horizontal="center"/>
    </xf>
    <xf numFmtId="1" fontId="4" fillId="2" borderId="15" xfId="0" applyNumberFormat="1" applyFont="1" applyFill="1" applyBorder="1" applyAlignment="1">
      <alignment horizontal="center"/>
    </xf>
    <xf numFmtId="1" fontId="4" fillId="2" borderId="19" xfId="13" applyNumberFormat="1" applyFont="1" applyFill="1" applyBorder="1" applyAlignment="1">
      <alignment horizontal="center"/>
    </xf>
    <xf numFmtId="1" fontId="4" fillId="2" borderId="20" xfId="13" applyNumberFormat="1" applyFont="1" applyFill="1" applyBorder="1" applyAlignment="1">
      <alignment horizontal="center"/>
    </xf>
    <xf numFmtId="164" fontId="4" fillId="2" borderId="20" xfId="13" applyNumberFormat="1" applyFont="1" applyFill="1" applyBorder="1" applyAlignment="1">
      <alignment horizontal="center"/>
    </xf>
    <xf numFmtId="164" fontId="4" fillId="2" borderId="13" xfId="13" applyNumberFormat="1" applyFont="1" applyFill="1" applyBorder="1" applyAlignment="1">
      <alignment horizontal="center"/>
    </xf>
    <xf numFmtId="1" fontId="4" fillId="2" borderId="22" xfId="0" applyNumberFormat="1" applyFont="1" applyFill="1" applyBorder="1" applyAlignment="1">
      <alignment horizontal="center"/>
    </xf>
    <xf numFmtId="11" fontId="4" fillId="2" borderId="2" xfId="0" applyNumberFormat="1" applyFont="1" applyFill="1" applyBorder="1" applyAlignment="1">
      <alignment horizontal="center"/>
    </xf>
    <xf numFmtId="1" fontId="4" fillId="2" borderId="13" xfId="10" applyNumberFormat="1" applyFont="1" applyFill="1" applyBorder="1" applyAlignment="1">
      <alignment horizontal="center"/>
    </xf>
    <xf numFmtId="11" fontId="4" fillId="2" borderId="19" xfId="0" applyNumberFormat="1" applyFont="1" applyFill="1" applyBorder="1" applyAlignment="1">
      <alignment horizontal="center"/>
    </xf>
    <xf numFmtId="11" fontId="4" fillId="2" borderId="15" xfId="3" applyNumberFormat="1" applyFont="1" applyFill="1" applyBorder="1" applyAlignment="1">
      <alignment horizontal="center"/>
    </xf>
    <xf numFmtId="2" fontId="4" fillId="2" borderId="20" xfId="10" applyNumberFormat="1" applyFont="1" applyFill="1" applyBorder="1" applyAlignment="1">
      <alignment horizontal="center"/>
    </xf>
    <xf numFmtId="2" fontId="4" fillId="2" borderId="13" xfId="10" applyNumberFormat="1" applyFont="1" applyFill="1" applyBorder="1" applyAlignment="1">
      <alignment horizontal="center"/>
    </xf>
    <xf numFmtId="1" fontId="4" fillId="2" borderId="19" xfId="3" applyNumberFormat="1" applyFont="1" applyFill="1" applyBorder="1" applyAlignment="1">
      <alignment horizontal="center"/>
    </xf>
    <xf numFmtId="165" fontId="4" fillId="2" borderId="19" xfId="14" applyNumberFormat="1" applyFont="1" applyFill="1" applyBorder="1" applyAlignment="1">
      <alignment horizontal="center"/>
    </xf>
    <xf numFmtId="1" fontId="4" fillId="2" borderId="13" xfId="14" applyNumberFormat="1" applyFont="1" applyFill="1" applyBorder="1" applyAlignment="1">
      <alignment horizontal="center"/>
    </xf>
    <xf numFmtId="11" fontId="4" fillId="2" borderId="13" xfId="3" applyNumberFormat="1" applyFont="1" applyFill="1" applyBorder="1" applyAlignment="1">
      <alignment horizontal="center"/>
    </xf>
    <xf numFmtId="2" fontId="4" fillId="2" borderId="19" xfId="0" applyNumberFormat="1" applyFont="1" applyFill="1" applyBorder="1" applyAlignment="1">
      <alignment horizontal="center"/>
    </xf>
    <xf numFmtId="2" fontId="4" fillId="2" borderId="33" xfId="0" applyNumberFormat="1" applyFont="1" applyFill="1" applyBorder="1" applyAlignment="1">
      <alignment horizontal="center"/>
    </xf>
    <xf numFmtId="1" fontId="4" fillId="2" borderId="20" xfId="0" applyNumberFormat="1" applyFont="1" applyFill="1" applyBorder="1" applyAlignment="1">
      <alignment horizontal="center"/>
    </xf>
    <xf numFmtId="2" fontId="4" fillId="2" borderId="15" xfId="3" applyNumberFormat="1" applyFont="1" applyFill="1" applyBorder="1" applyAlignment="1">
      <alignment horizontal="center"/>
    </xf>
    <xf numFmtId="2" fontId="4" fillId="2" borderId="25" xfId="0" applyNumberFormat="1" applyFont="1" applyFill="1" applyBorder="1" applyAlignment="1">
      <alignment horizontal="center"/>
    </xf>
    <xf numFmtId="1" fontId="4" fillId="5" borderId="13" xfId="0" applyNumberFormat="1" applyFont="1" applyFill="1" applyBorder="1" applyAlignment="1">
      <alignment horizontal="left"/>
    </xf>
    <xf numFmtId="1" fontId="4" fillId="2" borderId="25" xfId="0" applyNumberFormat="1" applyFont="1" applyFill="1" applyBorder="1" applyAlignment="1">
      <alignment horizontal="center"/>
    </xf>
    <xf numFmtId="11" fontId="4" fillId="2" borderId="15" xfId="0" applyNumberFormat="1" applyFont="1" applyFill="1" applyBorder="1" applyAlignment="1">
      <alignment horizontal="center"/>
    </xf>
    <xf numFmtId="1" fontId="4" fillId="2" borderId="19" xfId="10" applyNumberFormat="1" applyFont="1" applyFill="1" applyBorder="1" applyAlignment="1">
      <alignment horizontal="center"/>
    </xf>
    <xf numFmtId="11" fontId="4" fillId="2" borderId="20" xfId="10" applyNumberFormat="1" applyFont="1" applyFill="1" applyBorder="1" applyAlignment="1">
      <alignment horizontal="center"/>
    </xf>
    <xf numFmtId="11" fontId="4" fillId="2" borderId="13" xfId="10" applyNumberFormat="1" applyFont="1" applyFill="1" applyBorder="1" applyAlignment="1">
      <alignment horizontal="center"/>
    </xf>
    <xf numFmtId="1" fontId="4" fillId="2" borderId="14" xfId="6" applyNumberFormat="1" applyFont="1" applyFill="1" applyBorder="1" applyAlignment="1">
      <alignment horizontal="center"/>
    </xf>
    <xf numFmtId="11" fontId="4" fillId="2" borderId="20" xfId="3" applyNumberFormat="1" applyFont="1" applyFill="1" applyBorder="1" applyAlignment="1">
      <alignment horizontal="center" wrapText="1"/>
    </xf>
    <xf numFmtId="11" fontId="4" fillId="2" borderId="13" xfId="0" applyNumberFormat="1" applyFont="1" applyFill="1" applyBorder="1" applyAlignment="1">
      <alignment horizontal="center" wrapText="1"/>
    </xf>
    <xf numFmtId="164" fontId="4" fillId="2" borderId="13" xfId="3" applyNumberFormat="1" applyFont="1" applyFill="1" applyBorder="1" applyAlignment="1">
      <alignment horizontal="center"/>
    </xf>
    <xf numFmtId="11" fontId="4" fillId="2" borderId="21" xfId="0" applyNumberFormat="1" applyFont="1" applyFill="1" applyBorder="1" applyAlignment="1">
      <alignment horizontal="center"/>
    </xf>
    <xf numFmtId="164" fontId="4" fillId="2" borderId="13" xfId="0" applyNumberFormat="1" applyFont="1" applyFill="1" applyBorder="1" applyAlignment="1">
      <alignment horizontal="center"/>
    </xf>
    <xf numFmtId="164" fontId="4" fillId="2" borderId="19" xfId="11" applyNumberFormat="1" applyFont="1" applyFill="1" applyBorder="1" applyAlignment="1">
      <alignment horizontal="center"/>
    </xf>
    <xf numFmtId="164" fontId="4" fillId="2" borderId="13" xfId="11" applyNumberFormat="1" applyFont="1" applyFill="1" applyBorder="1" applyAlignment="1">
      <alignment horizontal="center"/>
    </xf>
    <xf numFmtId="11" fontId="4" fillId="2" borderId="19" xfId="12" applyNumberFormat="1" applyFont="1" applyFill="1" applyBorder="1" applyAlignment="1">
      <alignment horizontal="center"/>
    </xf>
    <xf numFmtId="11" fontId="4" fillId="2" borderId="13" xfId="12" applyNumberFormat="1" applyFont="1" applyFill="1" applyBorder="1" applyAlignment="1">
      <alignment horizontal="center"/>
    </xf>
    <xf numFmtId="11" fontId="4" fillId="2" borderId="19" xfId="0" applyNumberFormat="1" applyFont="1" applyFill="1" applyBorder="1" applyAlignment="1">
      <alignment horizontal="center" wrapText="1"/>
    </xf>
    <xf numFmtId="11" fontId="4" fillId="2" borderId="18" xfId="0" applyNumberFormat="1" applyFont="1" applyFill="1" applyBorder="1" applyAlignment="1">
      <alignment horizontal="center" wrapText="1"/>
    </xf>
    <xf numFmtId="11" fontId="4" fillId="2" borderId="21" xfId="0" applyNumberFormat="1" applyFont="1" applyFill="1" applyBorder="1" applyAlignment="1">
      <alignment horizontal="center" wrapText="1"/>
    </xf>
    <xf numFmtId="164" fontId="4" fillId="2" borderId="2" xfId="0" applyNumberFormat="1" applyFont="1" applyFill="1" applyBorder="1" applyAlignment="1">
      <alignment horizontal="center"/>
    </xf>
    <xf numFmtId="1" fontId="4" fillId="2" borderId="19" xfId="6" applyNumberFormat="1" applyFont="1" applyFill="1" applyBorder="1" applyAlignment="1">
      <alignment horizontal="center"/>
    </xf>
    <xf numFmtId="11" fontId="4" fillId="2" borderId="20" xfId="6" applyNumberFormat="1" applyFont="1" applyFill="1" applyBorder="1" applyAlignment="1">
      <alignment horizontal="center"/>
    </xf>
    <xf numFmtId="168" fontId="4" fillId="2" borderId="13" xfId="6" applyNumberFormat="1" applyFont="1" applyFill="1" applyBorder="1" applyAlignment="1">
      <alignment horizontal="center"/>
    </xf>
    <xf numFmtId="164" fontId="4" fillId="2" borderId="22" xfId="0" applyNumberFormat="1" applyFont="1" applyFill="1" applyBorder="1" applyAlignment="1">
      <alignment horizontal="center"/>
    </xf>
    <xf numFmtId="11" fontId="4" fillId="2" borderId="19" xfId="10" applyNumberFormat="1" applyFont="1" applyFill="1" applyBorder="1" applyAlignment="1">
      <alignment horizontal="center"/>
    </xf>
    <xf numFmtId="2" fontId="4" fillId="2" borderId="19" xfId="10" applyNumberFormat="1" applyFont="1" applyFill="1" applyBorder="1" applyAlignment="1">
      <alignment horizontal="center"/>
    </xf>
    <xf numFmtId="164" fontId="4" fillId="2" borderId="19" xfId="3" applyNumberFormat="1" applyFont="1" applyFill="1" applyBorder="1" applyAlignment="1">
      <alignment horizontal="center"/>
    </xf>
    <xf numFmtId="1" fontId="4" fillId="2" borderId="19" xfId="14" applyNumberFormat="1" applyFont="1" applyFill="1" applyBorder="1" applyAlignment="1">
      <alignment horizontal="center"/>
    </xf>
    <xf numFmtId="164" fontId="4" fillId="2" borderId="13" xfId="14" applyNumberFormat="1" applyFont="1" applyFill="1" applyBorder="1" applyAlignment="1">
      <alignment horizontal="center"/>
    </xf>
    <xf numFmtId="11" fontId="4" fillId="2" borderId="19" xfId="3" applyNumberFormat="1" applyFont="1" applyFill="1" applyBorder="1" applyAlignment="1">
      <alignment horizontal="center"/>
    </xf>
    <xf numFmtId="164" fontId="4" fillId="2" borderId="20" xfId="0" applyNumberFormat="1" applyFont="1" applyFill="1" applyBorder="1" applyAlignment="1">
      <alignment horizontal="center"/>
    </xf>
    <xf numFmtId="164" fontId="4" fillId="2" borderId="18" xfId="0" applyNumberFormat="1" applyFont="1" applyFill="1" applyBorder="1" applyAlignment="1">
      <alignment horizontal="center"/>
    </xf>
    <xf numFmtId="11" fontId="4" fillId="2" borderId="22" xfId="0" applyNumberFormat="1" applyFont="1" applyFill="1" applyBorder="1" applyAlignment="1">
      <alignment horizontal="center"/>
    </xf>
    <xf numFmtId="11" fontId="4" fillId="2" borderId="25" xfId="0" applyNumberFormat="1" applyFont="1" applyFill="1" applyBorder="1" applyAlignment="1">
      <alignment horizontal="center"/>
    </xf>
    <xf numFmtId="11" fontId="4" fillId="2" borderId="18" xfId="0" applyNumberFormat="1" applyFont="1" applyFill="1" applyBorder="1" applyAlignment="1">
      <alignment horizontal="center"/>
    </xf>
    <xf numFmtId="164" fontId="4" fillId="2" borderId="20" xfId="0" applyNumberFormat="1" applyFont="1" applyFill="1" applyBorder="1" applyAlignment="1">
      <alignment horizontal="center" wrapText="1"/>
    </xf>
    <xf numFmtId="11" fontId="4" fillId="2" borderId="20" xfId="0" applyNumberFormat="1" applyFont="1" applyFill="1" applyBorder="1" applyAlignment="1">
      <alignment horizontal="center" wrapText="1"/>
    </xf>
    <xf numFmtId="165" fontId="4" fillId="2" borderId="19" xfId="4" applyNumberFormat="1" applyFont="1" applyFill="1" applyBorder="1" applyAlignment="1">
      <alignment horizontal="center"/>
    </xf>
    <xf numFmtId="165" fontId="4" fillId="2" borderId="20" xfId="4" applyNumberFormat="1" applyFont="1" applyFill="1" applyBorder="1" applyAlignment="1">
      <alignment horizontal="center"/>
    </xf>
    <xf numFmtId="1" fontId="4" fillId="2" borderId="13" xfId="4" applyNumberFormat="1" applyFont="1" applyFill="1" applyBorder="1" applyAlignment="1">
      <alignment horizontal="center"/>
    </xf>
    <xf numFmtId="1" fontId="4" fillId="2" borderId="20" xfId="4" applyNumberFormat="1" applyFont="1" applyFill="1" applyBorder="1" applyAlignment="1">
      <alignment horizontal="center"/>
    </xf>
    <xf numFmtId="169" fontId="4" fillId="2" borderId="21" xfId="0" applyNumberFormat="1" applyFont="1" applyFill="1" applyBorder="1" applyAlignment="1">
      <alignment horizontal="center"/>
    </xf>
    <xf numFmtId="165" fontId="4" fillId="2" borderId="14" xfId="6" applyNumberFormat="1" applyFont="1" applyFill="1" applyBorder="1" applyAlignment="1">
      <alignment horizontal="center"/>
    </xf>
    <xf numFmtId="11" fontId="4" fillId="2" borderId="19" xfId="11" applyNumberFormat="1" applyFont="1" applyFill="1" applyBorder="1" applyAlignment="1">
      <alignment horizontal="center"/>
    </xf>
    <xf numFmtId="11" fontId="4" fillId="2" borderId="13" xfId="11" applyNumberFormat="1" applyFont="1" applyFill="1" applyBorder="1" applyAlignment="1">
      <alignment horizontal="center"/>
    </xf>
    <xf numFmtId="164" fontId="4" fillId="2" borderId="15" xfId="0" applyNumberFormat="1" applyFont="1" applyFill="1" applyBorder="1" applyAlignment="1">
      <alignment horizontal="center"/>
    </xf>
    <xf numFmtId="1" fontId="4" fillId="2" borderId="20" xfId="6" applyNumberFormat="1" applyFont="1" applyFill="1" applyBorder="1" applyAlignment="1">
      <alignment horizontal="center"/>
    </xf>
    <xf numFmtId="164" fontId="4" fillId="2" borderId="20" xfId="6" applyNumberFormat="1" applyFont="1" applyFill="1" applyBorder="1" applyAlignment="1">
      <alignment horizontal="center"/>
    </xf>
    <xf numFmtId="164" fontId="4" fillId="2" borderId="13" xfId="6" applyNumberFormat="1" applyFont="1" applyFill="1" applyBorder="1" applyAlignment="1">
      <alignment horizontal="center"/>
    </xf>
    <xf numFmtId="164" fontId="4" fillId="2" borderId="20" xfId="3" applyNumberFormat="1" applyFont="1" applyFill="1" applyBorder="1" applyAlignment="1">
      <alignment horizontal="center"/>
    </xf>
    <xf numFmtId="0" fontId="4" fillId="2" borderId="1" xfId="0" applyFont="1" applyFill="1" applyBorder="1" applyAlignment="1">
      <alignment horizontal="left" vertical="center"/>
    </xf>
    <xf numFmtId="0" fontId="4" fillId="5" borderId="24" xfId="0" applyFont="1" applyFill="1" applyBorder="1" applyAlignment="1">
      <alignment horizontal="left"/>
    </xf>
    <xf numFmtId="0" fontId="4" fillId="2" borderId="24" xfId="0" applyFont="1" applyFill="1" applyBorder="1" applyAlignment="1">
      <alignment horizontal="center" wrapText="1"/>
    </xf>
    <xf numFmtId="0" fontId="4" fillId="2" borderId="31" xfId="0" applyFont="1" applyFill="1" applyBorder="1" applyAlignment="1">
      <alignment horizontal="center"/>
    </xf>
    <xf numFmtId="0" fontId="8" fillId="0" borderId="33" xfId="0" applyFont="1" applyBorder="1" applyAlignment="1">
      <alignment vertical="center"/>
    </xf>
    <xf numFmtId="0" fontId="8" fillId="0" borderId="34" xfId="0" applyFont="1" applyBorder="1" applyAlignment="1">
      <alignment vertical="center"/>
    </xf>
    <xf numFmtId="165" fontId="4" fillId="6" borderId="35" xfId="0" applyNumberFormat="1" applyFont="1" applyFill="1" applyBorder="1" applyAlignment="1">
      <alignment horizontal="left"/>
    </xf>
    <xf numFmtId="165" fontId="4" fillId="2" borderId="23" xfId="5" applyNumberFormat="1" applyFont="1" applyFill="1" applyBorder="1" applyAlignment="1">
      <alignment horizontal="center"/>
    </xf>
    <xf numFmtId="165" fontId="4" fillId="2" borderId="26" xfId="5" applyNumberFormat="1" applyFont="1" applyFill="1" applyBorder="1" applyAlignment="1">
      <alignment horizontal="center"/>
    </xf>
    <xf numFmtId="165" fontId="4" fillId="2" borderId="35" xfId="5" applyNumberFormat="1" applyFont="1" applyFill="1" applyBorder="1" applyAlignment="1">
      <alignment horizontal="center"/>
    </xf>
    <xf numFmtId="165" fontId="4" fillId="2" borderId="37" xfId="0" applyNumberFormat="1" applyFont="1" applyFill="1" applyBorder="1" applyAlignment="1">
      <alignment horizontal="center"/>
    </xf>
    <xf numFmtId="165" fontId="4" fillId="2" borderId="0" xfId="0" applyNumberFormat="1" applyFont="1" applyFill="1" applyBorder="1" applyAlignment="1">
      <alignment horizontal="center"/>
    </xf>
    <xf numFmtId="165" fontId="4" fillId="2" borderId="23" xfId="6" applyNumberFormat="1" applyFont="1" applyFill="1" applyBorder="1" applyAlignment="1">
      <alignment horizontal="center"/>
    </xf>
    <xf numFmtId="165" fontId="4" fillId="2" borderId="26" xfId="6" applyNumberFormat="1" applyFont="1" applyFill="1" applyBorder="1" applyAlignment="1">
      <alignment horizontal="center"/>
    </xf>
    <xf numFmtId="165" fontId="4" fillId="2" borderId="35" xfId="6" applyNumberFormat="1" applyFont="1" applyFill="1" applyBorder="1" applyAlignment="1">
      <alignment horizontal="center"/>
    </xf>
    <xf numFmtId="165" fontId="4" fillId="2" borderId="14" xfId="0" applyNumberFormat="1" applyFont="1" applyFill="1" applyBorder="1" applyAlignment="1">
      <alignment horizontal="center"/>
    </xf>
    <xf numFmtId="165" fontId="4" fillId="2" borderId="35" xfId="7" applyNumberFormat="1" applyFont="1" applyFill="1" applyBorder="1" applyAlignment="1">
      <alignment horizontal="center"/>
    </xf>
    <xf numFmtId="165" fontId="4" fillId="2" borderId="23" xfId="0" applyNumberFormat="1" applyFont="1" applyFill="1" applyBorder="1" applyAlignment="1">
      <alignment horizontal="center" vertical="center"/>
    </xf>
    <xf numFmtId="165" fontId="4" fillId="2" borderId="26" xfId="0" applyNumberFormat="1" applyFont="1" applyFill="1" applyBorder="1" applyAlignment="1">
      <alignment horizontal="center" vertical="center"/>
    </xf>
    <xf numFmtId="165" fontId="4" fillId="2" borderId="35" xfId="0" applyNumberFormat="1" applyFont="1" applyFill="1" applyBorder="1" applyAlignment="1">
      <alignment horizontal="center" vertical="center"/>
    </xf>
    <xf numFmtId="165" fontId="4" fillId="2" borderId="36" xfId="0" applyNumberFormat="1" applyFont="1" applyFill="1" applyBorder="1" applyAlignment="1">
      <alignment horizontal="center" vertical="center"/>
    </xf>
    <xf numFmtId="165" fontId="4" fillId="2" borderId="36" xfId="6" applyNumberFormat="1" applyFont="1" applyFill="1" applyBorder="1" applyAlignment="1">
      <alignment horizontal="center"/>
    </xf>
    <xf numFmtId="0" fontId="4" fillId="2" borderId="23" xfId="0" applyFont="1" applyFill="1" applyBorder="1" applyAlignment="1">
      <alignment horizontal="center"/>
    </xf>
    <xf numFmtId="0" fontId="4" fillId="2" borderId="35" xfId="0" applyFont="1" applyFill="1" applyBorder="1" applyAlignment="1">
      <alignment horizontal="center"/>
    </xf>
    <xf numFmtId="165" fontId="4" fillId="2" borderId="40" xfId="0" applyNumberFormat="1" applyFont="1" applyFill="1" applyBorder="1" applyAlignment="1">
      <alignment horizontal="center"/>
    </xf>
    <xf numFmtId="165" fontId="4" fillId="6" borderId="13" xfId="0" applyNumberFormat="1" applyFont="1" applyFill="1" applyBorder="1" applyAlignment="1">
      <alignment horizontal="left"/>
    </xf>
    <xf numFmtId="165" fontId="4" fillId="2" borderId="19" xfId="5" applyNumberFormat="1" applyFont="1" applyFill="1" applyBorder="1" applyAlignment="1">
      <alignment horizontal="center"/>
    </xf>
    <xf numFmtId="165" fontId="4" fillId="2" borderId="20" xfId="5" applyNumberFormat="1" applyFont="1" applyFill="1" applyBorder="1" applyAlignment="1">
      <alignment horizontal="center"/>
    </xf>
    <xf numFmtId="165" fontId="4" fillId="2" borderId="13" xfId="5" applyNumberFormat="1" applyFont="1" applyFill="1" applyBorder="1" applyAlignment="1">
      <alignment horizontal="center"/>
    </xf>
    <xf numFmtId="165" fontId="4" fillId="2" borderId="20" xfId="6" applyNumberFormat="1" applyFont="1" applyFill="1" applyBorder="1" applyAlignment="1">
      <alignment horizontal="center"/>
    </xf>
    <xf numFmtId="165" fontId="4" fillId="2" borderId="41" xfId="6" applyNumberFormat="1" applyFont="1" applyFill="1" applyBorder="1" applyAlignment="1">
      <alignment horizontal="center"/>
    </xf>
    <xf numFmtId="165" fontId="4" fillId="2" borderId="43" xfId="6" applyNumberFormat="1" applyFont="1" applyFill="1" applyBorder="1" applyAlignment="1">
      <alignment horizontal="center"/>
    </xf>
    <xf numFmtId="165" fontId="4" fillId="2" borderId="13" xfId="7" applyNumberFormat="1" applyFont="1" applyFill="1" applyBorder="1" applyAlignment="1">
      <alignment horizontal="center"/>
    </xf>
    <xf numFmtId="165" fontId="4" fillId="2" borderId="15" xfId="0" applyNumberFormat="1" applyFont="1" applyFill="1" applyBorder="1" applyAlignment="1">
      <alignment horizontal="center" vertical="center"/>
    </xf>
    <xf numFmtId="165" fontId="4" fillId="2" borderId="15" xfId="6" applyNumberFormat="1" applyFont="1" applyFill="1" applyBorder="1" applyAlignment="1">
      <alignment horizontal="center"/>
    </xf>
    <xf numFmtId="1" fontId="4" fillId="2" borderId="19" xfId="0" applyNumberFormat="1" applyFont="1" applyFill="1" applyBorder="1" applyAlignment="1">
      <alignment horizontal="center" vertical="center"/>
    </xf>
    <xf numFmtId="1" fontId="4" fillId="2" borderId="20" xfId="0" applyNumberFormat="1" applyFont="1" applyFill="1" applyBorder="1" applyAlignment="1">
      <alignment horizontal="center" vertical="center"/>
    </xf>
    <xf numFmtId="1" fontId="4" fillId="2" borderId="13" xfId="0" applyNumberFormat="1" applyFont="1" applyFill="1" applyBorder="1" applyAlignment="1">
      <alignment horizontal="center" vertical="center"/>
    </xf>
    <xf numFmtId="1" fontId="4" fillId="2" borderId="15" xfId="0" applyNumberFormat="1" applyFont="1" applyFill="1" applyBorder="1" applyAlignment="1">
      <alignment horizontal="center" vertical="center"/>
    </xf>
    <xf numFmtId="165" fontId="4" fillId="6" borderId="13" xfId="0" applyNumberFormat="1" applyFont="1" applyFill="1" applyBorder="1" applyAlignment="1">
      <alignment horizontal="left" wrapText="1"/>
    </xf>
    <xf numFmtId="165" fontId="4" fillId="2" borderId="13" xfId="4" applyNumberFormat="1" applyFont="1" applyFill="1" applyBorder="1" applyAlignment="1">
      <alignment horizontal="center"/>
    </xf>
    <xf numFmtId="165" fontId="4" fillId="2" borderId="20" xfId="9" applyNumberFormat="1" applyFont="1" applyFill="1" applyBorder="1" applyAlignment="1">
      <alignment horizontal="center"/>
    </xf>
    <xf numFmtId="165" fontId="4" fillId="2" borderId="16" xfId="0" applyNumberFormat="1" applyFont="1" applyFill="1" applyBorder="1" applyAlignment="1">
      <alignment horizontal="center"/>
    </xf>
    <xf numFmtId="165" fontId="4" fillId="2" borderId="17" xfId="0" applyNumberFormat="1" applyFont="1" applyFill="1" applyBorder="1" applyAlignment="1">
      <alignment horizontal="center"/>
    </xf>
    <xf numFmtId="0" fontId="4" fillId="2" borderId="0" xfId="0" applyFont="1" applyFill="1" applyBorder="1" applyAlignment="1">
      <alignment horizontal="center"/>
    </xf>
    <xf numFmtId="165" fontId="4" fillId="6" borderId="24" xfId="0" applyNumberFormat="1" applyFont="1" applyFill="1" applyBorder="1" applyAlignment="1">
      <alignment horizontal="left"/>
    </xf>
    <xf numFmtId="165" fontId="4" fillId="2" borderId="1" xfId="0" applyNumberFormat="1" applyFont="1" applyFill="1" applyBorder="1" applyAlignment="1">
      <alignment horizontal="center"/>
    </xf>
    <xf numFmtId="165" fontId="4" fillId="2" borderId="24" xfId="0" applyNumberFormat="1" applyFont="1" applyFill="1" applyBorder="1" applyAlignment="1">
      <alignment horizontal="center"/>
    </xf>
    <xf numFmtId="165" fontId="4" fillId="2" borderId="18" xfId="6" applyNumberFormat="1" applyFont="1" applyFill="1" applyBorder="1" applyAlignment="1">
      <alignment horizontal="center"/>
    </xf>
    <xf numFmtId="165" fontId="4" fillId="2" borderId="18" xfId="0" applyNumberFormat="1" applyFont="1" applyFill="1" applyBorder="1" applyAlignment="1">
      <alignment horizontal="center" vertical="center"/>
    </xf>
    <xf numFmtId="165" fontId="4" fillId="2" borderId="42" xfId="0" applyNumberFormat="1" applyFont="1" applyFill="1" applyBorder="1" applyAlignment="1">
      <alignment horizontal="center"/>
    </xf>
    <xf numFmtId="1" fontId="4" fillId="7" borderId="35" xfId="0" applyNumberFormat="1" applyFont="1" applyFill="1" applyBorder="1" applyAlignment="1">
      <alignment horizontal="left"/>
    </xf>
    <xf numFmtId="1" fontId="4" fillId="2" borderId="36" xfId="0" applyNumberFormat="1" applyFont="1" applyFill="1" applyBorder="1" applyAlignment="1">
      <alignment horizontal="center"/>
    </xf>
    <xf numFmtId="1" fontId="4" fillId="2" borderId="23" xfId="0" applyNumberFormat="1" applyFont="1" applyFill="1" applyBorder="1" applyAlignment="1">
      <alignment horizontal="center" vertical="center" wrapText="1"/>
    </xf>
    <xf numFmtId="1" fontId="4" fillId="2" borderId="26" xfId="0" applyNumberFormat="1" applyFont="1" applyFill="1" applyBorder="1" applyAlignment="1">
      <alignment horizontal="center" vertical="center" wrapText="1"/>
    </xf>
    <xf numFmtId="1" fontId="4" fillId="2" borderId="35" xfId="0" applyNumberFormat="1" applyFont="1" applyFill="1" applyBorder="1" applyAlignment="1">
      <alignment horizontal="center" vertical="center" wrapText="1"/>
    </xf>
    <xf numFmtId="1" fontId="4" fillId="2" borderId="23" xfId="4" applyNumberFormat="1" applyFont="1" applyFill="1" applyBorder="1" applyAlignment="1">
      <alignment horizontal="center"/>
    </xf>
    <xf numFmtId="1" fontId="4" fillId="2" borderId="23" xfId="5" applyNumberFormat="1" applyFont="1" applyFill="1" applyBorder="1" applyAlignment="1">
      <alignment horizontal="center"/>
    </xf>
    <xf numFmtId="1" fontId="4" fillId="2" borderId="26" xfId="5" applyNumberFormat="1" applyFont="1" applyFill="1" applyBorder="1" applyAlignment="1">
      <alignment horizontal="center"/>
    </xf>
    <xf numFmtId="1" fontId="4" fillId="2" borderId="35" xfId="5" applyNumberFormat="1" applyFont="1" applyFill="1" applyBorder="1" applyAlignment="1">
      <alignment horizontal="center"/>
    </xf>
    <xf numFmtId="1" fontId="4" fillId="2" borderId="23" xfId="7" applyNumberFormat="1" applyFont="1" applyFill="1" applyBorder="1" applyAlignment="1">
      <alignment horizontal="center"/>
    </xf>
    <xf numFmtId="1" fontId="4" fillId="2" borderId="26" xfId="7" applyNumberFormat="1" applyFont="1" applyFill="1" applyBorder="1" applyAlignment="1">
      <alignment horizontal="center"/>
    </xf>
    <xf numFmtId="1" fontId="4" fillId="2" borderId="35" xfId="7" applyNumberFormat="1" applyFont="1" applyFill="1" applyBorder="1" applyAlignment="1">
      <alignment horizontal="center"/>
    </xf>
    <xf numFmtId="1" fontId="4" fillId="2" borderId="23" xfId="9" applyNumberFormat="1" applyFont="1" applyFill="1" applyBorder="1" applyAlignment="1">
      <alignment horizontal="center"/>
    </xf>
    <xf numFmtId="1" fontId="4" fillId="2" borderId="26" xfId="9" applyNumberFormat="1" applyFont="1" applyFill="1" applyBorder="1" applyAlignment="1">
      <alignment horizontal="center"/>
    </xf>
    <xf numFmtId="1" fontId="4" fillId="2" borderId="35" xfId="9" applyNumberFormat="1" applyFont="1" applyFill="1" applyBorder="1" applyAlignment="1">
      <alignment horizontal="center"/>
    </xf>
    <xf numFmtId="1" fontId="4" fillId="2" borderId="36" xfId="3" applyNumberFormat="1" applyFont="1" applyFill="1" applyBorder="1" applyAlignment="1">
      <alignment horizontal="center"/>
    </xf>
    <xf numFmtId="1" fontId="4" fillId="2" borderId="26" xfId="0" applyNumberFormat="1" applyFont="1" applyFill="1" applyBorder="1"/>
    <xf numFmtId="1" fontId="4" fillId="2" borderId="35" xfId="0" applyNumberFormat="1" applyFont="1" applyFill="1" applyBorder="1"/>
    <xf numFmtId="1" fontId="4" fillId="2" borderId="23" xfId="0" applyNumberFormat="1" applyFont="1" applyFill="1" applyBorder="1" applyAlignment="1">
      <alignment horizontal="center" vertical="center"/>
    </xf>
    <xf numFmtId="1" fontId="4" fillId="2" borderId="35" xfId="0" applyNumberFormat="1" applyFont="1" applyFill="1" applyBorder="1" applyAlignment="1">
      <alignment horizontal="center" vertical="center"/>
    </xf>
    <xf numFmtId="1" fontId="4" fillId="2" borderId="26" xfId="6" applyNumberFormat="1" applyFont="1" applyFill="1" applyBorder="1" applyAlignment="1">
      <alignment horizontal="center"/>
    </xf>
    <xf numFmtId="1" fontId="4" fillId="2" borderId="35" xfId="6" applyNumberFormat="1" applyFont="1" applyFill="1" applyBorder="1" applyAlignment="1">
      <alignment horizontal="center"/>
    </xf>
    <xf numFmtId="1" fontId="4" fillId="2" borderId="40" xfId="0" applyNumberFormat="1" applyFont="1" applyFill="1" applyBorder="1" applyAlignment="1">
      <alignment horizontal="center"/>
    </xf>
    <xf numFmtId="0" fontId="4" fillId="7" borderId="13" xfId="0" applyFont="1" applyFill="1" applyBorder="1" applyAlignment="1">
      <alignment horizontal="left"/>
    </xf>
    <xf numFmtId="0" fontId="4" fillId="2" borderId="20" xfId="3" applyFont="1" applyFill="1" applyBorder="1" applyAlignment="1">
      <alignment horizontal="center"/>
    </xf>
    <xf numFmtId="0" fontId="4" fillId="2" borderId="19" xfId="3" applyFont="1" applyFill="1" applyBorder="1" applyAlignment="1">
      <alignment horizontal="center"/>
    </xf>
    <xf numFmtId="0" fontId="4" fillId="2" borderId="20" xfId="0" applyFont="1" applyFill="1" applyBorder="1"/>
    <xf numFmtId="0" fontId="4" fillId="2" borderId="13" xfId="0" applyFont="1" applyFill="1" applyBorder="1"/>
    <xf numFmtId="0" fontId="4" fillId="2" borderId="19" xfId="5" applyFont="1" applyFill="1" applyBorder="1" applyAlignment="1">
      <alignment horizontal="center"/>
    </xf>
    <xf numFmtId="1" fontId="4" fillId="7" borderId="13" xfId="0" applyNumberFormat="1" applyFont="1" applyFill="1" applyBorder="1" applyAlignment="1">
      <alignment horizontal="left"/>
    </xf>
    <xf numFmtId="1" fontId="4" fillId="2" borderId="19" xfId="0" applyNumberFormat="1" applyFont="1" applyFill="1" applyBorder="1" applyAlignment="1">
      <alignment horizontal="center" vertical="center" wrapText="1"/>
    </xf>
    <xf numFmtId="1" fontId="4" fillId="2" borderId="20" xfId="0" applyNumberFormat="1" applyFont="1" applyFill="1" applyBorder="1" applyAlignment="1">
      <alignment horizontal="center" vertical="center" wrapText="1"/>
    </xf>
    <xf numFmtId="1" fontId="4" fillId="2" borderId="13" xfId="0" applyNumberFormat="1" applyFont="1" applyFill="1" applyBorder="1" applyAlignment="1">
      <alignment horizontal="center" vertical="center" wrapText="1"/>
    </xf>
    <xf numFmtId="0" fontId="4" fillId="7" borderId="24" xfId="0" applyFont="1" applyFill="1" applyBorder="1" applyAlignment="1">
      <alignment horizontal="left"/>
    </xf>
    <xf numFmtId="0" fontId="4" fillId="2" borderId="14" xfId="0" applyFont="1" applyFill="1" applyBorder="1"/>
    <xf numFmtId="1" fontId="4" fillId="8" borderId="35" xfId="0" applyNumberFormat="1" applyFont="1" applyFill="1" applyBorder="1" applyAlignment="1">
      <alignment horizontal="left"/>
    </xf>
    <xf numFmtId="0" fontId="4" fillId="8" borderId="13" xfId="0" applyFont="1" applyFill="1" applyBorder="1" applyAlignment="1">
      <alignment horizontal="left"/>
    </xf>
    <xf numFmtId="0" fontId="4" fillId="2" borderId="13" xfId="3" applyFont="1" applyFill="1" applyBorder="1" applyAlignment="1">
      <alignment horizontal="center"/>
    </xf>
    <xf numFmtId="0" fontId="4" fillId="2" borderId="20" xfId="5" applyFont="1" applyFill="1" applyBorder="1" applyAlignment="1">
      <alignment horizontal="center"/>
    </xf>
    <xf numFmtId="0" fontId="4" fillId="2" borderId="13" xfId="5" applyFont="1" applyFill="1" applyBorder="1" applyAlignment="1">
      <alignment horizontal="center"/>
    </xf>
    <xf numFmtId="0" fontId="4" fillId="2" borderId="15" xfId="3" applyFont="1" applyFill="1" applyBorder="1" applyAlignment="1">
      <alignment horizontal="center"/>
    </xf>
    <xf numFmtId="1" fontId="4" fillId="2" borderId="19" xfId="7" applyNumberFormat="1" applyFont="1" applyFill="1" applyBorder="1" applyAlignment="1">
      <alignment horizontal="center"/>
    </xf>
    <xf numFmtId="1" fontId="4" fillId="2" borderId="20" xfId="7" applyNumberFormat="1" applyFont="1" applyFill="1" applyBorder="1" applyAlignment="1">
      <alignment horizontal="center"/>
    </xf>
    <xf numFmtId="1" fontId="4" fillId="2" borderId="13" xfId="7" applyNumberFormat="1" applyFont="1" applyFill="1" applyBorder="1" applyAlignment="1">
      <alignment horizontal="center"/>
    </xf>
    <xf numFmtId="0" fontId="4" fillId="2" borderId="19" xfId="0" applyFont="1" applyFill="1" applyBorder="1" applyAlignment="1">
      <alignment horizontal="center" vertical="center" wrapText="1"/>
    </xf>
    <xf numFmtId="0" fontId="4" fillId="8" borderId="24" xfId="0" applyFont="1" applyFill="1" applyBorder="1" applyAlignment="1">
      <alignment horizontal="left"/>
    </xf>
    <xf numFmtId="0" fontId="8" fillId="9" borderId="35" xfId="0" applyFont="1" applyFill="1" applyBorder="1" applyAlignment="1">
      <alignment horizontal="left" vertical="center" wrapText="1"/>
    </xf>
    <xf numFmtId="1" fontId="4" fillId="2" borderId="26" xfId="0" applyNumberFormat="1" applyFont="1" applyFill="1" applyBorder="1" applyAlignment="1">
      <alignment horizontal="center" vertical="center"/>
    </xf>
    <xf numFmtId="1" fontId="11" fillId="2" borderId="23" xfId="0" applyNumberFormat="1" applyFont="1" applyFill="1" applyBorder="1" applyAlignment="1">
      <alignment horizontal="center" vertical="center" wrapText="1"/>
    </xf>
    <xf numFmtId="1" fontId="11" fillId="2" borderId="26" xfId="0" applyNumberFormat="1" applyFont="1" applyFill="1" applyBorder="1" applyAlignment="1">
      <alignment horizontal="center" vertical="center" wrapText="1"/>
    </xf>
    <xf numFmtId="1" fontId="4" fillId="2" borderId="36" xfId="0" applyNumberFormat="1" applyFont="1" applyFill="1" applyBorder="1" applyAlignment="1">
      <alignment horizontal="center" vertical="center"/>
    </xf>
    <xf numFmtId="9" fontId="8" fillId="9" borderId="13" xfId="0" applyNumberFormat="1" applyFont="1" applyFill="1" applyBorder="1" applyAlignment="1">
      <alignment horizontal="left" vertical="center" wrapText="1"/>
    </xf>
    <xf numFmtId="1" fontId="12" fillId="2" borderId="19" xfId="0" applyNumberFormat="1" applyFont="1" applyFill="1" applyBorder="1" applyAlignment="1">
      <alignment horizontal="center"/>
    </xf>
    <xf numFmtId="1" fontId="12" fillId="2" borderId="15" xfId="0" applyNumberFormat="1" applyFont="1" applyFill="1" applyBorder="1" applyAlignment="1">
      <alignment horizontal="center"/>
    </xf>
    <xf numFmtId="0" fontId="8" fillId="9" borderId="13" xfId="0" applyFont="1" applyFill="1" applyBorder="1" applyAlignment="1">
      <alignment horizontal="left" vertical="center" wrapText="1"/>
    </xf>
    <xf numFmtId="1" fontId="13" fillId="2" borderId="19" xfId="0" applyNumberFormat="1" applyFont="1" applyFill="1" applyBorder="1" applyAlignment="1">
      <alignment horizontal="center" vertical="center" wrapText="1"/>
    </xf>
    <xf numFmtId="1" fontId="13" fillId="2" borderId="13" xfId="0" applyNumberFormat="1" applyFont="1" applyFill="1" applyBorder="1" applyAlignment="1">
      <alignment horizontal="center" vertical="center" wrapText="1"/>
    </xf>
    <xf numFmtId="1" fontId="12" fillId="2" borderId="19" xfId="0" applyNumberFormat="1" applyFont="1" applyFill="1" applyBorder="1" applyAlignment="1">
      <alignment horizontal="center" vertical="center" wrapText="1"/>
    </xf>
    <xf numFmtId="1" fontId="12" fillId="2" borderId="20" xfId="0" applyNumberFormat="1" applyFont="1" applyFill="1" applyBorder="1" applyAlignment="1">
      <alignment horizontal="center" vertical="center" wrapText="1"/>
    </xf>
    <xf numFmtId="1" fontId="12" fillId="2" borderId="13" xfId="0" applyNumberFormat="1" applyFont="1" applyFill="1" applyBorder="1" applyAlignment="1">
      <alignment horizontal="center" vertical="center" wrapText="1"/>
    </xf>
    <xf numFmtId="1" fontId="4" fillId="2" borderId="19" xfId="9" applyNumberFormat="1" applyFont="1" applyFill="1" applyBorder="1" applyAlignment="1">
      <alignment horizontal="center"/>
    </xf>
    <xf numFmtId="1" fontId="4" fillId="2" borderId="20" xfId="9" applyNumberFormat="1" applyFont="1" applyFill="1" applyBorder="1" applyAlignment="1">
      <alignment horizontal="center"/>
    </xf>
    <xf numFmtId="165" fontId="4" fillId="2" borderId="19" xfId="0" applyNumberFormat="1" applyFont="1" applyFill="1" applyBorder="1" applyAlignment="1">
      <alignment horizontal="center" vertical="center" wrapText="1"/>
    </xf>
    <xf numFmtId="165" fontId="4" fillId="2" borderId="20" xfId="0" applyNumberFormat="1" applyFont="1" applyFill="1" applyBorder="1" applyAlignment="1">
      <alignment horizontal="center" vertical="center" wrapText="1"/>
    </xf>
    <xf numFmtId="165" fontId="4" fillId="2" borderId="13" xfId="0" applyNumberFormat="1" applyFont="1" applyFill="1" applyBorder="1" applyAlignment="1">
      <alignment horizontal="center" vertical="center" wrapText="1"/>
    </xf>
    <xf numFmtId="165" fontId="4" fillId="2" borderId="19" xfId="9" applyNumberFormat="1" applyFont="1" applyFill="1" applyBorder="1" applyAlignment="1">
      <alignment horizontal="center"/>
    </xf>
    <xf numFmtId="165" fontId="4" fillId="2" borderId="13" xfId="9" applyNumberFormat="1" applyFont="1" applyFill="1" applyBorder="1" applyAlignment="1">
      <alignment horizontal="center"/>
    </xf>
    <xf numFmtId="165" fontId="4" fillId="2" borderId="19" xfId="7" applyNumberFormat="1" applyFont="1" applyFill="1" applyBorder="1" applyAlignment="1">
      <alignment horizontal="center"/>
    </xf>
    <xf numFmtId="165" fontId="4" fillId="2" borderId="20" xfId="7" applyNumberFormat="1" applyFont="1" applyFill="1" applyBorder="1" applyAlignment="1">
      <alignment horizontal="center"/>
    </xf>
    <xf numFmtId="0" fontId="8" fillId="0" borderId="1" xfId="0" applyFont="1" applyBorder="1" applyAlignment="1">
      <alignment horizontal="left"/>
    </xf>
    <xf numFmtId="0" fontId="4" fillId="9" borderId="24" xfId="3" applyFont="1" applyFill="1" applyBorder="1" applyAlignment="1">
      <alignment horizontal="left"/>
    </xf>
    <xf numFmtId="0" fontId="4" fillId="2" borderId="21"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21" xfId="3" applyFont="1" applyFill="1" applyBorder="1" applyAlignment="1">
      <alignment horizontal="center"/>
    </xf>
    <xf numFmtId="0" fontId="4" fillId="2" borderId="24" xfId="3" applyFont="1" applyFill="1" applyBorder="1" applyAlignment="1">
      <alignment horizontal="center"/>
    </xf>
    <xf numFmtId="0" fontId="8" fillId="10" borderId="35" xfId="0" applyFont="1" applyFill="1" applyBorder="1" applyAlignment="1">
      <alignment horizontal="left"/>
    </xf>
    <xf numFmtId="0" fontId="4" fillId="2" borderId="36" xfId="0" applyFont="1" applyFill="1" applyBorder="1" applyAlignment="1">
      <alignment horizontal="center"/>
    </xf>
    <xf numFmtId="2" fontId="4" fillId="2" borderId="23" xfId="3" applyNumberFormat="1" applyFont="1" applyFill="1" applyBorder="1" applyAlignment="1">
      <alignment horizontal="center"/>
    </xf>
    <xf numFmtId="2" fontId="4" fillId="2" borderId="23" xfId="0" applyNumberFormat="1" applyFont="1" applyFill="1" applyBorder="1" applyAlignment="1">
      <alignment horizontal="center"/>
    </xf>
    <xf numFmtId="165" fontId="4" fillId="2" borderId="23" xfId="7" applyNumberFormat="1" applyFont="1" applyFill="1" applyBorder="1" applyAlignment="1">
      <alignment horizontal="center"/>
    </xf>
    <xf numFmtId="0" fontId="4" fillId="2" borderId="23"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40" xfId="0" applyFont="1" applyFill="1" applyBorder="1" applyAlignment="1">
      <alignment horizontal="center"/>
    </xf>
    <xf numFmtId="0" fontId="4" fillId="10" borderId="13" xfId="0" applyFont="1" applyFill="1" applyBorder="1" applyAlignment="1">
      <alignment horizontal="left"/>
    </xf>
    <xf numFmtId="1" fontId="4" fillId="2" borderId="13" xfId="5" applyNumberFormat="1" applyFont="1" applyFill="1" applyBorder="1" applyAlignment="1">
      <alignment horizontal="center"/>
    </xf>
    <xf numFmtId="1" fontId="4" fillId="2" borderId="19" xfId="5" applyNumberFormat="1" applyFont="1" applyFill="1" applyBorder="1" applyAlignment="1">
      <alignment horizontal="center"/>
    </xf>
    <xf numFmtId="0" fontId="4" fillId="2" borderId="21" xfId="5" applyFont="1" applyFill="1" applyBorder="1" applyAlignment="1">
      <alignment horizontal="center"/>
    </xf>
    <xf numFmtId="0" fontId="4" fillId="2" borderId="1" xfId="5" applyFont="1" applyFill="1" applyBorder="1" applyAlignment="1">
      <alignment horizontal="center"/>
    </xf>
    <xf numFmtId="0" fontId="4" fillId="2" borderId="24" xfId="5" applyFont="1" applyFill="1" applyBorder="1" applyAlignment="1">
      <alignment horizontal="center"/>
    </xf>
    <xf numFmtId="0" fontId="4" fillId="11" borderId="43" xfId="0" applyFont="1" applyFill="1" applyBorder="1" applyAlignment="1">
      <alignment horizontal="left"/>
    </xf>
    <xf numFmtId="0" fontId="4" fillId="2" borderId="23" xfId="5" applyFont="1" applyFill="1" applyBorder="1" applyAlignment="1">
      <alignment horizontal="center"/>
    </xf>
    <xf numFmtId="0" fontId="4" fillId="2" borderId="26" xfId="5" applyFont="1" applyFill="1" applyBorder="1" applyAlignment="1">
      <alignment horizontal="center"/>
    </xf>
    <xf numFmtId="0" fontId="4" fillId="2" borderId="35" xfId="5" applyFont="1" applyFill="1" applyBorder="1" applyAlignment="1">
      <alignment horizontal="center"/>
    </xf>
    <xf numFmtId="0" fontId="4" fillId="11" borderId="16" xfId="0" applyFont="1" applyFill="1" applyBorder="1" applyAlignment="1">
      <alignment horizontal="left"/>
    </xf>
    <xf numFmtId="0" fontId="4" fillId="11" borderId="13" xfId="0" applyFont="1" applyFill="1" applyBorder="1" applyAlignment="1">
      <alignment horizontal="left"/>
    </xf>
    <xf numFmtId="0" fontId="4" fillId="11" borderId="24" xfId="0" applyFont="1" applyFill="1" applyBorder="1" applyAlignment="1">
      <alignment horizontal="left"/>
    </xf>
    <xf numFmtId="0" fontId="4" fillId="0" borderId="33" xfId="0" applyFont="1" applyBorder="1" applyAlignment="1"/>
    <xf numFmtId="0" fontId="4" fillId="0" borderId="34" xfId="0" applyFont="1" applyBorder="1" applyAlignment="1"/>
    <xf numFmtId="0" fontId="4" fillId="4" borderId="35" xfId="0" applyFont="1" applyFill="1" applyBorder="1" applyAlignment="1">
      <alignment horizontal="left" vertical="center"/>
    </xf>
    <xf numFmtId="0" fontId="4" fillId="2" borderId="36" xfId="0" applyFont="1" applyFill="1" applyBorder="1" applyAlignment="1">
      <alignment horizontal="center" vertical="center"/>
    </xf>
    <xf numFmtId="0" fontId="4" fillId="2" borderId="23" xfId="4" applyFont="1" applyFill="1" applyBorder="1" applyAlignment="1">
      <alignment horizontal="center" vertical="center"/>
    </xf>
    <xf numFmtId="0" fontId="4" fillId="2" borderId="26" xfId="4" applyFont="1" applyFill="1" applyBorder="1" applyAlignment="1">
      <alignment horizontal="center" vertical="center"/>
    </xf>
    <xf numFmtId="0" fontId="4" fillId="2" borderId="35" xfId="4" applyFont="1" applyFill="1" applyBorder="1" applyAlignment="1">
      <alignment horizontal="center" vertical="center"/>
    </xf>
    <xf numFmtId="0" fontId="4" fillId="2" borderId="23" xfId="3" applyFont="1" applyFill="1" applyBorder="1" applyAlignment="1">
      <alignment horizontal="center" vertical="center"/>
    </xf>
    <xf numFmtId="0" fontId="4" fillId="2" borderId="26" xfId="3" applyFont="1" applyFill="1" applyBorder="1" applyAlignment="1">
      <alignment horizontal="center" vertical="center"/>
    </xf>
    <xf numFmtId="0" fontId="4" fillId="2" borderId="35" xfId="0" applyFont="1" applyFill="1" applyBorder="1" applyAlignment="1">
      <alignment horizontal="center" vertical="center"/>
    </xf>
    <xf numFmtId="0" fontId="4" fillId="2" borderId="23" xfId="5" applyFont="1" applyFill="1" applyBorder="1" applyAlignment="1">
      <alignment horizontal="center" vertical="center"/>
    </xf>
    <xf numFmtId="0" fontId="4" fillId="2" borderId="26" xfId="5" applyFont="1" applyFill="1" applyBorder="1" applyAlignment="1">
      <alignment horizontal="center" vertical="center"/>
    </xf>
    <xf numFmtId="0" fontId="4" fillId="2" borderId="35" xfId="5" applyFont="1" applyFill="1" applyBorder="1" applyAlignment="1">
      <alignment horizontal="center" vertical="center"/>
    </xf>
    <xf numFmtId="0" fontId="4" fillId="2" borderId="26"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8"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35" xfId="3" applyFont="1" applyFill="1" applyBorder="1" applyAlignment="1">
      <alignment horizontal="center" vertical="center"/>
    </xf>
    <xf numFmtId="2" fontId="4" fillId="2" borderId="26" xfId="0" applyNumberFormat="1" applyFont="1" applyFill="1" applyBorder="1" applyAlignment="1">
      <alignment horizontal="center" vertical="center"/>
    </xf>
    <xf numFmtId="2" fontId="4" fillId="2" borderId="35" xfId="0" applyNumberFormat="1" applyFont="1" applyFill="1" applyBorder="1" applyAlignment="1">
      <alignment horizontal="center" vertical="center"/>
    </xf>
    <xf numFmtId="2" fontId="4" fillId="2" borderId="23" xfId="3" applyNumberFormat="1" applyFont="1" applyFill="1" applyBorder="1" applyAlignment="1">
      <alignment horizontal="center" vertical="center"/>
    </xf>
    <xf numFmtId="0" fontId="4" fillId="2" borderId="14" xfId="0" applyFont="1" applyFill="1" applyBorder="1" applyAlignment="1">
      <alignment horizontal="center" vertical="center"/>
    </xf>
    <xf numFmtId="0" fontId="4" fillId="2" borderId="23" xfId="9" applyFont="1" applyFill="1" applyBorder="1" applyAlignment="1">
      <alignment horizontal="center" vertical="center"/>
    </xf>
    <xf numFmtId="0" fontId="4" fillId="2" borderId="26" xfId="9" applyFont="1" applyFill="1" applyBorder="1" applyAlignment="1">
      <alignment horizontal="center" vertical="center"/>
    </xf>
    <xf numFmtId="0" fontId="4" fillId="2" borderId="35" xfId="9" applyFont="1" applyFill="1" applyBorder="1" applyAlignment="1">
      <alignment horizontal="center" vertical="center"/>
    </xf>
    <xf numFmtId="0" fontId="4" fillId="2" borderId="40" xfId="0" applyFont="1" applyFill="1" applyBorder="1" applyAlignment="1">
      <alignment horizontal="center" vertical="center"/>
    </xf>
    <xf numFmtId="0" fontId="4" fillId="4" borderId="13" xfId="3" applyFont="1" applyFill="1" applyBorder="1" applyAlignment="1">
      <alignment horizontal="left"/>
    </xf>
    <xf numFmtId="0" fontId="4" fillId="2" borderId="13" xfId="0" applyFont="1" applyFill="1" applyBorder="1" applyAlignment="1">
      <alignment horizontal="center" vertical="center" wrapText="1"/>
    </xf>
    <xf numFmtId="0" fontId="4" fillId="2" borderId="20" xfId="0" applyFont="1" applyFill="1" applyBorder="1" applyAlignment="1">
      <alignment horizontal="center" vertical="center" wrapText="1"/>
    </xf>
    <xf numFmtId="1" fontId="4" fillId="2" borderId="19" xfId="8" applyNumberFormat="1" applyFont="1" applyFill="1" applyBorder="1" applyAlignment="1">
      <alignment horizontal="center"/>
    </xf>
    <xf numFmtId="1" fontId="4" fillId="2" borderId="13" xfId="8" applyNumberFormat="1" applyFont="1" applyFill="1" applyBorder="1" applyAlignment="1">
      <alignment horizontal="center"/>
    </xf>
    <xf numFmtId="1" fontId="4" fillId="2" borderId="15" xfId="3" applyNumberFormat="1" applyFont="1" applyFill="1" applyBorder="1" applyAlignment="1">
      <alignment horizontal="center"/>
    </xf>
    <xf numFmtId="0" fontId="4" fillId="2" borderId="19" xfId="4" applyFont="1" applyFill="1" applyBorder="1" applyAlignment="1">
      <alignment horizontal="center"/>
    </xf>
    <xf numFmtId="0" fontId="4" fillId="2" borderId="20" xfId="4" applyFont="1" applyFill="1" applyBorder="1" applyAlignment="1">
      <alignment horizontal="center"/>
    </xf>
    <xf numFmtId="0" fontId="4" fillId="2" borderId="13" xfId="4" applyFont="1" applyFill="1" applyBorder="1" applyAlignment="1">
      <alignment horizontal="center"/>
    </xf>
    <xf numFmtId="2" fontId="4" fillId="2" borderId="22" xfId="0" applyNumberFormat="1" applyFont="1" applyFill="1" applyBorder="1" applyAlignment="1">
      <alignment horizontal="center"/>
    </xf>
    <xf numFmtId="2" fontId="4" fillId="2" borderId="19" xfId="5" applyNumberFormat="1" applyFont="1" applyFill="1" applyBorder="1" applyAlignment="1">
      <alignment horizontal="center"/>
    </xf>
    <xf numFmtId="165" fontId="4" fillId="2" borderId="13" xfId="8" applyNumberFormat="1" applyFont="1" applyFill="1" applyBorder="1" applyAlignment="1">
      <alignment horizontal="center"/>
    </xf>
    <xf numFmtId="165" fontId="4" fillId="4" borderId="13" xfId="5" applyNumberFormat="1" applyFont="1" applyFill="1" applyBorder="1" applyAlignment="1">
      <alignment horizontal="left"/>
    </xf>
    <xf numFmtId="1" fontId="4" fillId="2" borderId="20" xfId="8" applyNumberFormat="1" applyFont="1" applyFill="1" applyBorder="1" applyAlignment="1">
      <alignment horizontal="center"/>
    </xf>
    <xf numFmtId="169" fontId="4" fillId="2" borderId="22" xfId="0" applyNumberFormat="1" applyFont="1" applyFill="1" applyBorder="1" applyAlignment="1">
      <alignment horizontal="center"/>
    </xf>
    <xf numFmtId="2" fontId="4" fillId="2" borderId="2" xfId="0" applyNumberFormat="1" applyFont="1" applyFill="1" applyBorder="1" applyAlignment="1">
      <alignment horizontal="center"/>
    </xf>
    <xf numFmtId="165" fontId="4" fillId="2" borderId="19" xfId="8" applyNumberFormat="1" applyFont="1" applyFill="1" applyBorder="1" applyAlignment="1">
      <alignment horizontal="center"/>
    </xf>
    <xf numFmtId="2" fontId="4" fillId="2" borderId="20" xfId="5" applyNumberFormat="1" applyFont="1" applyFill="1" applyBorder="1" applyAlignment="1">
      <alignment horizontal="center"/>
    </xf>
    <xf numFmtId="0" fontId="4" fillId="2" borderId="19" xfId="3" applyNumberFormat="1" applyFont="1" applyFill="1" applyBorder="1" applyAlignment="1">
      <alignment horizontal="center"/>
    </xf>
    <xf numFmtId="1" fontId="4" fillId="2" borderId="1" xfId="0" applyNumberFormat="1" applyFont="1" applyFill="1" applyBorder="1" applyAlignment="1">
      <alignment horizontal="center"/>
    </xf>
    <xf numFmtId="1" fontId="4" fillId="2" borderId="24" xfId="0" applyNumberFormat="1" applyFont="1" applyFill="1" applyBorder="1" applyAlignment="1">
      <alignment horizontal="center"/>
    </xf>
    <xf numFmtId="1" fontId="4" fillId="2" borderId="21" xfId="5" applyNumberFormat="1" applyFont="1" applyFill="1" applyBorder="1" applyAlignment="1">
      <alignment horizontal="center"/>
    </xf>
    <xf numFmtId="1" fontId="4" fillId="2" borderId="1" xfId="5" applyNumberFormat="1" applyFont="1" applyFill="1" applyBorder="1" applyAlignment="1">
      <alignment horizontal="center"/>
    </xf>
    <xf numFmtId="1" fontId="4" fillId="2" borderId="24" xfId="5" applyNumberFormat="1" applyFont="1" applyFill="1" applyBorder="1" applyAlignment="1">
      <alignment horizontal="center"/>
    </xf>
    <xf numFmtId="1" fontId="4" fillId="2" borderId="24" xfId="3" applyNumberFormat="1" applyFont="1" applyFill="1" applyBorder="1" applyAlignment="1">
      <alignment horizontal="center"/>
    </xf>
    <xf numFmtId="1" fontId="4" fillId="2" borderId="2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4" fillId="2" borderId="21" xfId="3" applyNumberFormat="1" applyFont="1" applyFill="1" applyBorder="1" applyAlignment="1">
      <alignment horizontal="center"/>
    </xf>
    <xf numFmtId="1" fontId="4" fillId="2" borderId="1" xfId="3" applyNumberFormat="1" applyFont="1" applyFill="1" applyBorder="1" applyAlignment="1">
      <alignment horizontal="center"/>
    </xf>
    <xf numFmtId="1" fontId="4" fillId="2" borderId="32" xfId="0" applyNumberFormat="1" applyFont="1" applyFill="1" applyBorder="1" applyAlignment="1">
      <alignment horizontal="center"/>
    </xf>
    <xf numFmtId="1" fontId="4" fillId="6" borderId="35" xfId="0" applyNumberFormat="1" applyFont="1" applyFill="1" applyBorder="1" applyAlignment="1">
      <alignment horizontal="left"/>
    </xf>
    <xf numFmtId="1" fontId="4" fillId="2" borderId="23" xfId="15" applyNumberFormat="1" applyFont="1" applyFill="1" applyBorder="1" applyAlignment="1">
      <alignment horizontal="center"/>
    </xf>
    <xf numFmtId="1" fontId="4" fillId="2" borderId="26" xfId="15" applyNumberFormat="1" applyFont="1" applyFill="1" applyBorder="1" applyAlignment="1">
      <alignment horizontal="center"/>
    </xf>
    <xf numFmtId="1" fontId="4" fillId="2" borderId="35" xfId="15" applyNumberFormat="1" applyFont="1" applyFill="1" applyBorder="1" applyAlignment="1">
      <alignment horizontal="center"/>
    </xf>
    <xf numFmtId="1" fontId="4" fillId="2" borderId="36" xfId="15" applyNumberFormat="1" applyFont="1" applyFill="1" applyBorder="1" applyAlignment="1">
      <alignment horizontal="center"/>
    </xf>
    <xf numFmtId="165" fontId="4" fillId="2" borderId="19" xfId="15" applyNumberFormat="1" applyFont="1" applyFill="1" applyBorder="1" applyAlignment="1">
      <alignment horizontal="center"/>
    </xf>
    <xf numFmtId="165" fontId="4" fillId="2" borderId="20" xfId="15" applyNumberFormat="1" applyFont="1" applyFill="1" applyBorder="1" applyAlignment="1">
      <alignment horizontal="center"/>
    </xf>
    <xf numFmtId="165" fontId="4" fillId="2" borderId="13" xfId="15" applyNumberFormat="1" applyFont="1" applyFill="1" applyBorder="1" applyAlignment="1">
      <alignment horizontal="center"/>
    </xf>
    <xf numFmtId="165" fontId="4" fillId="2" borderId="15" xfId="15" applyNumberFormat="1" applyFont="1" applyFill="1" applyBorder="1" applyAlignment="1">
      <alignment horizontal="center"/>
    </xf>
    <xf numFmtId="0" fontId="4" fillId="6" borderId="24" xfId="0" applyFont="1" applyFill="1" applyBorder="1" applyAlignment="1">
      <alignment horizontal="left"/>
    </xf>
    <xf numFmtId="10" fontId="4" fillId="2" borderId="21" xfId="4" applyNumberFormat="1" applyFont="1" applyFill="1" applyBorder="1" applyAlignment="1">
      <alignment horizontal="center"/>
    </xf>
    <xf numFmtId="0" fontId="4" fillId="2" borderId="1" xfId="0" applyFont="1" applyFill="1" applyBorder="1" applyAlignment="1">
      <alignment horizontal="center" vertical="center" wrapText="1"/>
    </xf>
    <xf numFmtId="165" fontId="4" fillId="12" borderId="35" xfId="0" applyNumberFormat="1" applyFont="1" applyFill="1" applyBorder="1" applyAlignment="1">
      <alignment horizontal="left"/>
    </xf>
    <xf numFmtId="165" fontId="4" fillId="2" borderId="23" xfId="0" applyNumberFormat="1" applyFont="1" applyFill="1" applyBorder="1" applyAlignment="1">
      <alignment horizontal="center" vertical="center" wrapText="1"/>
    </xf>
    <xf numFmtId="165" fontId="4" fillId="2" borderId="26" xfId="0" applyNumberFormat="1" applyFont="1" applyFill="1" applyBorder="1" applyAlignment="1">
      <alignment horizontal="center" vertical="center" wrapText="1"/>
    </xf>
    <xf numFmtId="165" fontId="4" fillId="2" borderId="35" xfId="0" applyNumberFormat="1" applyFont="1" applyFill="1" applyBorder="1" applyAlignment="1">
      <alignment horizontal="center" vertical="center" wrapText="1"/>
    </xf>
    <xf numFmtId="165" fontId="4" fillId="2" borderId="35" xfId="10" applyNumberFormat="1" applyFont="1" applyFill="1" applyBorder="1" applyAlignment="1">
      <alignment horizontal="center"/>
    </xf>
    <xf numFmtId="165" fontId="4" fillId="2" borderId="26" xfId="7" applyNumberFormat="1" applyFont="1" applyFill="1" applyBorder="1" applyAlignment="1">
      <alignment horizontal="center"/>
    </xf>
    <xf numFmtId="165" fontId="4" fillId="2" borderId="23" xfId="16" applyNumberFormat="1" applyFont="1" applyFill="1" applyBorder="1" applyAlignment="1">
      <alignment horizontal="center"/>
    </xf>
    <xf numFmtId="165" fontId="4" fillId="2" borderId="26" xfId="16" applyNumberFormat="1" applyFont="1" applyFill="1" applyBorder="1" applyAlignment="1">
      <alignment horizontal="center"/>
    </xf>
    <xf numFmtId="165" fontId="4" fillId="2" borderId="35" xfId="16" applyNumberFormat="1" applyFont="1" applyFill="1" applyBorder="1" applyAlignment="1">
      <alignment horizontal="center"/>
    </xf>
    <xf numFmtId="165" fontId="4" fillId="2" borderId="23" xfId="9" applyNumberFormat="1" applyFont="1" applyFill="1" applyBorder="1" applyAlignment="1">
      <alignment horizontal="center"/>
    </xf>
    <xf numFmtId="165" fontId="4" fillId="2" borderId="26" xfId="9" applyNumberFormat="1" applyFont="1" applyFill="1" applyBorder="1" applyAlignment="1">
      <alignment horizontal="center"/>
    </xf>
    <xf numFmtId="165" fontId="4" fillId="2" borderId="35" xfId="9" applyNumberFormat="1" applyFont="1" applyFill="1" applyBorder="1" applyAlignment="1">
      <alignment horizontal="center"/>
    </xf>
    <xf numFmtId="0" fontId="4" fillId="12" borderId="13" xfId="0" applyFont="1" applyFill="1" applyBorder="1" applyAlignment="1">
      <alignment horizontal="left"/>
    </xf>
    <xf numFmtId="0" fontId="4" fillId="2" borderId="20" xfId="10" applyFont="1" applyFill="1" applyBorder="1" applyAlignment="1">
      <alignment horizontal="center"/>
    </xf>
    <xf numFmtId="0" fontId="4" fillId="2" borderId="13" xfId="10" applyFont="1" applyFill="1" applyBorder="1" applyAlignment="1">
      <alignment horizontal="center"/>
    </xf>
    <xf numFmtId="0" fontId="4" fillId="2" borderId="19" xfId="10" applyFont="1" applyFill="1" applyBorder="1" applyAlignment="1">
      <alignment horizontal="center"/>
    </xf>
    <xf numFmtId="169" fontId="4" fillId="2" borderId="19" xfId="0" applyNumberFormat="1" applyFont="1" applyFill="1" applyBorder="1" applyAlignment="1">
      <alignment horizontal="center"/>
    </xf>
    <xf numFmtId="169" fontId="4" fillId="2" borderId="20" xfId="0" applyNumberFormat="1" applyFont="1" applyFill="1" applyBorder="1" applyAlignment="1">
      <alignment horizontal="center"/>
    </xf>
    <xf numFmtId="169" fontId="4" fillId="2" borderId="13" xfId="0" applyNumberFormat="1" applyFont="1" applyFill="1" applyBorder="1" applyAlignment="1">
      <alignment horizontal="center"/>
    </xf>
    <xf numFmtId="170" fontId="4" fillId="2" borderId="19" xfId="3" applyNumberFormat="1" applyFont="1" applyFill="1" applyBorder="1" applyAlignment="1">
      <alignment horizontal="center"/>
    </xf>
    <xf numFmtId="0" fontId="4" fillId="12" borderId="24" xfId="0" applyFont="1" applyFill="1" applyBorder="1" applyAlignment="1">
      <alignment horizontal="left"/>
    </xf>
    <xf numFmtId="0" fontId="4" fillId="2" borderId="1" xfId="10" applyFont="1" applyFill="1" applyBorder="1" applyAlignment="1">
      <alignment horizontal="center"/>
    </xf>
    <xf numFmtId="0" fontId="4" fillId="2" borderId="24" xfId="10" applyFont="1" applyFill="1" applyBorder="1" applyAlignment="1">
      <alignment horizontal="center"/>
    </xf>
    <xf numFmtId="165" fontId="4" fillId="5" borderId="35" xfId="0" applyNumberFormat="1" applyFont="1" applyFill="1" applyBorder="1" applyAlignment="1">
      <alignment horizontal="left"/>
    </xf>
    <xf numFmtId="165" fontId="4" fillId="2" borderId="23" xfId="3" applyNumberFormat="1" applyFont="1" applyFill="1" applyBorder="1" applyAlignment="1">
      <alignment horizontal="center" vertical="center" wrapText="1"/>
    </xf>
    <xf numFmtId="165" fontId="4" fillId="2" borderId="35" xfId="3" applyNumberFormat="1" applyFont="1" applyFill="1" applyBorder="1" applyAlignment="1">
      <alignment horizontal="center" vertical="center" wrapText="1"/>
    </xf>
    <xf numFmtId="165" fontId="4" fillId="2" borderId="26" xfId="3" applyNumberFormat="1" applyFont="1" applyFill="1" applyBorder="1" applyAlignment="1">
      <alignment horizontal="center" vertical="center" wrapText="1"/>
    </xf>
    <xf numFmtId="1" fontId="4" fillId="2" borderId="26" xfId="3" applyNumberFormat="1" applyFont="1" applyFill="1" applyBorder="1" applyAlignment="1">
      <alignment horizontal="center" vertical="center" wrapText="1"/>
    </xf>
    <xf numFmtId="1" fontId="4" fillId="2" borderId="35" xfId="3" applyNumberFormat="1" applyFont="1" applyFill="1" applyBorder="1" applyAlignment="1">
      <alignment horizontal="center" vertical="center" wrapText="1"/>
    </xf>
    <xf numFmtId="0" fontId="4" fillId="2" borderId="38" xfId="0" applyFont="1" applyFill="1" applyBorder="1" applyAlignment="1">
      <alignment horizontal="center"/>
    </xf>
    <xf numFmtId="0" fontId="4" fillId="5" borderId="13" xfId="0" applyFont="1" applyFill="1" applyBorder="1" applyAlignment="1">
      <alignment horizontal="left"/>
    </xf>
    <xf numFmtId="2" fontId="4" fillId="2" borderId="13" xfId="5" applyNumberFormat="1" applyFont="1" applyFill="1" applyBorder="1" applyAlignment="1">
      <alignment horizontal="center"/>
    </xf>
    <xf numFmtId="167" fontId="4" fillId="2" borderId="19" xfId="3" applyNumberFormat="1" applyFont="1" applyFill="1" applyBorder="1" applyAlignment="1">
      <alignment horizontal="center" vertical="center" wrapText="1"/>
    </xf>
    <xf numFmtId="2" fontId="4" fillId="2" borderId="19" xfId="6" applyNumberFormat="1" applyFont="1" applyFill="1" applyBorder="1" applyAlignment="1">
      <alignment horizontal="center"/>
    </xf>
    <xf numFmtId="169" fontId="4" fillId="2" borderId="19" xfId="3" applyNumberFormat="1" applyFont="1" applyFill="1" applyBorder="1" applyAlignment="1">
      <alignment horizontal="center" vertical="center" wrapText="1"/>
    </xf>
    <xf numFmtId="2" fontId="4" fillId="2" borderId="19" xfId="3" applyNumberFormat="1" applyFont="1" applyFill="1" applyBorder="1" applyAlignment="1">
      <alignment horizontal="center" vertical="center" wrapText="1"/>
    </xf>
    <xf numFmtId="2" fontId="4" fillId="2" borderId="20" xfId="3" applyNumberFormat="1" applyFont="1" applyFill="1" applyBorder="1" applyAlignment="1">
      <alignment horizontal="center" vertical="center" wrapText="1"/>
    </xf>
    <xf numFmtId="2" fontId="4" fillId="2" borderId="13" xfId="3" applyNumberFormat="1" applyFont="1" applyFill="1" applyBorder="1" applyAlignment="1">
      <alignment horizontal="center" vertical="center" wrapText="1"/>
    </xf>
    <xf numFmtId="2" fontId="4" fillId="2" borderId="19" xfId="7" applyNumberFormat="1" applyFont="1" applyFill="1" applyBorder="1" applyAlignment="1">
      <alignment horizontal="center"/>
    </xf>
    <xf numFmtId="2" fontId="4" fillId="2" borderId="13" xfId="7" applyNumberFormat="1" applyFont="1" applyFill="1" applyBorder="1" applyAlignment="1">
      <alignment horizontal="center"/>
    </xf>
    <xf numFmtId="1" fontId="4" fillId="5" borderId="24" xfId="0" applyNumberFormat="1" applyFont="1" applyFill="1" applyBorder="1" applyAlignment="1">
      <alignment horizontal="left"/>
    </xf>
    <xf numFmtId="0" fontId="8" fillId="0" borderId="33" xfId="0" applyFont="1" applyBorder="1" applyAlignment="1"/>
    <xf numFmtId="0" fontId="8" fillId="0" borderId="34" xfId="0" applyFont="1" applyBorder="1" applyAlignment="1"/>
    <xf numFmtId="1" fontId="8" fillId="2" borderId="26" xfId="0" applyNumberFormat="1" applyFont="1" applyFill="1" applyBorder="1" applyAlignment="1">
      <alignment horizontal="center" vertical="center" wrapText="1"/>
    </xf>
    <xf numFmtId="1" fontId="4" fillId="13" borderId="35" xfId="0" applyNumberFormat="1" applyFont="1" applyFill="1" applyBorder="1" applyAlignment="1">
      <alignment horizontal="left"/>
    </xf>
    <xf numFmtId="1" fontId="4" fillId="2" borderId="23" xfId="2" applyNumberFormat="1" applyFont="1" applyFill="1" applyBorder="1" applyAlignment="1">
      <alignment horizontal="center"/>
    </xf>
    <xf numFmtId="1" fontId="4" fillId="2" borderId="35" xfId="2" applyNumberFormat="1" applyFont="1" applyFill="1" applyBorder="1" applyAlignment="1">
      <alignment horizontal="center"/>
    </xf>
    <xf numFmtId="169" fontId="4" fillId="2" borderId="26" xfId="0" applyNumberFormat="1" applyFont="1" applyFill="1" applyBorder="1"/>
    <xf numFmtId="169" fontId="4" fillId="2" borderId="35" xfId="0" applyNumberFormat="1" applyFont="1" applyFill="1" applyBorder="1"/>
    <xf numFmtId="1" fontId="4" fillId="13" borderId="13" xfId="0" applyNumberFormat="1" applyFont="1" applyFill="1" applyBorder="1" applyAlignment="1">
      <alignment horizontal="left"/>
    </xf>
    <xf numFmtId="1" fontId="4" fillId="2" borderId="19" xfId="2" applyNumberFormat="1" applyFont="1" applyFill="1" applyBorder="1" applyAlignment="1">
      <alignment horizontal="center"/>
    </xf>
    <xf numFmtId="1" fontId="4" fillId="2" borderId="13" xfId="2" applyNumberFormat="1" applyFont="1" applyFill="1" applyBorder="1" applyAlignment="1">
      <alignment horizontal="center"/>
    </xf>
    <xf numFmtId="1" fontId="4" fillId="2" borderId="20" xfId="0" applyNumberFormat="1" applyFont="1" applyFill="1" applyBorder="1"/>
    <xf numFmtId="169" fontId="4" fillId="2" borderId="20" xfId="0" applyNumberFormat="1" applyFont="1" applyFill="1" applyBorder="1"/>
    <xf numFmtId="169" fontId="4" fillId="2" borderId="13" xfId="0" applyNumberFormat="1" applyFont="1" applyFill="1" applyBorder="1"/>
    <xf numFmtId="1" fontId="4" fillId="13" borderId="13" xfId="3" applyNumberFormat="1" applyFont="1" applyFill="1" applyBorder="1" applyAlignment="1">
      <alignment horizontal="left"/>
    </xf>
    <xf numFmtId="1" fontId="4" fillId="2" borderId="19" xfId="1" applyNumberFormat="1" applyFont="1" applyFill="1" applyBorder="1" applyAlignment="1">
      <alignment horizontal="center"/>
    </xf>
    <xf numFmtId="1" fontId="4" fillId="2" borderId="13" xfId="1" applyNumberFormat="1" applyFont="1" applyFill="1" applyBorder="1" applyAlignment="1">
      <alignment horizontal="center"/>
    </xf>
    <xf numFmtId="1" fontId="4" fillId="13" borderId="13" xfId="1" applyNumberFormat="1" applyFont="1" applyFill="1" applyBorder="1" applyAlignment="1">
      <alignment horizontal="left"/>
    </xf>
    <xf numFmtId="1" fontId="4" fillId="13" borderId="24" xfId="1" applyNumberFormat="1" applyFont="1" applyFill="1" applyBorder="1" applyAlignment="1">
      <alignment horizontal="left"/>
    </xf>
    <xf numFmtId="1" fontId="4" fillId="2" borderId="21" xfId="1" applyNumberFormat="1" applyFont="1" applyFill="1" applyBorder="1" applyAlignment="1">
      <alignment horizontal="center"/>
    </xf>
    <xf numFmtId="1" fontId="4" fillId="2" borderId="24" xfId="1" applyNumberFormat="1" applyFont="1" applyFill="1" applyBorder="1" applyAlignment="1">
      <alignment horizontal="center"/>
    </xf>
    <xf numFmtId="1" fontId="4" fillId="2" borderId="21" xfId="2" applyNumberFormat="1" applyFont="1" applyFill="1" applyBorder="1" applyAlignment="1">
      <alignment horizontal="center"/>
    </xf>
    <xf numFmtId="1" fontId="4" fillId="2" borderId="24" xfId="2" applyNumberFormat="1" applyFont="1" applyFill="1" applyBorder="1" applyAlignment="1">
      <alignment horizontal="center"/>
    </xf>
    <xf numFmtId="1" fontId="4" fillId="2" borderId="1" xfId="0" applyNumberFormat="1" applyFont="1" applyFill="1" applyBorder="1"/>
    <xf numFmtId="169" fontId="4" fillId="2" borderId="1" xfId="0" applyNumberFormat="1" applyFont="1" applyFill="1" applyBorder="1"/>
    <xf numFmtId="169" fontId="4" fillId="2" borderId="24" xfId="0" applyNumberFormat="1" applyFont="1" applyFill="1" applyBorder="1"/>
    <xf numFmtId="1" fontId="4" fillId="2" borderId="24" xfId="0" applyNumberFormat="1" applyFont="1" applyFill="1" applyBorder="1" applyAlignment="1">
      <alignment horizontal="center" vertical="center" wrapText="1"/>
    </xf>
    <xf numFmtId="0" fontId="4" fillId="14" borderId="35" xfId="3" applyFont="1" applyFill="1" applyBorder="1" applyAlignment="1">
      <alignment horizontal="left"/>
    </xf>
    <xf numFmtId="0" fontId="4" fillId="2" borderId="23" xfId="3" applyFont="1" applyFill="1" applyBorder="1" applyAlignment="1">
      <alignment horizontal="center"/>
    </xf>
    <xf numFmtId="0" fontId="4" fillId="2" borderId="35" xfId="3" applyFont="1" applyFill="1" applyBorder="1" applyAlignment="1">
      <alignment horizontal="center"/>
    </xf>
    <xf numFmtId="0" fontId="4" fillId="2" borderId="26" xfId="0" applyFont="1" applyFill="1" applyBorder="1"/>
    <xf numFmtId="0" fontId="4" fillId="2" borderId="35" xfId="0" applyFont="1" applyFill="1" applyBorder="1"/>
    <xf numFmtId="0" fontId="4" fillId="2" borderId="41" xfId="0" applyFont="1" applyFill="1" applyBorder="1" applyAlignment="1">
      <alignment horizontal="center"/>
    </xf>
    <xf numFmtId="0" fontId="4" fillId="2" borderId="43" xfId="0" applyFont="1" applyFill="1" applyBorder="1" applyAlignment="1">
      <alignment horizontal="center"/>
    </xf>
    <xf numFmtId="0" fontId="4" fillId="14" borderId="13" xfId="3" applyFont="1" applyFill="1" applyBorder="1" applyAlignment="1">
      <alignment horizontal="left"/>
    </xf>
    <xf numFmtId="0" fontId="4" fillId="2" borderId="44" xfId="0" applyFont="1" applyFill="1" applyBorder="1" applyAlignment="1">
      <alignment horizontal="center"/>
    </xf>
    <xf numFmtId="0" fontId="4" fillId="2" borderId="16" xfId="0" applyFont="1" applyFill="1" applyBorder="1" applyAlignment="1">
      <alignment horizontal="center"/>
    </xf>
    <xf numFmtId="0" fontId="4" fillId="14" borderId="24" xfId="3" applyFont="1" applyFill="1" applyBorder="1" applyAlignment="1">
      <alignment horizontal="left"/>
    </xf>
    <xf numFmtId="165" fontId="4" fillId="2" borderId="21" xfId="3" applyNumberFormat="1" applyFont="1" applyFill="1" applyBorder="1" applyAlignment="1">
      <alignment horizontal="center"/>
    </xf>
    <xf numFmtId="165" fontId="4" fillId="2" borderId="1" xfId="3" applyNumberFormat="1" applyFont="1" applyFill="1" applyBorder="1" applyAlignment="1">
      <alignment horizontal="center"/>
    </xf>
    <xf numFmtId="2" fontId="4" fillId="2" borderId="1" xfId="3" applyNumberFormat="1" applyFont="1" applyFill="1" applyBorder="1" applyAlignment="1">
      <alignment horizontal="center"/>
    </xf>
    <xf numFmtId="165" fontId="4" fillId="2" borderId="24" xfId="3" applyNumberFormat="1" applyFont="1" applyFill="1" applyBorder="1" applyAlignment="1">
      <alignment horizontal="center"/>
    </xf>
    <xf numFmtId="0" fontId="4" fillId="2" borderId="1" xfId="0" applyFont="1" applyFill="1" applyBorder="1"/>
    <xf numFmtId="0" fontId="4" fillId="2" borderId="24" xfId="0" applyFont="1" applyFill="1" applyBorder="1"/>
    <xf numFmtId="1" fontId="4" fillId="2" borderId="23" xfId="1" applyNumberFormat="1" applyFont="1" applyFill="1" applyBorder="1" applyAlignment="1">
      <alignment horizontal="center"/>
    </xf>
    <xf numFmtId="1" fontId="4" fillId="2" borderId="26" xfId="1" applyNumberFormat="1" applyFont="1" applyFill="1" applyBorder="1" applyAlignment="1">
      <alignment horizontal="center"/>
    </xf>
    <xf numFmtId="1" fontId="4" fillId="2" borderId="35" xfId="1" applyNumberFormat="1" applyFont="1" applyFill="1" applyBorder="1" applyAlignment="1">
      <alignment horizontal="center"/>
    </xf>
    <xf numFmtId="1" fontId="4" fillId="2" borderId="20" xfId="1" applyNumberFormat="1" applyFont="1" applyFill="1" applyBorder="1" applyAlignment="1">
      <alignment horizontal="center"/>
    </xf>
    <xf numFmtId="1" fontId="4" fillId="2" borderId="13" xfId="0" applyNumberFormat="1" applyFont="1" applyFill="1" applyBorder="1"/>
    <xf numFmtId="1" fontId="4" fillId="2" borderId="1" xfId="1" applyNumberFormat="1" applyFont="1" applyFill="1" applyBorder="1" applyAlignment="1">
      <alignment horizontal="center"/>
    </xf>
    <xf numFmtId="1" fontId="4" fillId="2" borderId="24" xfId="0" applyNumberFormat="1" applyFont="1" applyFill="1" applyBorder="1"/>
    <xf numFmtId="1" fontId="15" fillId="18" borderId="35" xfId="1" applyNumberFormat="1" applyFont="1" applyFill="1" applyBorder="1" applyAlignment="1">
      <alignment horizontal="left"/>
    </xf>
    <xf numFmtId="1" fontId="15" fillId="18" borderId="13" xfId="1" applyNumberFormat="1" applyFont="1" applyFill="1" applyBorder="1" applyAlignment="1">
      <alignment horizontal="left"/>
    </xf>
    <xf numFmtId="1" fontId="15" fillId="18" borderId="24" xfId="1" applyNumberFormat="1" applyFont="1" applyFill="1" applyBorder="1" applyAlignment="1">
      <alignment horizontal="left"/>
    </xf>
    <xf numFmtId="1" fontId="8" fillId="0" borderId="33" xfId="0" applyNumberFormat="1" applyFont="1" applyBorder="1" applyAlignment="1"/>
    <xf numFmtId="1" fontId="8" fillId="0" borderId="34" xfId="0" applyNumberFormat="1" applyFont="1" applyBorder="1" applyAlignment="1"/>
    <xf numFmtId="1" fontId="4" fillId="8" borderId="13" xfId="0" applyNumberFormat="1" applyFont="1" applyFill="1" applyBorder="1" applyAlignment="1">
      <alignment horizontal="left"/>
    </xf>
    <xf numFmtId="10" fontId="4" fillId="13" borderId="35" xfId="0" applyNumberFormat="1" applyFont="1" applyFill="1" applyBorder="1" applyAlignment="1">
      <alignment horizontal="left"/>
    </xf>
    <xf numFmtId="10" fontId="4" fillId="2" borderId="36" xfId="0" applyNumberFormat="1" applyFont="1" applyFill="1" applyBorder="1" applyAlignment="1">
      <alignment horizontal="center"/>
    </xf>
    <xf numFmtId="10" fontId="4" fillId="2" borderId="26" xfId="0" applyNumberFormat="1" applyFont="1" applyFill="1" applyBorder="1" applyAlignment="1">
      <alignment horizontal="center"/>
    </xf>
    <xf numFmtId="10" fontId="4" fillId="2" borderId="35" xfId="0" applyNumberFormat="1" applyFont="1" applyFill="1" applyBorder="1" applyAlignment="1">
      <alignment horizontal="center"/>
    </xf>
    <xf numFmtId="10" fontId="4" fillId="2" borderId="23" xfId="0" applyNumberFormat="1" applyFont="1" applyFill="1" applyBorder="1" applyAlignment="1">
      <alignment horizontal="center"/>
    </xf>
    <xf numFmtId="2" fontId="4" fillId="2" borderId="23" xfId="9" applyNumberFormat="1" applyFont="1" applyFill="1" applyBorder="1" applyAlignment="1">
      <alignment horizontal="center"/>
    </xf>
    <xf numFmtId="2" fontId="4" fillId="2" borderId="26" xfId="0" applyNumberFormat="1" applyFont="1" applyFill="1" applyBorder="1" applyAlignment="1">
      <alignment horizontal="center" vertical="center" wrapText="1"/>
    </xf>
    <xf numFmtId="2" fontId="4" fillId="2" borderId="26" xfId="9" applyNumberFormat="1" applyFont="1" applyFill="1" applyBorder="1" applyAlignment="1">
      <alignment horizontal="center"/>
    </xf>
    <xf numFmtId="2" fontId="4" fillId="2" borderId="35" xfId="9" applyNumberFormat="1" applyFont="1" applyFill="1" applyBorder="1" applyAlignment="1">
      <alignment horizontal="center"/>
    </xf>
    <xf numFmtId="2" fontId="4" fillId="2" borderId="36" xfId="0" applyNumberFormat="1" applyFont="1" applyFill="1" applyBorder="1" applyAlignment="1">
      <alignment horizontal="center"/>
    </xf>
    <xf numFmtId="1" fontId="4" fillId="2" borderId="36" xfId="9" applyNumberFormat="1" applyFont="1" applyFill="1" applyBorder="1" applyAlignment="1">
      <alignment horizontal="center"/>
    </xf>
    <xf numFmtId="1" fontId="4" fillId="2" borderId="23" xfId="17" applyNumberFormat="1" applyFont="1" applyFill="1" applyBorder="1" applyAlignment="1">
      <alignment horizontal="center"/>
    </xf>
    <xf numFmtId="1" fontId="4" fillId="2" borderId="26" xfId="17" applyNumberFormat="1" applyFont="1" applyFill="1" applyBorder="1" applyAlignment="1">
      <alignment horizontal="center"/>
    </xf>
    <xf numFmtId="1" fontId="4" fillId="2" borderId="35" xfId="17" applyNumberFormat="1" applyFont="1" applyFill="1" applyBorder="1" applyAlignment="1">
      <alignment horizontal="center"/>
    </xf>
    <xf numFmtId="1" fontId="4" fillId="2" borderId="23" xfId="16" applyNumberFormat="1" applyFont="1" applyFill="1" applyBorder="1" applyAlignment="1">
      <alignment horizontal="center"/>
    </xf>
    <xf numFmtId="1" fontId="4" fillId="2" borderId="40" xfId="4" applyNumberFormat="1" applyFont="1" applyFill="1" applyBorder="1" applyAlignment="1">
      <alignment horizontal="center"/>
    </xf>
    <xf numFmtId="10" fontId="4" fillId="13" borderId="13" xfId="0" applyNumberFormat="1" applyFont="1" applyFill="1" applyBorder="1" applyAlignment="1">
      <alignment horizontal="left"/>
    </xf>
    <xf numFmtId="10" fontId="4" fillId="2" borderId="15" xfId="0" applyNumberFormat="1" applyFont="1" applyFill="1" applyBorder="1" applyAlignment="1">
      <alignment horizontal="center"/>
    </xf>
    <xf numFmtId="1" fontId="4" fillId="2" borderId="19" xfId="4" applyNumberFormat="1" applyFont="1" applyFill="1" applyBorder="1" applyAlignment="1">
      <alignment horizontal="center"/>
    </xf>
    <xf numFmtId="1" fontId="4" fillId="2" borderId="13" xfId="9" applyNumberFormat="1" applyFont="1" applyFill="1" applyBorder="1" applyAlignment="1">
      <alignment horizontal="center"/>
    </xf>
    <xf numFmtId="10" fontId="4" fillId="2" borderId="20" xfId="0" applyNumberFormat="1" applyFont="1" applyFill="1" applyBorder="1" applyAlignment="1">
      <alignment horizontal="center"/>
    </xf>
    <xf numFmtId="10" fontId="4" fillId="2" borderId="13" xfId="0" applyNumberFormat="1" applyFont="1" applyFill="1" applyBorder="1" applyAlignment="1">
      <alignment horizontal="center"/>
    </xf>
    <xf numFmtId="10" fontId="4" fillId="2" borderId="19" xfId="0" applyNumberFormat="1" applyFont="1" applyFill="1" applyBorder="1" applyAlignment="1">
      <alignment horizontal="center"/>
    </xf>
    <xf numFmtId="2" fontId="4" fillId="2" borderId="19" xfId="9" applyNumberFormat="1" applyFont="1" applyFill="1" applyBorder="1" applyAlignment="1">
      <alignment horizontal="center"/>
    </xf>
    <xf numFmtId="2" fontId="4" fillId="2" borderId="20" xfId="9" applyNumberFormat="1" applyFont="1" applyFill="1" applyBorder="1" applyAlignment="1">
      <alignment horizontal="center"/>
    </xf>
    <xf numFmtId="2" fontId="4" fillId="2" borderId="13" xfId="9" applyNumberFormat="1" applyFont="1" applyFill="1" applyBorder="1" applyAlignment="1">
      <alignment horizontal="center"/>
    </xf>
    <xf numFmtId="1" fontId="4" fillId="2" borderId="15" xfId="9" applyNumberFormat="1" applyFont="1" applyFill="1" applyBorder="1" applyAlignment="1">
      <alignment horizontal="center"/>
    </xf>
    <xf numFmtId="1" fontId="4" fillId="2" borderId="19" xfId="17" applyNumberFormat="1" applyFont="1" applyFill="1" applyBorder="1" applyAlignment="1">
      <alignment horizontal="center"/>
    </xf>
    <xf numFmtId="1" fontId="4" fillId="2" borderId="20" xfId="17" applyNumberFormat="1" applyFont="1" applyFill="1" applyBorder="1" applyAlignment="1">
      <alignment horizontal="center"/>
    </xf>
    <xf numFmtId="1" fontId="4" fillId="2" borderId="13" xfId="17" applyNumberFormat="1" applyFont="1" applyFill="1" applyBorder="1" applyAlignment="1">
      <alignment horizontal="center"/>
    </xf>
    <xf numFmtId="1" fontId="4" fillId="2" borderId="19" xfId="16" applyNumberFormat="1" applyFont="1" applyFill="1" applyBorder="1" applyAlignment="1">
      <alignment horizontal="center"/>
    </xf>
    <xf numFmtId="1" fontId="4" fillId="2" borderId="25" xfId="4" applyNumberFormat="1" applyFont="1" applyFill="1" applyBorder="1" applyAlignment="1">
      <alignment horizontal="center"/>
    </xf>
    <xf numFmtId="0" fontId="4" fillId="13" borderId="13" xfId="0" applyFont="1" applyFill="1" applyBorder="1" applyAlignment="1">
      <alignment horizontal="left"/>
    </xf>
    <xf numFmtId="10" fontId="4" fillId="2" borderId="20" xfId="9" applyNumberFormat="1" applyFont="1" applyFill="1" applyBorder="1" applyAlignment="1">
      <alignment horizontal="center"/>
    </xf>
    <xf numFmtId="10" fontId="4" fillId="2" borderId="13" xfId="9" applyNumberFormat="1" applyFont="1" applyFill="1" applyBorder="1" applyAlignment="1">
      <alignment horizontal="center"/>
    </xf>
    <xf numFmtId="1" fontId="4" fillId="2" borderId="14" xfId="0" applyNumberFormat="1" applyFont="1" applyFill="1" applyBorder="1" applyAlignment="1">
      <alignment horizontal="center" vertical="center" wrapText="1"/>
    </xf>
    <xf numFmtId="1" fontId="4" fillId="2" borderId="0" xfId="0" applyNumberFormat="1" applyFont="1" applyFill="1" applyBorder="1" applyAlignment="1">
      <alignment horizontal="center" vertical="center" wrapText="1"/>
    </xf>
    <xf numFmtId="0" fontId="4" fillId="2" borderId="20" xfId="9" applyNumberFormat="1" applyFont="1" applyFill="1" applyBorder="1" applyAlignment="1">
      <alignment horizontal="center"/>
    </xf>
    <xf numFmtId="0" fontId="4" fillId="2" borderId="13" xfId="9" applyNumberFormat="1" applyFont="1" applyFill="1" applyBorder="1" applyAlignment="1">
      <alignment horizontal="center"/>
    </xf>
    <xf numFmtId="0" fontId="4" fillId="2" borderId="19" xfId="9" applyNumberFormat="1" applyFont="1" applyFill="1" applyBorder="1" applyAlignment="1">
      <alignment horizontal="center"/>
    </xf>
    <xf numFmtId="1" fontId="4" fillId="2" borderId="19" xfId="3" applyNumberFormat="1" applyFont="1" applyFill="1" applyBorder="1" applyAlignment="1">
      <alignment horizontal="center" vertical="center" wrapText="1"/>
    </xf>
    <xf numFmtId="1" fontId="4" fillId="2" borderId="20" xfId="3" applyNumberFormat="1" applyFont="1" applyFill="1" applyBorder="1" applyAlignment="1">
      <alignment horizontal="center" vertical="center" wrapText="1"/>
    </xf>
    <xf numFmtId="1" fontId="4" fillId="2" borderId="13" xfId="3" applyNumberFormat="1" applyFont="1" applyFill="1" applyBorder="1" applyAlignment="1">
      <alignment horizontal="center" vertical="center" wrapText="1"/>
    </xf>
    <xf numFmtId="1" fontId="4" fillId="2" borderId="14" xfId="0" applyNumberFormat="1" applyFont="1" applyFill="1" applyBorder="1" applyAlignment="1">
      <alignment horizontal="center" vertical="center"/>
    </xf>
    <xf numFmtId="1" fontId="4" fillId="2" borderId="0" xfId="0" applyNumberFormat="1" applyFont="1" applyFill="1" applyBorder="1" applyAlignment="1">
      <alignment horizontal="center" vertical="center"/>
    </xf>
    <xf numFmtId="165" fontId="4" fillId="2" borderId="19" xfId="3" applyNumberFormat="1" applyFont="1" applyFill="1" applyBorder="1" applyAlignment="1">
      <alignment horizontal="center" vertical="center"/>
    </xf>
    <xf numFmtId="165" fontId="4" fillId="2" borderId="20" xfId="3" applyNumberFormat="1" applyFont="1" applyFill="1" applyBorder="1" applyAlignment="1">
      <alignment horizontal="center" vertical="center" wrapText="1"/>
    </xf>
    <xf numFmtId="165" fontId="4" fillId="2" borderId="19" xfId="17" applyNumberFormat="1" applyFont="1" applyFill="1" applyBorder="1" applyAlignment="1">
      <alignment horizontal="center"/>
    </xf>
    <xf numFmtId="165" fontId="4" fillId="2" borderId="20" xfId="17" applyNumberFormat="1" applyFont="1" applyFill="1" applyBorder="1" applyAlignment="1">
      <alignment horizontal="center"/>
    </xf>
    <xf numFmtId="165" fontId="4" fillId="2" borderId="13" xfId="17" applyNumberFormat="1" applyFont="1" applyFill="1" applyBorder="1" applyAlignment="1">
      <alignment horizontal="center"/>
    </xf>
    <xf numFmtId="2" fontId="4" fillId="2" borderId="19" xfId="0" applyNumberFormat="1" applyFont="1" applyFill="1" applyBorder="1" applyAlignment="1">
      <alignment horizontal="center" vertical="center"/>
    </xf>
    <xf numFmtId="2" fontId="4" fillId="2" borderId="20" xfId="0" applyNumberFormat="1" applyFont="1" applyFill="1" applyBorder="1" applyAlignment="1">
      <alignment horizontal="center" vertical="center"/>
    </xf>
    <xf numFmtId="2" fontId="4" fillId="2" borderId="13" xfId="0" applyNumberFormat="1" applyFont="1" applyFill="1" applyBorder="1" applyAlignment="1">
      <alignment horizontal="center" vertical="center"/>
    </xf>
    <xf numFmtId="2" fontId="4" fillId="2" borderId="19" xfId="4" applyNumberFormat="1" applyFont="1" applyFill="1" applyBorder="1" applyAlignment="1">
      <alignment horizontal="center"/>
    </xf>
    <xf numFmtId="2" fontId="4" fillId="2" borderId="20" xfId="4" applyNumberFormat="1" applyFont="1" applyFill="1" applyBorder="1" applyAlignment="1">
      <alignment horizontal="center"/>
    </xf>
    <xf numFmtId="2" fontId="4" fillId="2" borderId="13" xfId="4" applyNumberFormat="1" applyFont="1" applyFill="1" applyBorder="1" applyAlignment="1">
      <alignment horizontal="center"/>
    </xf>
    <xf numFmtId="165" fontId="4" fillId="2" borderId="20" xfId="3" applyNumberFormat="1" applyFont="1" applyFill="1" applyBorder="1" applyAlignment="1">
      <alignment horizontal="center" vertical="center"/>
    </xf>
    <xf numFmtId="165" fontId="4" fillId="2" borderId="13" xfId="3" applyNumberFormat="1" applyFont="1" applyFill="1" applyBorder="1" applyAlignment="1">
      <alignment horizontal="center" vertical="center"/>
    </xf>
    <xf numFmtId="2" fontId="4" fillId="2" borderId="19" xfId="0" applyNumberFormat="1" applyFont="1" applyFill="1" applyBorder="1" applyAlignment="1">
      <alignment horizontal="center" vertical="center" wrapText="1"/>
    </xf>
    <xf numFmtId="2" fontId="4" fillId="2" borderId="20" xfId="0" applyNumberFormat="1" applyFont="1" applyFill="1" applyBorder="1" applyAlignment="1">
      <alignment horizontal="center" vertical="center" wrapText="1"/>
    </xf>
    <xf numFmtId="2" fontId="4" fillId="2" borderId="13" xfId="0" applyNumberFormat="1" applyFont="1" applyFill="1" applyBorder="1" applyAlignment="1">
      <alignment horizontal="center" vertical="center" wrapText="1"/>
    </xf>
    <xf numFmtId="2" fontId="4" fillId="2" borderId="19" xfId="3" applyNumberFormat="1" applyFont="1" applyFill="1" applyBorder="1" applyAlignment="1">
      <alignment horizontal="center" vertical="center"/>
    </xf>
    <xf numFmtId="2" fontId="4" fillId="2" borderId="20" xfId="3" applyNumberFormat="1" applyFont="1" applyFill="1" applyBorder="1" applyAlignment="1">
      <alignment horizontal="center" vertical="center"/>
    </xf>
    <xf numFmtId="165" fontId="4" fillId="2" borderId="25" xfId="4" applyNumberFormat="1" applyFont="1" applyFill="1" applyBorder="1" applyAlignment="1">
      <alignment horizontal="center"/>
    </xf>
    <xf numFmtId="0" fontId="4" fillId="13" borderId="24" xfId="0" applyFont="1" applyFill="1" applyBorder="1" applyAlignment="1">
      <alignment horizontal="left"/>
    </xf>
    <xf numFmtId="2" fontId="4" fillId="2" borderId="21" xfId="3" applyNumberFormat="1" applyFont="1" applyFill="1" applyBorder="1" applyAlignment="1">
      <alignment horizontal="center"/>
    </xf>
    <xf numFmtId="167" fontId="4" fillId="2" borderId="24" xfId="3" applyNumberFormat="1" applyFont="1" applyFill="1" applyBorder="1" applyAlignment="1">
      <alignment horizontal="center"/>
    </xf>
    <xf numFmtId="167" fontId="4" fillId="2" borderId="21" xfId="3" applyNumberFormat="1" applyFont="1" applyFill="1" applyBorder="1" applyAlignment="1">
      <alignment horizontal="center"/>
    </xf>
    <xf numFmtId="0" fontId="8" fillId="19" borderId="35" xfId="0" applyFont="1" applyFill="1" applyBorder="1" applyAlignment="1">
      <alignment horizontal="left"/>
    </xf>
    <xf numFmtId="2" fontId="4" fillId="2" borderId="23" xfId="3" applyNumberFormat="1" applyFont="1" applyFill="1" applyBorder="1" applyAlignment="1">
      <alignment horizontal="center" vertical="center" wrapText="1"/>
    </xf>
    <xf numFmtId="2" fontId="4" fillId="2" borderId="26" xfId="3" applyNumberFormat="1" applyFont="1" applyFill="1" applyBorder="1" applyAlignment="1">
      <alignment horizontal="center" vertical="center" wrapText="1"/>
    </xf>
    <xf numFmtId="2" fontId="4" fillId="2" borderId="35" xfId="3" applyNumberFormat="1" applyFont="1" applyFill="1" applyBorder="1" applyAlignment="1">
      <alignment horizontal="center" vertical="center" wrapText="1"/>
    </xf>
    <xf numFmtId="10" fontId="4" fillId="2" borderId="26" xfId="9" applyNumberFormat="1" applyFont="1" applyFill="1" applyBorder="1" applyAlignment="1">
      <alignment horizontal="center"/>
    </xf>
    <xf numFmtId="10" fontId="4" fillId="2" borderId="35" xfId="9" applyNumberFormat="1" applyFont="1" applyFill="1" applyBorder="1" applyAlignment="1">
      <alignment horizontal="center"/>
    </xf>
    <xf numFmtId="165" fontId="4" fillId="2" borderId="23" xfId="3" applyNumberFormat="1" applyFont="1" applyFill="1" applyBorder="1" applyAlignment="1">
      <alignment horizontal="center" vertical="center"/>
    </xf>
    <xf numFmtId="1" fontId="4" fillId="2" borderId="26" xfId="3" applyNumberFormat="1" applyFont="1" applyFill="1" applyBorder="1" applyAlignment="1">
      <alignment horizontal="center" vertical="center"/>
    </xf>
    <xf numFmtId="165" fontId="4" fillId="2" borderId="35" xfId="3" applyNumberFormat="1" applyFont="1" applyFill="1" applyBorder="1" applyAlignment="1">
      <alignment horizontal="center" vertical="center"/>
    </xf>
    <xf numFmtId="2" fontId="4" fillId="2" borderId="23" xfId="5" applyNumberFormat="1" applyFont="1" applyFill="1" applyBorder="1" applyAlignment="1">
      <alignment horizontal="center"/>
    </xf>
    <xf numFmtId="2" fontId="4" fillId="2" borderId="26" xfId="5" applyNumberFormat="1" applyFont="1" applyFill="1" applyBorder="1" applyAlignment="1">
      <alignment horizontal="center"/>
    </xf>
    <xf numFmtId="2" fontId="4" fillId="2" borderId="35" xfId="5" applyNumberFormat="1" applyFont="1" applyFill="1" applyBorder="1" applyAlignment="1">
      <alignment horizontal="center"/>
    </xf>
    <xf numFmtId="1" fontId="4" fillId="2" borderId="23" xfId="3" applyNumberFormat="1" applyFont="1" applyFill="1" applyBorder="1" applyAlignment="1">
      <alignment horizontal="center" vertical="center"/>
    </xf>
    <xf numFmtId="166" fontId="4" fillId="2" borderId="23" xfId="17" applyNumberFormat="1" applyFont="1" applyFill="1" applyBorder="1" applyAlignment="1">
      <alignment horizontal="center"/>
    </xf>
    <xf numFmtId="166" fontId="4" fillId="2" borderId="26" xfId="17" applyNumberFormat="1" applyFont="1" applyFill="1" applyBorder="1" applyAlignment="1">
      <alignment horizontal="center"/>
    </xf>
    <xf numFmtId="166" fontId="4" fillId="2" borderId="35" xfId="17" applyNumberFormat="1" applyFont="1" applyFill="1" applyBorder="1" applyAlignment="1">
      <alignment horizontal="center"/>
    </xf>
    <xf numFmtId="10" fontId="4" fillId="2" borderId="23" xfId="17" applyNumberFormat="1" applyFont="1" applyFill="1" applyBorder="1" applyAlignment="1">
      <alignment horizontal="center"/>
    </xf>
    <xf numFmtId="10" fontId="4" fillId="2" borderId="26" xfId="17" applyNumberFormat="1" applyFont="1" applyFill="1" applyBorder="1" applyAlignment="1">
      <alignment horizontal="center"/>
    </xf>
    <xf numFmtId="10" fontId="4" fillId="2" borderId="35" xfId="17" applyNumberFormat="1" applyFont="1" applyFill="1" applyBorder="1" applyAlignment="1">
      <alignment horizontal="center"/>
    </xf>
    <xf numFmtId="2" fontId="4" fillId="2" borderId="23" xfId="0" applyNumberFormat="1" applyFont="1" applyFill="1" applyBorder="1" applyAlignment="1">
      <alignment horizontal="center" vertical="center"/>
    </xf>
    <xf numFmtId="0" fontId="4" fillId="19" borderId="13" xfId="0" applyFont="1" applyFill="1" applyBorder="1" applyAlignment="1">
      <alignment horizontal="left"/>
    </xf>
    <xf numFmtId="1" fontId="4" fillId="19" borderId="24" xfId="0" applyNumberFormat="1" applyFont="1" applyFill="1" applyBorder="1" applyAlignment="1">
      <alignment horizontal="left"/>
    </xf>
    <xf numFmtId="1" fontId="4" fillId="2" borderId="21" xfId="0" applyNumberFormat="1" applyFont="1" applyFill="1" applyBorder="1" applyAlignment="1">
      <alignment horizontal="center" vertical="center"/>
    </xf>
    <xf numFmtId="1" fontId="4" fillId="2" borderId="1" xfId="0" applyNumberFormat="1" applyFont="1" applyFill="1" applyBorder="1" applyAlignment="1">
      <alignment horizontal="center" vertical="center"/>
    </xf>
    <xf numFmtId="1" fontId="4" fillId="2" borderId="24" xfId="0" applyNumberFormat="1" applyFont="1" applyFill="1" applyBorder="1" applyAlignment="1">
      <alignment horizontal="center" vertical="center"/>
    </xf>
    <xf numFmtId="1" fontId="4" fillId="20" borderId="35" xfId="1" applyNumberFormat="1" applyFont="1" applyFill="1" applyBorder="1" applyAlignment="1">
      <alignment horizontal="left"/>
    </xf>
    <xf numFmtId="1" fontId="4" fillId="2" borderId="26" xfId="2" applyNumberFormat="1" applyFont="1" applyFill="1" applyBorder="1" applyAlignment="1">
      <alignment horizontal="center"/>
    </xf>
    <xf numFmtId="1" fontId="4" fillId="20" borderId="13" xfId="1" applyNumberFormat="1" applyFont="1" applyFill="1" applyBorder="1" applyAlignment="1">
      <alignment horizontal="left"/>
    </xf>
    <xf numFmtId="1" fontId="4" fillId="2" borderId="20" xfId="2" applyNumberFormat="1" applyFont="1" applyFill="1" applyBorder="1" applyAlignment="1">
      <alignment horizontal="center"/>
    </xf>
    <xf numFmtId="1" fontId="4" fillId="2" borderId="15" xfId="1" applyNumberFormat="1" applyFont="1" applyFill="1" applyBorder="1" applyAlignment="1">
      <alignment horizontal="center"/>
    </xf>
    <xf numFmtId="1" fontId="4" fillId="20" borderId="24" xfId="1" applyNumberFormat="1" applyFont="1" applyFill="1" applyBorder="1" applyAlignment="1">
      <alignment horizontal="left"/>
    </xf>
    <xf numFmtId="0" fontId="8" fillId="2" borderId="26" xfId="0" applyFont="1" applyFill="1" applyBorder="1" applyAlignment="1">
      <alignment horizontal="center" vertical="center" wrapText="1"/>
    </xf>
    <xf numFmtId="0" fontId="4" fillId="18" borderId="35" xfId="1" applyFont="1" applyFill="1" applyBorder="1" applyAlignment="1">
      <alignment horizontal="left"/>
    </xf>
    <xf numFmtId="0" fontId="4" fillId="2" borderId="23" xfId="1" applyFont="1" applyFill="1" applyBorder="1" applyAlignment="1">
      <alignment horizontal="center"/>
    </xf>
    <xf numFmtId="0" fontId="4" fillId="2" borderId="35" xfId="1" applyFont="1" applyFill="1" applyBorder="1" applyAlignment="1">
      <alignment horizontal="center"/>
    </xf>
    <xf numFmtId="1" fontId="4" fillId="18" borderId="13" xfId="1" applyNumberFormat="1" applyFont="1" applyFill="1" applyBorder="1" applyAlignment="1">
      <alignment horizontal="left"/>
    </xf>
    <xf numFmtId="1" fontId="4" fillId="2" borderId="19" xfId="0" applyNumberFormat="1" applyFont="1" applyFill="1" applyBorder="1" applyAlignment="1" applyProtection="1">
      <alignment horizontal="center"/>
    </xf>
    <xf numFmtId="1" fontId="4" fillId="2" borderId="13" xfId="0" applyNumberFormat="1" applyFont="1" applyFill="1" applyBorder="1" applyAlignment="1" applyProtection="1">
      <alignment horizontal="center"/>
    </xf>
    <xf numFmtId="1" fontId="4" fillId="19" borderId="13" xfId="1" applyNumberFormat="1" applyFont="1" applyFill="1" applyBorder="1" applyAlignment="1">
      <alignment horizontal="left"/>
    </xf>
    <xf numFmtId="1" fontId="4" fillId="19" borderId="24" xfId="1" applyNumberFormat="1" applyFont="1" applyFill="1" applyBorder="1" applyAlignment="1">
      <alignment horizontal="left"/>
    </xf>
    <xf numFmtId="1" fontId="4" fillId="2" borderId="21" xfId="0" applyNumberFormat="1" applyFont="1" applyFill="1" applyBorder="1" applyAlignment="1" applyProtection="1">
      <alignment horizontal="center"/>
    </xf>
    <xf numFmtId="1" fontId="4" fillId="2" borderId="24" xfId="0" applyNumberFormat="1" applyFont="1" applyFill="1" applyBorder="1" applyAlignment="1" applyProtection="1">
      <alignment horizontal="center"/>
    </xf>
    <xf numFmtId="1" fontId="4" fillId="2" borderId="1" xfId="2" applyNumberFormat="1" applyFont="1" applyFill="1" applyBorder="1" applyAlignment="1">
      <alignment horizontal="center"/>
    </xf>
    <xf numFmtId="1" fontId="4" fillId="2" borderId="18" xfId="1" applyNumberFormat="1" applyFont="1" applyFill="1" applyBorder="1" applyAlignment="1">
      <alignment horizontal="center"/>
    </xf>
    <xf numFmtId="0" fontId="8" fillId="0" borderId="6" xfId="0" applyFont="1" applyBorder="1" applyAlignment="1">
      <alignment vertical="center"/>
    </xf>
    <xf numFmtId="0" fontId="8" fillId="0" borderId="9" xfId="0" applyFont="1" applyBorder="1" applyAlignment="1">
      <alignment vertical="center"/>
    </xf>
    <xf numFmtId="1" fontId="4" fillId="11" borderId="13" xfId="1" applyNumberFormat="1" applyFont="1" applyFill="1" applyBorder="1" applyAlignment="1">
      <alignment horizontal="left"/>
    </xf>
    <xf numFmtId="1" fontId="4" fillId="2" borderId="19" xfId="1" applyNumberFormat="1" applyFont="1" applyFill="1" applyBorder="1" applyAlignment="1">
      <alignment horizontal="center" wrapText="1"/>
    </xf>
    <xf numFmtId="1" fontId="4" fillId="2" borderId="20" xfId="1" applyNumberFormat="1" applyFont="1" applyFill="1" applyBorder="1" applyAlignment="1">
      <alignment horizontal="center" wrapText="1"/>
    </xf>
    <xf numFmtId="1" fontId="4" fillId="2" borderId="13" xfId="1" applyNumberFormat="1" applyFont="1" applyFill="1" applyBorder="1" applyAlignment="1">
      <alignment horizontal="center" wrapText="1"/>
    </xf>
    <xf numFmtId="1" fontId="4" fillId="2" borderId="19" xfId="0" applyNumberFormat="1" applyFont="1" applyFill="1" applyBorder="1" applyAlignment="1">
      <alignment horizontal="center" wrapText="1"/>
    </xf>
    <xf numFmtId="1" fontId="4" fillId="2" borderId="13" xfId="0" applyNumberFormat="1" applyFont="1" applyFill="1" applyBorder="1" applyAlignment="1">
      <alignment horizontal="center" wrapText="1"/>
    </xf>
    <xf numFmtId="0" fontId="8" fillId="0" borderId="0" xfId="0" applyFont="1"/>
    <xf numFmtId="0" fontId="4" fillId="2" borderId="21" xfId="0" applyFont="1" applyFill="1" applyBorder="1" applyAlignment="1">
      <alignment horizontal="center"/>
    </xf>
    <xf numFmtId="0" fontId="4" fillId="2" borderId="18" xfId="0" applyFont="1" applyFill="1" applyBorder="1" applyAlignment="1">
      <alignment horizontal="center"/>
    </xf>
    <xf numFmtId="0" fontId="4" fillId="2" borderId="2" xfId="0" applyFont="1" applyFill="1" applyBorder="1" applyAlignment="1">
      <alignment horizontal="center"/>
    </xf>
    <xf numFmtId="1" fontId="4" fillId="2" borderId="18" xfId="0" applyNumberFormat="1" applyFont="1" applyFill="1" applyBorder="1" applyAlignment="1">
      <alignment horizontal="center"/>
    </xf>
    <xf numFmtId="1" fontId="4" fillId="2" borderId="2" xfId="0" applyNumberFormat="1" applyFont="1" applyFill="1" applyBorder="1" applyAlignment="1">
      <alignment horizontal="center"/>
    </xf>
    <xf numFmtId="0" fontId="4" fillId="2" borderId="21" xfId="0" applyFont="1" applyFill="1" applyBorder="1" applyAlignment="1">
      <alignment horizontal="center"/>
    </xf>
    <xf numFmtId="0" fontId="4" fillId="2" borderId="32" xfId="0" applyFont="1" applyFill="1" applyBorder="1" applyAlignment="1">
      <alignment horizontal="center"/>
    </xf>
    <xf numFmtId="165" fontId="4" fillId="2" borderId="18"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2" borderId="21" xfId="0" applyNumberFormat="1" applyFont="1" applyFill="1" applyBorder="1" applyAlignment="1">
      <alignment horizontal="center"/>
    </xf>
    <xf numFmtId="165" fontId="4" fillId="2" borderId="15" xfId="0" applyNumberFormat="1" applyFont="1" applyFill="1" applyBorder="1" applyAlignment="1">
      <alignment horizontal="center"/>
    </xf>
    <xf numFmtId="0" fontId="4" fillId="2" borderId="15" xfId="0" applyFont="1" applyFill="1" applyBorder="1" applyAlignment="1">
      <alignment horizontal="center"/>
    </xf>
    <xf numFmtId="165" fontId="4" fillId="2" borderId="22" xfId="0" applyNumberFormat="1" applyFont="1" applyFill="1" applyBorder="1" applyAlignment="1">
      <alignment horizontal="center"/>
    </xf>
    <xf numFmtId="165" fontId="4" fillId="2" borderId="15" xfId="0" applyNumberFormat="1" applyFont="1" applyFill="1" applyBorder="1" applyAlignment="1">
      <alignment horizontal="center" vertical="center"/>
    </xf>
    <xf numFmtId="165" fontId="4" fillId="2" borderId="13" xfId="6" applyNumberFormat="1" applyFont="1" applyFill="1" applyBorder="1" applyAlignment="1">
      <alignment horizontal="center"/>
    </xf>
    <xf numFmtId="165" fontId="4" fillId="2" borderId="19" xfId="0" applyNumberFormat="1" applyFont="1" applyFill="1" applyBorder="1" applyAlignment="1">
      <alignment horizontal="center"/>
    </xf>
    <xf numFmtId="165" fontId="4" fillId="2" borderId="20" xfId="0" applyNumberFormat="1" applyFont="1" applyFill="1" applyBorder="1" applyAlignment="1">
      <alignment horizontal="center"/>
    </xf>
    <xf numFmtId="165" fontId="4" fillId="2" borderId="25" xfId="0" applyNumberFormat="1" applyFont="1" applyFill="1" applyBorder="1" applyAlignment="1">
      <alignment horizontal="center"/>
    </xf>
    <xf numFmtId="1" fontId="8" fillId="8" borderId="24" xfId="0" applyNumberFormat="1" applyFont="1" applyFill="1" applyBorder="1" applyAlignment="1">
      <alignment horizontal="left" wrapText="1"/>
    </xf>
    <xf numFmtId="0" fontId="4" fillId="2" borderId="21" xfId="0" applyFont="1" applyFill="1" applyBorder="1" applyAlignment="1">
      <alignment horizontal="left"/>
    </xf>
    <xf numFmtId="1" fontId="8" fillId="9" borderId="13" xfId="0" applyNumberFormat="1" applyFont="1" applyFill="1" applyBorder="1" applyAlignment="1">
      <alignment horizontal="left" vertical="center" wrapText="1"/>
    </xf>
    <xf numFmtId="0" fontId="4" fillId="2" borderId="20" xfId="3" applyNumberFormat="1" applyFont="1" applyFill="1" applyBorder="1" applyAlignment="1">
      <alignment horizontal="center"/>
    </xf>
    <xf numFmtId="1" fontId="4" fillId="15" borderId="43" xfId="0" applyNumberFormat="1" applyFont="1" applyFill="1" applyBorder="1" applyAlignment="1">
      <alignment horizontal="left"/>
    </xf>
    <xf numFmtId="1" fontId="4" fillId="16" borderId="16" xfId="0" applyNumberFormat="1" applyFont="1" applyFill="1" applyBorder="1" applyAlignment="1">
      <alignment horizontal="left"/>
    </xf>
    <xf numFmtId="1" fontId="4" fillId="17" borderId="16" xfId="0" applyNumberFormat="1" applyFont="1" applyFill="1" applyBorder="1" applyAlignment="1">
      <alignment horizontal="left"/>
    </xf>
    <xf numFmtId="1" fontId="4" fillId="17" borderId="2" xfId="0" applyNumberFormat="1" applyFont="1" applyFill="1" applyBorder="1" applyAlignment="1">
      <alignment horizontal="left"/>
    </xf>
    <xf numFmtId="1" fontId="8" fillId="2" borderId="49" xfId="0" applyNumberFormat="1" applyFont="1" applyFill="1" applyBorder="1" applyAlignment="1">
      <alignment horizontal="left" vertical="center"/>
    </xf>
    <xf numFmtId="1" fontId="8" fillId="2" borderId="50" xfId="0" applyNumberFormat="1" applyFont="1" applyFill="1" applyBorder="1" applyAlignment="1">
      <alignment horizontal="left" vertical="center"/>
    </xf>
    <xf numFmtId="1" fontId="8" fillId="2" borderId="50" xfId="0" applyNumberFormat="1" applyFont="1" applyFill="1" applyBorder="1" applyAlignment="1">
      <alignment vertical="center"/>
    </xf>
    <xf numFmtId="1" fontId="4" fillId="2" borderId="49" xfId="0" applyNumberFormat="1" applyFont="1" applyFill="1" applyBorder="1" applyAlignment="1">
      <alignment horizontal="center"/>
    </xf>
    <xf numFmtId="1" fontId="4" fillId="2" borderId="50" xfId="0" applyNumberFormat="1" applyFont="1" applyFill="1" applyBorder="1" applyAlignment="1">
      <alignment horizontal="center"/>
    </xf>
    <xf numFmtId="1" fontId="4" fillId="2" borderId="54" xfId="0" applyNumberFormat="1" applyFont="1" applyFill="1" applyBorder="1" applyAlignment="1">
      <alignment horizontal="center"/>
    </xf>
    <xf numFmtId="1" fontId="4" fillId="2" borderId="41" xfId="3" applyNumberFormat="1" applyFont="1" applyFill="1" applyBorder="1" applyAlignment="1">
      <alignment horizontal="center"/>
    </xf>
    <xf numFmtId="1" fontId="4" fillId="2" borderId="44" xfId="3" applyNumberFormat="1" applyFont="1" applyFill="1" applyBorder="1" applyAlignment="1">
      <alignment horizontal="center"/>
    </xf>
    <xf numFmtId="1" fontId="4" fillId="2" borderId="40" xfId="1" applyNumberFormat="1" applyFont="1" applyFill="1" applyBorder="1" applyAlignment="1">
      <alignment horizontal="center"/>
    </xf>
    <xf numFmtId="1" fontId="4" fillId="2" borderId="25" xfId="1" applyNumberFormat="1" applyFont="1" applyFill="1" applyBorder="1" applyAlignment="1">
      <alignment horizontal="center"/>
    </xf>
    <xf numFmtId="1" fontId="4" fillId="2" borderId="55" xfId="1" applyNumberFormat="1" applyFont="1" applyFill="1" applyBorder="1" applyAlignment="1">
      <alignment horizontal="center"/>
    </xf>
    <xf numFmtId="1" fontId="4" fillId="2" borderId="56" xfId="1" applyNumberFormat="1" applyFont="1" applyFill="1" applyBorder="1" applyAlignment="1">
      <alignment horizontal="center"/>
    </xf>
    <xf numFmtId="1" fontId="4" fillId="2" borderId="57" xfId="1" applyNumberFormat="1" applyFont="1" applyFill="1" applyBorder="1" applyAlignment="1">
      <alignment horizontal="center"/>
    </xf>
    <xf numFmtId="166" fontId="16" fillId="2" borderId="58" xfId="0" applyNumberFormat="1" applyFont="1" applyFill="1" applyBorder="1" applyAlignment="1">
      <alignment horizontal="center" vertical="center"/>
    </xf>
    <xf numFmtId="0" fontId="17" fillId="0" borderId="58" xfId="0" applyFont="1" applyBorder="1"/>
    <xf numFmtId="0" fontId="3" fillId="0" borderId="58" xfId="0" applyFont="1" applyBorder="1" applyAlignment="1">
      <alignment wrapText="1"/>
    </xf>
    <xf numFmtId="0" fontId="3" fillId="0" borderId="58" xfId="0" applyFont="1" applyBorder="1"/>
    <xf numFmtId="0" fontId="3" fillId="0" borderId="58" xfId="0" applyFont="1" applyBorder="1" applyAlignment="1">
      <alignment horizontal="center" vertical="center"/>
    </xf>
    <xf numFmtId="0" fontId="3" fillId="2" borderId="58" xfId="0" applyFont="1" applyFill="1" applyBorder="1" applyAlignment="1">
      <alignment wrapText="1"/>
    </xf>
    <xf numFmtId="0" fontId="3" fillId="0" borderId="59" xfId="0" applyFont="1" applyBorder="1"/>
    <xf numFmtId="166" fontId="9" fillId="2" borderId="58" xfId="0" applyNumberFormat="1" applyFont="1" applyFill="1" applyBorder="1" applyAlignment="1">
      <alignment horizontal="center" vertical="center"/>
    </xf>
    <xf numFmtId="166" fontId="9" fillId="2" borderId="58" xfId="0" applyNumberFormat="1" applyFont="1" applyFill="1" applyBorder="1" applyAlignment="1">
      <alignment horizontal="left" vertical="center" wrapText="1"/>
    </xf>
    <xf numFmtId="0" fontId="3" fillId="0" borderId="58" xfId="0" applyFont="1" applyBorder="1" applyAlignment="1">
      <alignment horizontal="left" wrapText="1"/>
    </xf>
    <xf numFmtId="166" fontId="9" fillId="2" borderId="58" xfId="0" applyNumberFormat="1" applyFont="1" applyFill="1" applyBorder="1" applyAlignment="1">
      <alignment horizontal="center" vertical="center" wrapText="1"/>
    </xf>
    <xf numFmtId="166" fontId="9" fillId="2" borderId="0" xfId="0" applyNumberFormat="1" applyFont="1" applyFill="1" applyBorder="1" applyAlignment="1">
      <alignment horizontal="left" vertical="center" wrapText="1"/>
    </xf>
    <xf numFmtId="166" fontId="18" fillId="2" borderId="58" xfId="1" applyNumberFormat="1" applyFont="1" applyFill="1" applyBorder="1" applyAlignment="1">
      <alignment horizontal="center" vertical="center" wrapText="1"/>
    </xf>
    <xf numFmtId="0" fontId="3" fillId="2" borderId="0" xfId="0" applyFont="1" applyFill="1" applyBorder="1" applyAlignment="1">
      <alignment vertical="center" wrapText="1"/>
    </xf>
    <xf numFmtId="0" fontId="3" fillId="2" borderId="58" xfId="0" applyFont="1" applyFill="1" applyBorder="1" applyAlignment="1">
      <alignment horizontal="center" vertical="center"/>
    </xf>
    <xf numFmtId="0" fontId="3" fillId="2" borderId="58" xfId="0" applyFont="1" applyFill="1" applyBorder="1" applyAlignment="1">
      <alignment vertical="center" wrapText="1"/>
    </xf>
    <xf numFmtId="0" fontId="3" fillId="0" borderId="58" xfId="0" applyFont="1" applyFill="1" applyBorder="1" applyAlignment="1">
      <alignment wrapText="1"/>
    </xf>
    <xf numFmtId="0" fontId="3" fillId="0" borderId="0" xfId="0" applyFont="1" applyBorder="1"/>
    <xf numFmtId="0" fontId="3" fillId="0" borderId="0" xfId="0" applyFont="1" applyFill="1" applyBorder="1" applyAlignment="1">
      <alignment wrapText="1"/>
    </xf>
    <xf numFmtId="0" fontId="3" fillId="2" borderId="0" xfId="0" applyFont="1" applyFill="1" applyBorder="1" applyAlignment="1">
      <alignment horizontal="center" vertical="center"/>
    </xf>
    <xf numFmtId="0" fontId="3" fillId="0" borderId="0" xfId="0" applyFont="1" applyBorder="1" applyAlignment="1">
      <alignment wrapText="1"/>
    </xf>
    <xf numFmtId="0" fontId="3" fillId="2" borderId="58" xfId="0" applyFont="1" applyFill="1" applyBorder="1"/>
    <xf numFmtId="166" fontId="1" fillId="2" borderId="15" xfId="0" applyNumberFormat="1" applyFont="1" applyFill="1" applyBorder="1" applyAlignment="1">
      <alignment horizontal="center"/>
    </xf>
    <xf numFmtId="166" fontId="1" fillId="0" borderId="15" xfId="0" applyNumberFormat="1" applyFont="1" applyFill="1" applyBorder="1" applyAlignment="1">
      <alignment horizontal="center" wrapText="1"/>
    </xf>
    <xf numFmtId="166" fontId="2" fillId="0" borderId="15" xfId="0" applyNumberFormat="1" applyFont="1" applyFill="1" applyBorder="1" applyAlignment="1">
      <alignment horizontal="center" wrapText="1"/>
    </xf>
    <xf numFmtId="166" fontId="2" fillId="0" borderId="15" xfId="1" applyNumberFormat="1" applyFont="1" applyFill="1" applyBorder="1" applyAlignment="1">
      <alignment horizontal="center" wrapText="1"/>
    </xf>
    <xf numFmtId="166" fontId="21" fillId="0" borderId="15" xfId="0" applyNumberFormat="1" applyFont="1" applyFill="1" applyBorder="1" applyAlignment="1">
      <alignment horizontal="center" wrapText="1"/>
    </xf>
    <xf numFmtId="166" fontId="16" fillId="2" borderId="58" xfId="0" applyNumberFormat="1" applyFont="1" applyFill="1" applyBorder="1" applyAlignment="1">
      <alignment horizontal="left" vertical="center" wrapText="1"/>
    </xf>
    <xf numFmtId="0" fontId="3" fillId="0" borderId="58" xfId="0" applyFont="1" applyBorder="1" applyAlignment="1">
      <alignment horizontal="center" vertical="center" wrapText="1"/>
    </xf>
    <xf numFmtId="0" fontId="17" fillId="0" borderId="58" xfId="0" applyFont="1" applyBorder="1" applyAlignment="1">
      <alignment wrapText="1"/>
    </xf>
    <xf numFmtId="0" fontId="3" fillId="2" borderId="33" xfId="0" applyFont="1" applyFill="1" applyBorder="1" applyAlignment="1">
      <alignment vertical="center"/>
    </xf>
    <xf numFmtId="0" fontId="2" fillId="2" borderId="15" xfId="0" applyFont="1" applyFill="1" applyBorder="1" applyAlignment="1"/>
    <xf numFmtId="0" fontId="2" fillId="2" borderId="16" xfId="0" applyFont="1" applyFill="1" applyBorder="1" applyAlignment="1"/>
    <xf numFmtId="0" fontId="2" fillId="2" borderId="17" xfId="0" applyFont="1" applyFill="1" applyBorder="1" applyAlignment="1"/>
    <xf numFmtId="0" fontId="4" fillId="2" borderId="15" xfId="0" applyFont="1" applyFill="1" applyBorder="1" applyAlignment="1"/>
    <xf numFmtId="0" fontId="4" fillId="2" borderId="16" xfId="0" applyFont="1" applyFill="1" applyBorder="1" applyAlignment="1"/>
    <xf numFmtId="0" fontId="4" fillId="2" borderId="17" xfId="0" applyFont="1" applyFill="1" applyBorder="1" applyAlignment="1"/>
    <xf numFmtId="0" fontId="2" fillId="2" borderId="15" xfId="0" applyFont="1" applyFill="1" applyBorder="1" applyAlignment="1">
      <alignment horizontal="center"/>
    </xf>
    <xf numFmtId="0" fontId="2" fillId="2" borderId="17" xfId="0" applyFont="1" applyFill="1" applyBorder="1" applyAlignment="1">
      <alignment horizontal="center"/>
    </xf>
    <xf numFmtId="14" fontId="2" fillId="2" borderId="15" xfId="0" applyNumberFormat="1" applyFont="1" applyFill="1" applyBorder="1" applyAlignment="1">
      <alignment horizontal="center"/>
    </xf>
    <xf numFmtId="166" fontId="1" fillId="0" borderId="15" xfId="0" applyNumberFormat="1" applyFont="1" applyFill="1" applyBorder="1" applyAlignment="1">
      <alignment horizontal="center" wrapText="1"/>
    </xf>
    <xf numFmtId="166" fontId="1" fillId="0" borderId="17" xfId="0" applyNumberFormat="1" applyFont="1" applyFill="1" applyBorder="1" applyAlignment="1">
      <alignment horizontal="center" wrapText="1"/>
    </xf>
    <xf numFmtId="0" fontId="4" fillId="2" borderId="27" xfId="0" applyFont="1" applyFill="1" applyBorder="1" applyAlignment="1">
      <alignment horizontal="center"/>
    </xf>
    <xf numFmtId="0" fontId="4" fillId="2" borderId="28" xfId="0" applyFont="1" applyFill="1" applyBorder="1" applyAlignment="1">
      <alignment horizontal="center"/>
    </xf>
    <xf numFmtId="0" fontId="4" fillId="2" borderId="30" xfId="0" applyFont="1" applyFill="1" applyBorder="1" applyAlignment="1">
      <alignment horizontal="center"/>
    </xf>
    <xf numFmtId="0" fontId="4" fillId="2" borderId="27" xfId="3" applyFont="1" applyFill="1" applyBorder="1" applyAlignment="1">
      <alignment horizontal="center"/>
    </xf>
    <xf numFmtId="0" fontId="4" fillId="2" borderId="30" xfId="3" applyFont="1" applyFill="1" applyBorder="1" applyAlignment="1">
      <alignment horizontal="center"/>
    </xf>
    <xf numFmtId="0" fontId="4" fillId="2" borderId="27" xfId="0" applyFont="1" applyFill="1" applyBorder="1" applyAlignment="1"/>
    <xf numFmtId="0" fontId="4" fillId="2" borderId="28" xfId="0" applyFont="1" applyFill="1" applyBorder="1" applyAlignment="1"/>
    <xf numFmtId="0" fontId="4" fillId="2" borderId="30" xfId="0" applyFont="1" applyFill="1" applyBorder="1" applyAlignment="1"/>
    <xf numFmtId="0" fontId="4" fillId="2" borderId="46" xfId="0" applyFont="1" applyFill="1" applyBorder="1" applyAlignment="1">
      <alignment horizontal="center"/>
    </xf>
    <xf numFmtId="0" fontId="4" fillId="2" borderId="47" xfId="0" applyFont="1" applyFill="1" applyBorder="1" applyAlignment="1">
      <alignment horizontal="center"/>
    </xf>
    <xf numFmtId="0" fontId="4" fillId="2" borderId="48" xfId="0" applyFont="1" applyFill="1" applyBorder="1" applyAlignment="1">
      <alignment horizontal="center"/>
    </xf>
    <xf numFmtId="1" fontId="4" fillId="0" borderId="1" xfId="1" applyNumberFormat="1" applyFont="1" applyBorder="1" applyAlignment="1">
      <alignment horizontal="center" vertical="center" wrapText="1"/>
    </xf>
    <xf numFmtId="1" fontId="4" fillId="0" borderId="12" xfId="1" applyNumberFormat="1" applyFont="1" applyBorder="1" applyAlignment="1">
      <alignment horizontal="center" vertical="center" wrapText="1"/>
    </xf>
    <xf numFmtId="1" fontId="4" fillId="0" borderId="26" xfId="1" applyNumberFormat="1" applyFont="1" applyBorder="1" applyAlignment="1">
      <alignment horizontal="center" vertical="center" wrapText="1"/>
    </xf>
    <xf numFmtId="1" fontId="4" fillId="2" borderId="1" xfId="1" applyNumberFormat="1" applyFont="1" applyFill="1" applyBorder="1" applyAlignment="1">
      <alignment horizontal="center" vertical="center"/>
    </xf>
    <xf numFmtId="1" fontId="4" fillId="2" borderId="12" xfId="1" applyNumberFormat="1" applyFont="1" applyFill="1" applyBorder="1" applyAlignment="1">
      <alignment horizontal="center" vertical="center"/>
    </xf>
    <xf numFmtId="1" fontId="4" fillId="2" borderId="26" xfId="1" applyNumberFormat="1" applyFont="1" applyFill="1" applyBorder="1" applyAlignment="1">
      <alignment horizontal="center" vertical="center"/>
    </xf>
    <xf numFmtId="1" fontId="4" fillId="2" borderId="1" xfId="1" applyNumberFormat="1" applyFont="1" applyFill="1" applyBorder="1" applyAlignment="1">
      <alignment horizontal="center" vertical="center" wrapText="1"/>
    </xf>
    <xf numFmtId="1" fontId="4" fillId="2" borderId="12" xfId="1" applyNumberFormat="1" applyFont="1" applyFill="1" applyBorder="1" applyAlignment="1">
      <alignment horizontal="center" vertical="center" wrapText="1"/>
    </xf>
    <xf numFmtId="1" fontId="4" fillId="2" borderId="26" xfId="1" applyNumberFormat="1" applyFont="1" applyFill="1" applyBorder="1" applyAlignment="1">
      <alignment horizontal="center" vertical="center" wrapText="1"/>
    </xf>
    <xf numFmtId="1" fontId="15" fillId="0" borderId="1" xfId="1" applyNumberFormat="1" applyFont="1" applyBorder="1" applyAlignment="1">
      <alignment horizontal="center" vertical="center" wrapText="1"/>
    </xf>
    <xf numFmtId="1" fontId="15" fillId="0" borderId="12" xfId="1" applyNumberFormat="1" applyFont="1" applyBorder="1" applyAlignment="1">
      <alignment horizontal="center" vertical="center" wrapText="1"/>
    </xf>
    <xf numFmtId="1" fontId="15" fillId="0" borderId="26" xfId="1"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26" xfId="0" applyFont="1" applyBorder="1" applyAlignment="1">
      <alignment horizontal="center" vertical="center" wrapText="1"/>
    </xf>
    <xf numFmtId="1" fontId="8" fillId="0" borderId="1" xfId="0" applyNumberFormat="1" applyFont="1" applyBorder="1" applyAlignment="1">
      <alignment horizontal="center" vertical="center" wrapText="1"/>
    </xf>
    <xf numFmtId="1" fontId="8" fillId="0" borderId="12" xfId="0" applyNumberFormat="1" applyFont="1" applyBorder="1" applyAlignment="1">
      <alignment horizontal="center" vertical="center" wrapText="1"/>
    </xf>
    <xf numFmtId="1" fontId="8" fillId="0" borderId="26" xfId="0" applyNumberFormat="1" applyFont="1" applyBorder="1" applyAlignment="1">
      <alignment horizontal="center" vertical="center" wrapText="1"/>
    </xf>
    <xf numFmtId="1" fontId="4" fillId="0" borderId="1" xfId="1" applyNumberFormat="1" applyFont="1" applyBorder="1" applyAlignment="1">
      <alignment horizontal="center" vertical="center"/>
    </xf>
    <xf numFmtId="1" fontId="4" fillId="0" borderId="12" xfId="1" applyNumberFormat="1" applyFont="1" applyBorder="1" applyAlignment="1">
      <alignment horizontal="center" vertical="center"/>
    </xf>
    <xf numFmtId="1" fontId="4" fillId="0" borderId="26" xfId="1" applyNumberFormat="1" applyFont="1" applyBorder="1" applyAlignment="1">
      <alignment horizontal="center" vertical="center"/>
    </xf>
    <xf numFmtId="1" fontId="8" fillId="0" borderId="1" xfId="0" applyNumberFormat="1" applyFont="1" applyBorder="1" applyAlignment="1">
      <alignment horizontal="center" vertical="center"/>
    </xf>
    <xf numFmtId="1" fontId="8" fillId="0" borderId="12" xfId="0" applyNumberFormat="1" applyFont="1" applyBorder="1" applyAlignment="1">
      <alignment horizontal="center" vertical="center"/>
    </xf>
    <xf numFmtId="1" fontId="8" fillId="0" borderId="26" xfId="0" applyNumberFormat="1" applyFont="1" applyBorder="1" applyAlignment="1">
      <alignment horizontal="center" vertical="center"/>
    </xf>
    <xf numFmtId="0" fontId="4" fillId="2" borderId="18" xfId="0" applyFont="1" applyFill="1" applyBorder="1" applyAlignment="1">
      <alignment horizontal="center"/>
    </xf>
    <xf numFmtId="0" fontId="4" fillId="2" borderId="2" xfId="0" applyFont="1" applyFill="1" applyBorder="1" applyAlignment="1">
      <alignment horizontal="center"/>
    </xf>
    <xf numFmtId="0" fontId="4" fillId="2" borderId="42" xfId="0" applyFont="1" applyFill="1" applyBorder="1" applyAlignment="1">
      <alignment horizontal="center"/>
    </xf>
    <xf numFmtId="1" fontId="8" fillId="0" borderId="51" xfId="0" applyNumberFormat="1" applyFont="1" applyBorder="1" applyAlignment="1">
      <alignment horizontal="center" vertical="center" wrapText="1"/>
    </xf>
    <xf numFmtId="1" fontId="8" fillId="0" borderId="52" xfId="0" applyNumberFormat="1" applyFont="1" applyBorder="1" applyAlignment="1">
      <alignment horizontal="center" vertical="center" wrapText="1"/>
    </xf>
    <xf numFmtId="1" fontId="8" fillId="0" borderId="53" xfId="0" applyNumberFormat="1" applyFont="1" applyBorder="1" applyAlignment="1">
      <alignment horizontal="center" vertical="center" wrapText="1"/>
    </xf>
    <xf numFmtId="1" fontId="8" fillId="2" borderId="10" xfId="0" applyNumberFormat="1" applyFont="1" applyFill="1" applyBorder="1" applyAlignment="1">
      <alignment horizontal="center" vertical="center" wrapText="1"/>
    </xf>
    <xf numFmtId="1" fontId="8" fillId="2" borderId="12" xfId="0" applyNumberFormat="1" applyFont="1" applyFill="1" applyBorder="1" applyAlignment="1">
      <alignment horizontal="center" vertical="center" wrapText="1"/>
    </xf>
    <xf numFmtId="1" fontId="8" fillId="2" borderId="60" xfId="0" applyNumberFormat="1" applyFont="1" applyFill="1" applyBorder="1" applyAlignment="1">
      <alignment horizontal="center" vertical="center" wrapText="1"/>
    </xf>
    <xf numFmtId="1" fontId="8" fillId="0" borderId="60"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6" xfId="0" applyFont="1" applyBorder="1" applyAlignment="1">
      <alignment horizontal="center" vertical="center" wrapText="1"/>
    </xf>
    <xf numFmtId="169" fontId="4" fillId="2" borderId="27" xfId="0" applyNumberFormat="1" applyFont="1" applyFill="1" applyBorder="1" applyAlignment="1">
      <alignment horizontal="center"/>
    </xf>
    <xf numFmtId="169" fontId="4" fillId="2" borderId="28" xfId="0" applyNumberFormat="1" applyFont="1" applyFill="1" applyBorder="1" applyAlignment="1">
      <alignment horizontal="center"/>
    </xf>
    <xf numFmtId="169" fontId="4" fillId="2" borderId="30" xfId="0" applyNumberFormat="1" applyFont="1" applyFill="1" applyBorder="1" applyAlignment="1">
      <alignment horizontal="center"/>
    </xf>
    <xf numFmtId="165" fontId="4" fillId="2" borderId="27" xfId="0" applyNumberFormat="1" applyFont="1" applyFill="1" applyBorder="1" applyAlignment="1">
      <alignment horizontal="center" vertical="center"/>
    </xf>
    <xf numFmtId="165" fontId="4" fillId="2" borderId="28" xfId="0" applyNumberFormat="1" applyFont="1" applyFill="1" applyBorder="1" applyAlignment="1">
      <alignment horizontal="center" vertical="center"/>
    </xf>
    <xf numFmtId="165" fontId="4" fillId="2" borderId="30" xfId="0" applyNumberFormat="1" applyFont="1" applyFill="1" applyBorder="1" applyAlignment="1">
      <alignment horizontal="center" vertical="center"/>
    </xf>
    <xf numFmtId="1" fontId="4" fillId="2" borderId="18" xfId="0" applyNumberFormat="1" applyFont="1" applyFill="1" applyBorder="1" applyAlignment="1">
      <alignment horizontal="center"/>
    </xf>
    <xf numFmtId="1" fontId="4" fillId="2" borderId="2" xfId="0" applyNumberFormat="1" applyFont="1" applyFill="1" applyBorder="1" applyAlignment="1">
      <alignment horizontal="center"/>
    </xf>
    <xf numFmtId="1" fontId="4" fillId="2" borderId="42" xfId="0" applyNumberFormat="1" applyFont="1" applyFill="1" applyBorder="1" applyAlignment="1">
      <alignment horizontal="center"/>
    </xf>
    <xf numFmtId="169" fontId="4" fillId="2" borderId="18" xfId="0" applyNumberFormat="1" applyFont="1" applyFill="1" applyBorder="1" applyAlignment="1">
      <alignment horizontal="center"/>
    </xf>
    <xf numFmtId="169" fontId="4" fillId="2" borderId="2" xfId="0" applyNumberFormat="1" applyFont="1" applyFill="1" applyBorder="1" applyAlignment="1">
      <alignment horizontal="center"/>
    </xf>
    <xf numFmtId="169" fontId="4" fillId="2" borderId="42" xfId="0" applyNumberFormat="1" applyFont="1" applyFill="1" applyBorder="1" applyAlignment="1">
      <alignment horizontal="center"/>
    </xf>
    <xf numFmtId="2" fontId="4" fillId="2" borderId="27" xfId="3" applyNumberFormat="1" applyFont="1" applyFill="1" applyBorder="1" applyAlignment="1">
      <alignment horizontal="center" vertical="center"/>
    </xf>
    <xf numFmtId="2" fontId="4" fillId="2" borderId="28" xfId="3" applyNumberFormat="1" applyFont="1" applyFill="1" applyBorder="1" applyAlignment="1">
      <alignment horizontal="center" vertical="center"/>
    </xf>
    <xf numFmtId="2" fontId="4" fillId="2" borderId="30" xfId="3" applyNumberFormat="1" applyFont="1" applyFill="1" applyBorder="1" applyAlignment="1">
      <alignment horizontal="center" vertical="center"/>
    </xf>
    <xf numFmtId="2" fontId="4" fillId="2" borderId="27" xfId="3" applyNumberFormat="1" applyFont="1" applyFill="1" applyBorder="1" applyAlignment="1">
      <alignment horizontal="center"/>
    </xf>
    <xf numFmtId="2" fontId="4" fillId="2" borderId="30" xfId="3" applyNumberFormat="1" applyFont="1" applyFill="1" applyBorder="1" applyAlignment="1">
      <alignment horizontal="center"/>
    </xf>
    <xf numFmtId="2" fontId="4" fillId="2" borderId="27" xfId="0" applyNumberFormat="1" applyFont="1" applyFill="1" applyBorder="1" applyAlignment="1">
      <alignment horizontal="center" vertical="center" wrapText="1"/>
    </xf>
    <xf numFmtId="2" fontId="4" fillId="2" borderId="28" xfId="0" applyNumberFormat="1" applyFont="1" applyFill="1" applyBorder="1" applyAlignment="1">
      <alignment horizontal="center" vertical="center" wrapText="1"/>
    </xf>
    <xf numFmtId="2" fontId="4" fillId="2" borderId="30" xfId="0" applyNumberFormat="1" applyFont="1" applyFill="1" applyBorder="1" applyAlignment="1">
      <alignment horizontal="center" vertical="center" wrapText="1"/>
    </xf>
    <xf numFmtId="1" fontId="4" fillId="2" borderId="27" xfId="0" applyNumberFormat="1" applyFont="1" applyFill="1" applyBorder="1" applyAlignment="1">
      <alignment horizontal="center"/>
    </xf>
    <xf numFmtId="1" fontId="4" fillId="2" borderId="28" xfId="0" applyNumberFormat="1" applyFont="1" applyFill="1" applyBorder="1" applyAlignment="1">
      <alignment horizontal="center"/>
    </xf>
    <xf numFmtId="1" fontId="4" fillId="2" borderId="30" xfId="0" applyNumberFormat="1" applyFont="1" applyFill="1" applyBorder="1" applyAlignment="1">
      <alignment horizontal="center"/>
    </xf>
    <xf numFmtId="0" fontId="8" fillId="0" borderId="1" xfId="0" applyFont="1" applyBorder="1" applyAlignment="1">
      <alignment horizontal="center" wrapText="1"/>
    </xf>
    <xf numFmtId="0" fontId="8" fillId="0" borderId="12" xfId="0" applyFont="1" applyBorder="1" applyAlignment="1">
      <alignment horizontal="center" wrapText="1"/>
    </xf>
    <xf numFmtId="0" fontId="8" fillId="2" borderId="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26" xfId="0"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8" fillId="2" borderId="26" xfId="0" applyNumberFormat="1" applyFont="1" applyFill="1" applyBorder="1" applyAlignment="1">
      <alignment horizontal="center" vertical="center" wrapText="1"/>
    </xf>
    <xf numFmtId="0" fontId="4" fillId="2" borderId="27" xfId="0" applyFont="1" applyFill="1" applyBorder="1" applyAlignment="1">
      <alignment horizontal="left"/>
    </xf>
    <xf numFmtId="0" fontId="4" fillId="2" borderId="28" xfId="0" applyFont="1" applyFill="1" applyBorder="1" applyAlignment="1">
      <alignment horizontal="left"/>
    </xf>
    <xf numFmtId="0" fontId="4" fillId="2" borderId="30" xfId="0" applyFont="1" applyFill="1" applyBorder="1" applyAlignment="1">
      <alignment horizontal="left"/>
    </xf>
    <xf numFmtId="0" fontId="4" fillId="2" borderId="21" xfId="0" applyFont="1" applyFill="1" applyBorder="1" applyAlignment="1">
      <alignment horizontal="center"/>
    </xf>
    <xf numFmtId="0" fontId="4" fillId="2" borderId="32" xfId="0" applyFont="1" applyFill="1" applyBorder="1" applyAlignment="1">
      <alignment horizont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8" fillId="0" borderId="26" xfId="0" applyFont="1" applyBorder="1" applyAlignment="1">
      <alignment horizontal="center" vertical="center"/>
    </xf>
    <xf numFmtId="0" fontId="4" fillId="2" borderId="31" xfId="0" applyFont="1" applyFill="1" applyBorder="1" applyAlignment="1">
      <alignment horizontal="center"/>
    </xf>
    <xf numFmtId="165" fontId="4" fillId="2" borderId="18" xfId="0" applyNumberFormat="1" applyFont="1" applyFill="1" applyBorder="1" applyAlignment="1">
      <alignment horizontal="center"/>
    </xf>
    <xf numFmtId="165" fontId="4" fillId="2" borderId="42" xfId="0" applyNumberFormat="1" applyFont="1" applyFill="1" applyBorder="1" applyAlignment="1">
      <alignment horizontal="center"/>
    </xf>
    <xf numFmtId="165" fontId="4" fillId="2" borderId="27" xfId="0" applyNumberFormat="1" applyFont="1" applyFill="1" applyBorder="1" applyAlignment="1">
      <alignment horizontal="center"/>
    </xf>
    <xf numFmtId="165" fontId="4" fillId="2" borderId="28" xfId="0" applyNumberFormat="1" applyFont="1" applyFill="1" applyBorder="1" applyAlignment="1">
      <alignment horizontal="center"/>
    </xf>
    <xf numFmtId="165" fontId="4" fillId="2" borderId="30" xfId="0" applyNumberFormat="1" applyFont="1" applyFill="1" applyBorder="1" applyAlignment="1">
      <alignment horizontal="center"/>
    </xf>
    <xf numFmtId="165" fontId="4" fillId="2" borderId="2" xfId="0" applyNumberFormat="1" applyFont="1" applyFill="1" applyBorder="1" applyAlignment="1">
      <alignment horizontal="center"/>
    </xf>
    <xf numFmtId="0" fontId="8" fillId="2" borderId="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26" xfId="0" applyFont="1" applyFill="1" applyBorder="1" applyAlignment="1">
      <alignment horizontal="center" vertical="center"/>
    </xf>
    <xf numFmtId="165" fontId="4" fillId="2" borderId="18" xfId="0" applyNumberFormat="1" applyFont="1" applyFill="1" applyBorder="1" applyAlignment="1">
      <alignment horizontal="center" vertical="center"/>
    </xf>
    <xf numFmtId="165" fontId="4" fillId="2" borderId="2" xfId="0" applyNumberFormat="1" applyFont="1" applyFill="1" applyBorder="1" applyAlignment="1">
      <alignment horizontal="center" vertical="center"/>
    </xf>
    <xf numFmtId="165" fontId="4" fillId="2" borderId="42" xfId="0" applyNumberFormat="1" applyFont="1" applyFill="1" applyBorder="1" applyAlignment="1">
      <alignment horizontal="center" vertical="center"/>
    </xf>
    <xf numFmtId="165" fontId="4" fillId="2" borderId="24" xfId="6" applyNumberFormat="1" applyFont="1" applyFill="1" applyBorder="1" applyAlignment="1">
      <alignment horizontal="center"/>
    </xf>
    <xf numFmtId="165" fontId="4" fillId="2" borderId="2" xfId="6" applyNumberFormat="1" applyFont="1" applyFill="1" applyBorder="1" applyAlignment="1">
      <alignment horizontal="center"/>
    </xf>
    <xf numFmtId="165" fontId="4" fillId="2" borderId="42" xfId="6" applyNumberFormat="1" applyFont="1" applyFill="1" applyBorder="1" applyAlignment="1">
      <alignment horizontal="center"/>
    </xf>
    <xf numFmtId="165" fontId="4" fillId="2" borderId="21" xfId="0" applyNumberFormat="1" applyFont="1" applyFill="1" applyBorder="1" applyAlignment="1">
      <alignment horizontal="center"/>
    </xf>
    <xf numFmtId="165" fontId="4" fillId="2" borderId="1" xfId="0" applyNumberFormat="1" applyFont="1" applyFill="1" applyBorder="1" applyAlignment="1">
      <alignment horizontal="center"/>
    </xf>
    <xf numFmtId="165" fontId="4" fillId="2" borderId="32" xfId="0" applyNumberFormat="1" applyFont="1" applyFill="1" applyBorder="1" applyAlignment="1">
      <alignment horizontal="center"/>
    </xf>
    <xf numFmtId="165" fontId="4" fillId="2" borderId="15" xfId="0" applyNumberFormat="1" applyFont="1" applyFill="1" applyBorder="1" applyAlignment="1">
      <alignment horizontal="center"/>
    </xf>
    <xf numFmtId="165" fontId="4" fillId="2" borderId="17" xfId="0" applyNumberFormat="1" applyFont="1" applyFill="1" applyBorder="1" applyAlignment="1">
      <alignment horizontal="center"/>
    </xf>
    <xf numFmtId="165" fontId="4" fillId="2" borderId="16" xfId="0" applyNumberFormat="1" applyFont="1" applyFill="1" applyBorder="1" applyAlignment="1">
      <alignment horizontal="center"/>
    </xf>
    <xf numFmtId="0" fontId="4" fillId="2" borderId="15" xfId="0" applyFont="1" applyFill="1" applyBorder="1" applyAlignment="1">
      <alignment horizontal="center"/>
    </xf>
    <xf numFmtId="0" fontId="4" fillId="2" borderId="16" xfId="0" applyFont="1" applyFill="1" applyBorder="1" applyAlignment="1">
      <alignment horizontal="center"/>
    </xf>
    <xf numFmtId="0" fontId="4" fillId="2" borderId="17" xfId="0" applyFont="1" applyFill="1" applyBorder="1" applyAlignment="1">
      <alignment horizontal="center"/>
    </xf>
    <xf numFmtId="165" fontId="8" fillId="2" borderId="1" xfId="0" applyNumberFormat="1" applyFont="1" applyFill="1" applyBorder="1" applyAlignment="1">
      <alignment horizontal="center" vertical="center" wrapText="1"/>
    </xf>
    <xf numFmtId="165" fontId="8" fillId="2" borderId="12" xfId="0" applyNumberFormat="1" applyFont="1" applyFill="1" applyBorder="1" applyAlignment="1">
      <alignment horizontal="center" vertical="center" wrapText="1"/>
    </xf>
    <xf numFmtId="165" fontId="8" fillId="2" borderId="26" xfId="0" applyNumberFormat="1" applyFont="1" applyFill="1" applyBorder="1" applyAlignment="1">
      <alignment horizontal="center" vertical="center" wrapText="1"/>
    </xf>
    <xf numFmtId="165" fontId="4" fillId="2" borderId="22" xfId="0" applyNumberFormat="1" applyFont="1" applyFill="1" applyBorder="1" applyAlignment="1">
      <alignment horizontal="center"/>
    </xf>
    <xf numFmtId="165" fontId="4" fillId="2" borderId="15" xfId="0" applyNumberFormat="1" applyFont="1" applyFill="1" applyBorder="1" applyAlignment="1">
      <alignment horizontal="center" vertical="center"/>
    </xf>
    <xf numFmtId="165" fontId="4" fillId="2" borderId="16" xfId="0" applyNumberFormat="1" applyFont="1" applyFill="1" applyBorder="1" applyAlignment="1">
      <alignment horizontal="center" vertical="center"/>
    </xf>
    <xf numFmtId="165" fontId="4" fillId="2" borderId="17" xfId="0" applyNumberFormat="1" applyFont="1" applyFill="1" applyBorder="1" applyAlignment="1">
      <alignment horizontal="center" vertical="center"/>
    </xf>
    <xf numFmtId="165" fontId="4" fillId="2" borderId="13" xfId="6" applyNumberFormat="1" applyFont="1" applyFill="1" applyBorder="1" applyAlignment="1">
      <alignment horizontal="center"/>
    </xf>
    <xf numFmtId="165" fontId="4" fillId="2" borderId="16" xfId="6" applyNumberFormat="1" applyFont="1" applyFill="1" applyBorder="1" applyAlignment="1">
      <alignment horizontal="center"/>
    </xf>
    <xf numFmtId="165" fontId="4" fillId="2" borderId="17" xfId="6" applyNumberFormat="1" applyFont="1" applyFill="1" applyBorder="1" applyAlignment="1">
      <alignment horizontal="center"/>
    </xf>
    <xf numFmtId="165" fontId="4" fillId="2" borderId="19" xfId="0" applyNumberFormat="1" applyFont="1" applyFill="1" applyBorder="1" applyAlignment="1">
      <alignment horizontal="center"/>
    </xf>
    <xf numFmtId="165" fontId="4" fillId="2" borderId="20" xfId="0" applyNumberFormat="1" applyFont="1" applyFill="1" applyBorder="1" applyAlignment="1">
      <alignment horizontal="center"/>
    </xf>
    <xf numFmtId="165" fontId="4" fillId="2" borderId="25" xfId="0" applyNumberFormat="1" applyFont="1" applyFill="1" applyBorder="1" applyAlignment="1">
      <alignment horizontal="center"/>
    </xf>
    <xf numFmtId="0" fontId="4" fillId="2" borderId="29" xfId="0" applyFont="1" applyFill="1" applyBorder="1" applyAlignment="1">
      <alignment horizontal="center"/>
    </xf>
    <xf numFmtId="166" fontId="1" fillId="0" borderId="16" xfId="0" applyNumberFormat="1" applyFont="1" applyFill="1" applyBorder="1" applyAlignment="1">
      <alignment horizontal="center" wrapText="1"/>
    </xf>
    <xf numFmtId="166" fontId="2" fillId="2" borderId="15" xfId="0" applyNumberFormat="1" applyFont="1" applyFill="1" applyBorder="1" applyAlignment="1">
      <alignment horizontal="center" wrapText="1"/>
    </xf>
    <xf numFmtId="166" fontId="2" fillId="2" borderId="16" xfId="0" applyNumberFormat="1" applyFont="1" applyFill="1" applyBorder="1" applyAlignment="1">
      <alignment horizontal="center" wrapText="1"/>
    </xf>
    <xf numFmtId="166" fontId="2" fillId="2" borderId="17" xfId="0" applyNumberFormat="1" applyFont="1" applyFill="1" applyBorder="1" applyAlignment="1">
      <alignment horizontal="center" wrapText="1"/>
    </xf>
    <xf numFmtId="166" fontId="1" fillId="2" borderId="15" xfId="0" applyNumberFormat="1" applyFont="1" applyFill="1" applyBorder="1" applyAlignment="1">
      <alignment horizontal="center" wrapText="1"/>
    </xf>
    <xf numFmtId="166" fontId="1" fillId="2" borderId="16" xfId="0" applyNumberFormat="1" applyFont="1" applyFill="1" applyBorder="1" applyAlignment="1">
      <alignment horizontal="center" wrapText="1"/>
    </xf>
    <xf numFmtId="166" fontId="1" fillId="2" borderId="17" xfId="0" applyNumberFormat="1" applyFont="1" applyFill="1" applyBorder="1" applyAlignment="1">
      <alignment horizontal="center" wrapText="1"/>
    </xf>
    <xf numFmtId="166" fontId="2" fillId="0" borderId="15" xfId="0" applyNumberFormat="1" applyFont="1" applyFill="1" applyBorder="1" applyAlignment="1">
      <alignment horizontal="center" wrapText="1"/>
    </xf>
    <xf numFmtId="166" fontId="2" fillId="0" borderId="16" xfId="0" applyNumberFormat="1" applyFont="1" applyFill="1" applyBorder="1" applyAlignment="1">
      <alignment horizontal="center" wrapText="1"/>
    </xf>
    <xf numFmtId="166" fontId="2" fillId="0" borderId="17" xfId="0" applyNumberFormat="1" applyFont="1" applyFill="1" applyBorder="1" applyAlignment="1">
      <alignment horizontal="center" wrapText="1"/>
    </xf>
    <xf numFmtId="166" fontId="1" fillId="0" borderId="15" xfId="0" applyNumberFormat="1" applyFont="1" applyFill="1" applyBorder="1" applyAlignment="1">
      <alignment horizontal="center" vertical="center" wrapText="1"/>
    </xf>
    <xf numFmtId="166" fontId="1" fillId="0" borderId="17" xfId="0" applyNumberFormat="1" applyFont="1" applyFill="1" applyBorder="1" applyAlignment="1">
      <alignment horizontal="center" vertical="center" wrapText="1"/>
    </xf>
    <xf numFmtId="166" fontId="20" fillId="0" borderId="15" xfId="0" applyNumberFormat="1" applyFont="1" applyFill="1" applyBorder="1" applyAlignment="1">
      <alignment horizontal="center" wrapText="1"/>
    </xf>
    <xf numFmtId="166" fontId="20" fillId="0" borderId="16" xfId="0" applyNumberFormat="1" applyFont="1" applyFill="1" applyBorder="1" applyAlignment="1">
      <alignment horizontal="center" wrapText="1"/>
    </xf>
    <xf numFmtId="166" fontId="20" fillId="0" borderId="17" xfId="0" applyNumberFormat="1" applyFont="1" applyFill="1" applyBorder="1" applyAlignment="1">
      <alignment horizontal="center" wrapText="1"/>
    </xf>
    <xf numFmtId="166" fontId="2" fillId="0" borderId="15" xfId="4" applyNumberFormat="1" applyFont="1" applyFill="1" applyBorder="1" applyAlignment="1">
      <alignment horizontal="center" wrapText="1"/>
    </xf>
    <xf numFmtId="166" fontId="2" fillId="0" borderId="16" xfId="4" applyNumberFormat="1" applyFont="1" applyFill="1" applyBorder="1" applyAlignment="1">
      <alignment horizontal="center" wrapText="1"/>
    </xf>
    <xf numFmtId="166" fontId="2" fillId="0" borderId="17" xfId="4" applyNumberFormat="1" applyFont="1" applyFill="1" applyBorder="1" applyAlignment="1">
      <alignment horizontal="center" wrapText="1"/>
    </xf>
    <xf numFmtId="166" fontId="20" fillId="0" borderId="15" xfId="1" applyNumberFormat="1" applyFont="1" applyFill="1" applyBorder="1" applyAlignment="1">
      <alignment horizontal="center" wrapText="1"/>
    </xf>
    <xf numFmtId="166" fontId="20" fillId="0" borderId="16" xfId="1" applyNumberFormat="1" applyFont="1" applyFill="1" applyBorder="1" applyAlignment="1">
      <alignment horizontal="center" wrapText="1"/>
    </xf>
    <xf numFmtId="166" fontId="20" fillId="0" borderId="17" xfId="1" applyNumberFormat="1" applyFont="1" applyFill="1" applyBorder="1" applyAlignment="1">
      <alignment horizontal="center" wrapText="1"/>
    </xf>
    <xf numFmtId="166" fontId="8" fillId="0" borderId="15" xfId="0" applyNumberFormat="1" applyFont="1" applyFill="1" applyBorder="1" applyAlignment="1">
      <alignment horizontal="center" wrapText="1"/>
    </xf>
    <xf numFmtId="166" fontId="8" fillId="0" borderId="16" xfId="0" applyNumberFormat="1" applyFont="1" applyFill="1" applyBorder="1" applyAlignment="1">
      <alignment horizontal="center" wrapText="1"/>
    </xf>
    <xf numFmtId="166" fontId="8" fillId="0" borderId="17" xfId="0" applyNumberFormat="1" applyFont="1" applyFill="1" applyBorder="1" applyAlignment="1">
      <alignment horizontal="center" wrapText="1"/>
    </xf>
    <xf numFmtId="166" fontId="2" fillId="0" borderId="15" xfId="1" applyNumberFormat="1" applyFont="1" applyFill="1" applyBorder="1" applyAlignment="1">
      <alignment horizontal="center" wrapText="1"/>
    </xf>
    <xf numFmtId="166" fontId="2" fillId="0" borderId="16" xfId="1" applyNumberFormat="1" applyFont="1" applyFill="1" applyBorder="1" applyAlignment="1">
      <alignment horizontal="center" wrapText="1"/>
    </xf>
    <xf numFmtId="166" fontId="2" fillId="0" borderId="17" xfId="1" applyNumberFormat="1" applyFont="1" applyFill="1" applyBorder="1" applyAlignment="1">
      <alignment horizontal="center" wrapText="1"/>
    </xf>
    <xf numFmtId="166" fontId="21" fillId="0" borderId="15" xfId="0" applyNumberFormat="1" applyFont="1" applyFill="1" applyBorder="1" applyAlignment="1">
      <alignment horizontal="center" wrapText="1"/>
    </xf>
    <xf numFmtId="166" fontId="21" fillId="0" borderId="16" xfId="0" applyNumberFormat="1" applyFont="1" applyFill="1" applyBorder="1" applyAlignment="1">
      <alignment horizontal="center" wrapText="1"/>
    </xf>
    <xf numFmtId="166" fontId="21" fillId="0" borderId="17" xfId="0" applyNumberFormat="1" applyFont="1" applyFill="1" applyBorder="1" applyAlignment="1">
      <alignment horizontal="center" wrapText="1"/>
    </xf>
    <xf numFmtId="14" fontId="2" fillId="2" borderId="15" xfId="0" applyNumberFormat="1" applyFont="1" applyFill="1" applyBorder="1" applyAlignment="1">
      <alignment horizontal="center"/>
    </xf>
    <xf numFmtId="14" fontId="2" fillId="2" borderId="16" xfId="0" applyNumberFormat="1" applyFont="1" applyFill="1" applyBorder="1" applyAlignment="1">
      <alignment horizontal="center"/>
    </xf>
    <xf numFmtId="14" fontId="2" fillId="2" borderId="17" xfId="0" applyNumberFormat="1" applyFont="1" applyFill="1" applyBorder="1" applyAlignment="1">
      <alignment horizontal="center"/>
    </xf>
    <xf numFmtId="14" fontId="2" fillId="2" borderId="15" xfId="0" applyNumberFormat="1" applyFont="1" applyFill="1" applyBorder="1" applyAlignment="1">
      <alignment horizontal="center" wrapText="1"/>
    </xf>
    <xf numFmtId="14" fontId="2" fillId="2" borderId="17" xfId="0" applyNumberFormat="1" applyFont="1" applyFill="1" applyBorder="1" applyAlignment="1">
      <alignment horizontal="center" wrapText="1"/>
    </xf>
    <xf numFmtId="17" fontId="2" fillId="2" borderId="15" xfId="0" applyNumberFormat="1" applyFont="1" applyFill="1" applyBorder="1" applyAlignment="1">
      <alignment horizontal="center"/>
    </xf>
    <xf numFmtId="17" fontId="2" fillId="2" borderId="16" xfId="0" applyNumberFormat="1" applyFont="1" applyFill="1" applyBorder="1" applyAlignment="1">
      <alignment horizontal="center"/>
    </xf>
    <xf numFmtId="17" fontId="2" fillId="2" borderId="17" xfId="0" applyNumberFormat="1" applyFont="1" applyFill="1" applyBorder="1" applyAlignment="1">
      <alignment horizontal="center"/>
    </xf>
    <xf numFmtId="0" fontId="2" fillId="2" borderId="15" xfId="0" applyFont="1" applyFill="1" applyBorder="1" applyAlignment="1">
      <alignment horizontal="center" wrapText="1"/>
    </xf>
    <xf numFmtId="0" fontId="2" fillId="2" borderId="17" xfId="0" applyFont="1" applyFill="1" applyBorder="1" applyAlignment="1">
      <alignment horizontal="center" wrapText="1"/>
    </xf>
    <xf numFmtId="0" fontId="2" fillId="2" borderId="15" xfId="0" applyFont="1" applyFill="1" applyBorder="1" applyAlignment="1">
      <alignment horizontal="center"/>
    </xf>
    <xf numFmtId="0" fontId="2" fillId="2" borderId="17" xfId="0" applyFont="1" applyFill="1" applyBorder="1" applyAlignment="1">
      <alignment horizontal="center"/>
    </xf>
    <xf numFmtId="49" fontId="2" fillId="2" borderId="15" xfId="0" applyNumberFormat="1" applyFont="1" applyFill="1" applyBorder="1" applyAlignment="1">
      <alignment horizontal="center"/>
    </xf>
    <xf numFmtId="49" fontId="2" fillId="2" borderId="16" xfId="0" applyNumberFormat="1" applyFont="1" applyFill="1" applyBorder="1" applyAlignment="1">
      <alignment horizontal="center"/>
    </xf>
    <xf numFmtId="49" fontId="2" fillId="2" borderId="17" xfId="0" applyNumberFormat="1" applyFont="1" applyFill="1" applyBorder="1" applyAlignment="1">
      <alignment horizontal="center"/>
    </xf>
    <xf numFmtId="0" fontId="2" fillId="2" borderId="16" xfId="0" applyFont="1" applyFill="1" applyBorder="1" applyAlignment="1">
      <alignment horizontal="center"/>
    </xf>
    <xf numFmtId="0" fontId="2" fillId="2" borderId="16" xfId="0" applyFont="1" applyFill="1" applyBorder="1" applyAlignment="1">
      <alignment horizontal="center" wrapText="1"/>
    </xf>
    <xf numFmtId="14" fontId="2" fillId="2" borderId="16" xfId="0" applyNumberFormat="1" applyFont="1" applyFill="1" applyBorder="1" applyAlignment="1">
      <alignment horizontal="center" wrapTex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17" fontId="2" fillId="2" borderId="15" xfId="0" applyNumberFormat="1" applyFont="1" applyFill="1" applyBorder="1" applyAlignment="1">
      <alignment horizontal="center" wrapText="1"/>
    </xf>
    <xf numFmtId="17" fontId="2" fillId="2" borderId="17" xfId="0" applyNumberFormat="1" applyFont="1" applyFill="1" applyBorder="1" applyAlignment="1">
      <alignment horizontal="center" wrapText="1"/>
    </xf>
    <xf numFmtId="0" fontId="2" fillId="2" borderId="15" xfId="0" applyNumberFormat="1" applyFont="1" applyFill="1" applyBorder="1" applyAlignment="1">
      <alignment horizontal="center"/>
    </xf>
    <xf numFmtId="0" fontId="2" fillId="2" borderId="16" xfId="0" applyNumberFormat="1" applyFont="1" applyFill="1" applyBorder="1" applyAlignment="1">
      <alignment horizontal="center"/>
    </xf>
    <xf numFmtId="0" fontId="2" fillId="2" borderId="17" xfId="0" applyNumberFormat="1" applyFont="1" applyFill="1" applyBorder="1" applyAlignment="1">
      <alignment horizontal="center"/>
    </xf>
    <xf numFmtId="14" fontId="2" fillId="2" borderId="18" xfId="0" applyNumberFormat="1" applyFont="1" applyFill="1" applyBorder="1" applyAlignment="1">
      <alignment horizont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3"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xf>
    <xf numFmtId="1" fontId="4" fillId="0" borderId="22" xfId="1" applyNumberFormat="1" applyFont="1" applyFill="1" applyBorder="1" applyAlignment="1">
      <alignment horizontal="center" vertical="center" wrapText="1"/>
    </xf>
    <xf numFmtId="1" fontId="4" fillId="0" borderId="38" xfId="1" applyNumberFormat="1" applyFont="1" applyFill="1" applyBorder="1" applyAlignment="1">
      <alignment horizontal="center" vertical="center" wrapText="1"/>
    </xf>
    <xf numFmtId="1" fontId="4" fillId="0" borderId="45" xfId="1" applyNumberFormat="1" applyFont="1" applyFill="1" applyBorder="1" applyAlignment="1">
      <alignment horizontal="center" vertical="center" wrapText="1"/>
    </xf>
    <xf numFmtId="11" fontId="8" fillId="2" borderId="22" xfId="0" applyNumberFormat="1" applyFont="1" applyFill="1" applyBorder="1" applyAlignment="1">
      <alignment horizontal="center" vertical="center" wrapText="1"/>
    </xf>
    <xf numFmtId="11" fontId="8" fillId="2" borderId="38" xfId="0" applyNumberFormat="1" applyFont="1" applyFill="1" applyBorder="1" applyAlignment="1">
      <alignment horizontal="center" vertical="center" wrapText="1"/>
    </xf>
    <xf numFmtId="11" fontId="8" fillId="2" borderId="41" xfId="0" applyNumberFormat="1" applyFont="1" applyFill="1" applyBorder="1" applyAlignment="1">
      <alignment horizontal="center" vertical="center" wrapText="1"/>
    </xf>
    <xf numFmtId="2" fontId="4" fillId="2" borderId="29" xfId="3" applyNumberFormat="1" applyFont="1" applyFill="1" applyBorder="1" applyAlignment="1">
      <alignment horizontal="center" vertical="center"/>
    </xf>
    <xf numFmtId="2" fontId="4" fillId="2" borderId="28" xfId="3" applyNumberFormat="1" applyFont="1" applyFill="1" applyBorder="1" applyAlignment="1">
      <alignment horizontal="center"/>
    </xf>
    <xf numFmtId="44" fontId="2" fillId="2" borderId="16" xfId="0" applyNumberFormat="1" applyFont="1" applyFill="1" applyBorder="1" applyAlignment="1">
      <alignment horizontal="center"/>
    </xf>
    <xf numFmtId="44" fontId="2" fillId="2" borderId="17" xfId="0" applyNumberFormat="1" applyFont="1" applyFill="1" applyBorder="1" applyAlignment="1">
      <alignment horizontal="center"/>
    </xf>
  </cellXfs>
  <cellStyles count="21">
    <cellStyle name="Normal" xfId="0" builtinId="0"/>
    <cellStyle name="Normal 10" xfId="17" xr:uid="{00000000-0005-0000-0000-000001000000}"/>
    <cellStyle name="Normal 10 2" xfId="18" xr:uid="{00000000-0005-0000-0000-000002000000}"/>
    <cellStyle name="Normal 11 2" xfId="6" xr:uid="{00000000-0005-0000-0000-000003000000}"/>
    <cellStyle name="Normal 12 2" xfId="11" xr:uid="{00000000-0005-0000-0000-000004000000}"/>
    <cellStyle name="Normal 13" xfId="8" xr:uid="{00000000-0005-0000-0000-000005000000}"/>
    <cellStyle name="Normal 13 2" xfId="12" xr:uid="{00000000-0005-0000-0000-000006000000}"/>
    <cellStyle name="Normal 16" xfId="19" xr:uid="{00000000-0005-0000-0000-000007000000}"/>
    <cellStyle name="Normal 2" xfId="3" xr:uid="{00000000-0005-0000-0000-000008000000}"/>
    <cellStyle name="Normal 2 3" xfId="13" xr:uid="{00000000-0005-0000-0000-000009000000}"/>
    <cellStyle name="Normal 3" xfId="20" xr:uid="{00000000-0005-0000-0000-00000A000000}"/>
    <cellStyle name="Normal 3 2" xfId="1" xr:uid="{00000000-0005-0000-0000-00000B000000}"/>
    <cellStyle name="Normal 4" xfId="5" xr:uid="{00000000-0005-0000-0000-00000C000000}"/>
    <cellStyle name="Normal 4 2" xfId="10" xr:uid="{00000000-0005-0000-0000-00000D000000}"/>
    <cellStyle name="Normal 5 2 2" xfId="4" xr:uid="{00000000-0005-0000-0000-00000E000000}"/>
    <cellStyle name="Normal 6" xfId="15" xr:uid="{00000000-0005-0000-0000-00000F000000}"/>
    <cellStyle name="Normal 7" xfId="9" xr:uid="{00000000-0005-0000-0000-000010000000}"/>
    <cellStyle name="Normal 7 2" xfId="16" xr:uid="{00000000-0005-0000-0000-000011000000}"/>
    <cellStyle name="Normal 8" xfId="2" xr:uid="{00000000-0005-0000-0000-000012000000}"/>
    <cellStyle name="Normal 9" xfId="7" xr:uid="{00000000-0005-0000-0000-000013000000}"/>
    <cellStyle name="Normal 9 2" xfId="14" xr:uid="{00000000-0005-0000-0000-000014000000}"/>
  </cellStyles>
  <dxfs count="5">
    <dxf>
      <numFmt numFmtId="164" formatCode="0.0E+00"/>
    </dxf>
    <dxf>
      <numFmt numFmtId="164" formatCode="0.0E+00"/>
    </dxf>
    <dxf>
      <font>
        <condense val="0"/>
        <extend val="0"/>
        <color indexed="20"/>
      </font>
    </dxf>
    <dxf>
      <font>
        <condense val="0"/>
        <extend val="0"/>
        <color indexed="18"/>
      </font>
    </dxf>
    <dxf>
      <font>
        <condense val="0"/>
        <extend val="0"/>
        <color indexed="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F342"/>
  <sheetViews>
    <sheetView tabSelected="1" zoomScaleNormal="100" workbookViewId="0">
      <pane xSplit="2" ySplit="6" topLeftCell="GK7" activePane="bottomRight" state="frozen"/>
      <selection pane="topRight" activeCell="C1" sqref="C1"/>
      <selection pane="bottomLeft" activeCell="A7" sqref="A7"/>
      <selection pane="bottomRight" activeCell="GM3" sqref="GM3:GP3"/>
    </sheetView>
  </sheetViews>
  <sheetFormatPr baseColWidth="10" defaultColWidth="8.7109375" defaultRowHeight="16"/>
  <cols>
    <col min="1" max="1" width="17.85546875" style="772" customWidth="1"/>
    <col min="2" max="2" width="31" style="772" customWidth="1"/>
    <col min="3" max="3" width="9.5703125" style="772" bestFit="1" customWidth="1"/>
    <col min="4" max="34" width="6.42578125" style="772" customWidth="1"/>
    <col min="35" max="35" width="12.42578125" style="772" customWidth="1"/>
    <col min="36" max="67" width="6.42578125" style="772" customWidth="1"/>
    <col min="68" max="68" width="13.28515625" style="772" customWidth="1"/>
    <col min="69" max="69" width="6.42578125" style="772" customWidth="1"/>
    <col min="70" max="70" width="5.28515625" style="772" bestFit="1" customWidth="1"/>
    <col min="71" max="71" width="6.42578125" style="772" bestFit="1" customWidth="1"/>
    <col min="72" max="72" width="5.85546875" style="772" bestFit="1" customWidth="1"/>
    <col min="73" max="95" width="6.42578125" style="772" customWidth="1"/>
    <col min="96" max="96" width="10.140625" style="772" bestFit="1" customWidth="1"/>
    <col min="97" max="97" width="11" style="772" bestFit="1" customWidth="1"/>
    <col min="98" max="103" width="6.42578125" style="772" customWidth="1"/>
    <col min="104" max="104" width="12.42578125" style="772" bestFit="1" customWidth="1"/>
    <col min="105" max="144" width="6.42578125" style="772" customWidth="1"/>
    <col min="145" max="145" width="8.42578125" style="772" bestFit="1" customWidth="1"/>
    <col min="146" max="180" width="6.42578125" style="772" customWidth="1"/>
    <col min="181" max="181" width="8.42578125" style="772" bestFit="1" customWidth="1"/>
    <col min="182" max="197" width="6.42578125" style="772" customWidth="1"/>
    <col min="198" max="198" width="6.7109375" style="772" customWidth="1"/>
    <col min="199" max="268" width="6.42578125" style="772" customWidth="1"/>
    <col min="269" max="270" width="8.42578125" style="772" bestFit="1" customWidth="1"/>
    <col min="271" max="292" width="6.42578125" style="772" customWidth="1"/>
  </cols>
  <sheetData>
    <row r="1" spans="1:292" s="12" customFormat="1" ht="45" customHeight="1">
      <c r="A1" s="1"/>
      <c r="B1" s="2" t="s">
        <v>0</v>
      </c>
      <c r="C1" s="3" t="s">
        <v>1</v>
      </c>
      <c r="D1" s="1039" t="s">
        <v>2</v>
      </c>
      <c r="E1" s="1040"/>
      <c r="F1" s="1040"/>
      <c r="G1" s="1040"/>
      <c r="H1" s="1041"/>
      <c r="I1" s="1039" t="s">
        <v>3</v>
      </c>
      <c r="J1" s="1040"/>
      <c r="K1" s="1040"/>
      <c r="L1" s="1041"/>
      <c r="M1" s="1039" t="s">
        <v>4</v>
      </c>
      <c r="N1" s="1040"/>
      <c r="O1" s="1040"/>
      <c r="P1" s="1041"/>
      <c r="Q1" s="1039" t="s">
        <v>5</v>
      </c>
      <c r="R1" s="1040"/>
      <c r="S1" s="1040"/>
      <c r="T1" s="1041"/>
      <c r="U1" s="1039" t="s">
        <v>6</v>
      </c>
      <c r="V1" s="1040"/>
      <c r="W1" s="1041"/>
      <c r="X1" s="1039" t="s">
        <v>7</v>
      </c>
      <c r="Y1" s="1040"/>
      <c r="Z1" s="1040"/>
      <c r="AA1" s="1041"/>
      <c r="AB1" s="1039" t="s">
        <v>8</v>
      </c>
      <c r="AC1" s="1040"/>
      <c r="AD1" s="1040"/>
      <c r="AE1" s="1041"/>
      <c r="AF1" s="1039" t="s">
        <v>9</v>
      </c>
      <c r="AG1" s="1040"/>
      <c r="AH1" s="1040"/>
      <c r="AI1" s="1040"/>
      <c r="AJ1" s="1041"/>
      <c r="AK1" s="1039" t="s">
        <v>10</v>
      </c>
      <c r="AL1" s="1040"/>
      <c r="AM1" s="1040"/>
      <c r="AN1" s="1041"/>
      <c r="AO1" s="1042" t="s">
        <v>11</v>
      </c>
      <c r="AP1" s="1043"/>
      <c r="AQ1" s="1039" t="s">
        <v>12</v>
      </c>
      <c r="AR1" s="1040"/>
      <c r="AS1" s="1040"/>
      <c r="AT1" s="1041"/>
      <c r="AU1" s="1039" t="s">
        <v>13</v>
      </c>
      <c r="AV1" s="1040"/>
      <c r="AW1" s="1040"/>
      <c r="AX1" s="1041"/>
      <c r="AY1" s="1039" t="s">
        <v>14</v>
      </c>
      <c r="AZ1" s="1040"/>
      <c r="BA1" s="1040"/>
      <c r="BB1" s="1041"/>
      <c r="BC1" s="1039" t="s">
        <v>15</v>
      </c>
      <c r="BD1" s="1040"/>
      <c r="BE1" s="1040"/>
      <c r="BF1" s="1041"/>
      <c r="BG1" s="1039" t="s">
        <v>16</v>
      </c>
      <c r="BH1" s="1040"/>
      <c r="BI1" s="1040"/>
      <c r="BJ1" s="1041"/>
      <c r="BK1" s="1042" t="s">
        <v>17</v>
      </c>
      <c r="BL1" s="1043"/>
      <c r="BM1" s="1039" t="s">
        <v>18</v>
      </c>
      <c r="BN1" s="1040"/>
      <c r="BO1" s="1040"/>
      <c r="BP1" s="1041"/>
      <c r="BQ1" s="4" t="s">
        <v>19</v>
      </c>
      <c r="BR1" s="5" t="s">
        <v>20</v>
      </c>
      <c r="BS1" s="6" t="s">
        <v>21</v>
      </c>
      <c r="BT1" s="7" t="s">
        <v>22</v>
      </c>
      <c r="BU1" s="5" t="s">
        <v>23</v>
      </c>
      <c r="BV1" s="8" t="s">
        <v>24</v>
      </c>
      <c r="BW1" s="9" t="s">
        <v>25</v>
      </c>
      <c r="BX1" s="5" t="s">
        <v>26</v>
      </c>
      <c r="BY1" s="6" t="s">
        <v>27</v>
      </c>
      <c r="BZ1" s="7" t="s">
        <v>28</v>
      </c>
      <c r="CA1" s="5" t="s">
        <v>29</v>
      </c>
      <c r="CB1" s="8" t="s">
        <v>30</v>
      </c>
      <c r="CC1" s="9" t="s">
        <v>31</v>
      </c>
      <c r="CD1" s="5" t="s">
        <v>32</v>
      </c>
      <c r="CE1" s="6" t="s">
        <v>33</v>
      </c>
      <c r="CF1" s="7" t="s">
        <v>34</v>
      </c>
      <c r="CG1" s="5" t="s">
        <v>35</v>
      </c>
      <c r="CH1" s="8" t="s">
        <v>36</v>
      </c>
      <c r="CI1" s="9" t="s">
        <v>37</v>
      </c>
      <c r="CJ1" s="1039" t="s">
        <v>38</v>
      </c>
      <c r="CK1" s="1041"/>
      <c r="CL1" s="1039" t="s">
        <v>39</v>
      </c>
      <c r="CM1" s="1041"/>
      <c r="CN1" s="1042" t="s">
        <v>40</v>
      </c>
      <c r="CO1" s="1043"/>
      <c r="CP1" s="1039" t="s">
        <v>41</v>
      </c>
      <c r="CQ1" s="1041"/>
      <c r="CR1" s="10" t="s">
        <v>42</v>
      </c>
      <c r="CS1" s="10" t="s">
        <v>43</v>
      </c>
      <c r="CT1" s="1039" t="s">
        <v>44</v>
      </c>
      <c r="CU1" s="1041"/>
      <c r="CV1" s="1039" t="s">
        <v>45</v>
      </c>
      <c r="CW1" s="1040"/>
      <c r="CX1" s="1040"/>
      <c r="CY1" s="1041"/>
      <c r="CZ1" s="11" t="s">
        <v>46</v>
      </c>
      <c r="DA1" s="1039" t="s">
        <v>47</v>
      </c>
      <c r="DB1" s="1040"/>
      <c r="DC1" s="1040"/>
      <c r="DD1" s="1040"/>
      <c r="DE1" s="1041"/>
      <c r="DF1" s="1039" t="s">
        <v>48</v>
      </c>
      <c r="DG1" s="1040"/>
      <c r="DH1" s="1040"/>
      <c r="DI1" s="1040"/>
      <c r="DJ1" s="1041"/>
      <c r="DK1" s="1039" t="s">
        <v>49</v>
      </c>
      <c r="DL1" s="1040"/>
      <c r="DM1" s="1040"/>
      <c r="DN1" s="1041"/>
      <c r="DO1" s="1039" t="s">
        <v>50</v>
      </c>
      <c r="DP1" s="1040"/>
      <c r="DQ1" s="1040"/>
      <c r="DR1" s="1041"/>
      <c r="DS1" s="1039" t="s">
        <v>51</v>
      </c>
      <c r="DT1" s="1040"/>
      <c r="DU1" s="1040"/>
      <c r="DV1" s="1041"/>
      <c r="DW1" s="3" t="s">
        <v>51</v>
      </c>
      <c r="DX1" s="11" t="s">
        <v>52</v>
      </c>
      <c r="DY1" s="1039" t="s">
        <v>53</v>
      </c>
      <c r="DZ1" s="1040"/>
      <c r="EA1" s="1040"/>
      <c r="EB1" s="1041"/>
      <c r="EC1" s="11" t="s">
        <v>54</v>
      </c>
      <c r="ED1" s="11" t="s">
        <v>55</v>
      </c>
      <c r="EE1" s="1039" t="s">
        <v>56</v>
      </c>
      <c r="EF1" s="1041"/>
      <c r="EG1" s="1042" t="s">
        <v>57</v>
      </c>
      <c r="EH1" s="1043"/>
      <c r="EI1" s="1042" t="s">
        <v>58</v>
      </c>
      <c r="EJ1" s="1043"/>
      <c r="EK1" s="1039" t="s">
        <v>59</v>
      </c>
      <c r="EL1" s="1040"/>
      <c r="EM1" s="1041"/>
      <c r="EN1" s="1039" t="s">
        <v>60</v>
      </c>
      <c r="EO1" s="1041"/>
      <c r="EP1" s="1039" t="s">
        <v>61</v>
      </c>
      <c r="EQ1" s="1041"/>
      <c r="ER1" s="1042" t="s">
        <v>62</v>
      </c>
      <c r="ES1" s="1043"/>
      <c r="ET1" s="1039" t="s">
        <v>63</v>
      </c>
      <c r="EU1" s="1040"/>
      <c r="EV1" s="1040"/>
      <c r="EW1" s="1041"/>
      <c r="EX1" s="1039" t="s">
        <v>64</v>
      </c>
      <c r="EY1" s="1040"/>
      <c r="EZ1" s="1040"/>
      <c r="FA1" s="1041"/>
      <c r="FB1" s="1039" t="s">
        <v>65</v>
      </c>
      <c r="FC1" s="1041"/>
      <c r="FD1" s="1039" t="s">
        <v>66</v>
      </c>
      <c r="FE1" s="1040"/>
      <c r="FF1" s="1040"/>
      <c r="FG1" s="1041"/>
      <c r="FH1" s="1039" t="s">
        <v>67</v>
      </c>
      <c r="FI1" s="1041"/>
      <c r="FJ1" s="1039" t="s">
        <v>68</v>
      </c>
      <c r="FK1" s="1041"/>
      <c r="FL1" s="1044" t="s">
        <v>69</v>
      </c>
      <c r="FM1" s="1041"/>
      <c r="FN1" s="1039" t="s">
        <v>70</v>
      </c>
      <c r="FO1" s="1040"/>
      <c r="FP1" s="1040"/>
      <c r="FQ1" s="1041"/>
      <c r="FR1" s="1039" t="s">
        <v>71</v>
      </c>
      <c r="FS1" s="1040"/>
      <c r="FT1" s="1040"/>
      <c r="FU1" s="1041"/>
      <c r="FV1" s="1039" t="s">
        <v>72</v>
      </c>
      <c r="FW1" s="1041"/>
      <c r="FX1" s="1039" t="s">
        <v>73</v>
      </c>
      <c r="FY1" s="1041"/>
      <c r="FZ1" s="1039" t="s">
        <v>74</v>
      </c>
      <c r="GA1" s="1041"/>
      <c r="GB1" s="4" t="s">
        <v>75</v>
      </c>
      <c r="GC1" s="1039" t="s">
        <v>76</v>
      </c>
      <c r="GD1" s="1041"/>
      <c r="GE1" s="1039" t="s">
        <v>77</v>
      </c>
      <c r="GF1" s="1040"/>
      <c r="GG1" s="1040"/>
      <c r="GH1" s="1041"/>
      <c r="GI1" s="11" t="s">
        <v>78</v>
      </c>
      <c r="GJ1" s="11" t="s">
        <v>79</v>
      </c>
      <c r="GK1" s="4" t="s">
        <v>80</v>
      </c>
      <c r="GL1" s="10" t="s">
        <v>81</v>
      </c>
      <c r="GM1" s="1039" t="s">
        <v>82</v>
      </c>
      <c r="GN1" s="1040"/>
      <c r="GO1" s="1040"/>
      <c r="GP1" s="1041"/>
      <c r="GQ1" s="1039" t="s">
        <v>83</v>
      </c>
      <c r="GR1" s="1040"/>
      <c r="GS1" s="1040"/>
      <c r="GT1" s="1041"/>
      <c r="GU1" s="1039" t="s">
        <v>84</v>
      </c>
      <c r="GV1" s="1040"/>
      <c r="GW1" s="1040"/>
      <c r="GX1" s="1041"/>
      <c r="GY1" s="1039" t="s">
        <v>85</v>
      </c>
      <c r="GZ1" s="1040"/>
      <c r="HA1" s="1040"/>
      <c r="HB1" s="1041"/>
      <c r="HC1" s="3" t="s">
        <v>86</v>
      </c>
      <c r="HD1" s="1042" t="s">
        <v>87</v>
      </c>
      <c r="HE1" s="1043"/>
      <c r="HF1" s="1039" t="s">
        <v>88</v>
      </c>
      <c r="HG1" s="1040"/>
      <c r="HH1" s="1040"/>
      <c r="HI1" s="1041"/>
      <c r="HJ1" s="1039" t="s">
        <v>89</v>
      </c>
      <c r="HK1" s="1041"/>
      <c r="HL1" s="1039" t="s">
        <v>90</v>
      </c>
      <c r="HM1" s="1040"/>
      <c r="HN1" s="1040"/>
      <c r="HO1" s="1041"/>
      <c r="HP1" s="1042" t="s">
        <v>91</v>
      </c>
      <c r="HQ1" s="1043"/>
      <c r="HR1" s="1039" t="s">
        <v>92</v>
      </c>
      <c r="HS1" s="1040"/>
      <c r="HT1" s="1040"/>
      <c r="HU1" s="1041"/>
      <c r="HV1" s="1042" t="s">
        <v>93</v>
      </c>
      <c r="HW1" s="1043"/>
      <c r="HX1" s="1042" t="s">
        <v>94</v>
      </c>
      <c r="HY1" s="1043"/>
      <c r="HZ1" s="1039" t="s">
        <v>95</v>
      </c>
      <c r="IA1" s="1040"/>
      <c r="IB1" s="1040"/>
      <c r="IC1" s="1041"/>
      <c r="ID1" s="1039" t="s">
        <v>96</v>
      </c>
      <c r="IE1" s="1041"/>
      <c r="IF1" s="1042" t="s">
        <v>97</v>
      </c>
      <c r="IG1" s="1043"/>
      <c r="IH1" s="1039" t="s">
        <v>98</v>
      </c>
      <c r="II1" s="1040"/>
      <c r="IJ1" s="1040"/>
      <c r="IK1" s="1041"/>
      <c r="IL1" s="10" t="s">
        <v>99</v>
      </c>
      <c r="IM1" s="1039" t="s">
        <v>100</v>
      </c>
      <c r="IN1" s="1041"/>
      <c r="IO1" s="1039" t="s">
        <v>101</v>
      </c>
      <c r="IP1" s="1040"/>
      <c r="IQ1" s="1040"/>
      <c r="IR1" s="1041"/>
      <c r="IS1" s="1039" t="s">
        <v>102</v>
      </c>
      <c r="IT1" s="1040"/>
      <c r="IU1" s="1040"/>
      <c r="IV1" s="1041"/>
      <c r="IW1" s="1039" t="s">
        <v>103</v>
      </c>
      <c r="IX1" s="1040"/>
      <c r="IY1" s="1040"/>
      <c r="IZ1" s="1041"/>
      <c r="JA1" s="4" t="s">
        <v>104</v>
      </c>
      <c r="JB1" s="1039" t="s">
        <v>105</v>
      </c>
      <c r="JC1" s="1040"/>
      <c r="JD1" s="1040"/>
      <c r="JE1" s="1041"/>
      <c r="JF1" s="1039" t="s">
        <v>106</v>
      </c>
      <c r="JG1" s="1040"/>
      <c r="JH1" s="1041"/>
      <c r="JI1" s="1039" t="s">
        <v>107</v>
      </c>
      <c r="JJ1" s="1041"/>
      <c r="JK1" s="1039" t="s">
        <v>108</v>
      </c>
      <c r="JL1" s="1040"/>
      <c r="JM1" s="1040"/>
      <c r="JN1" s="1041"/>
      <c r="JO1" s="1039" t="s">
        <v>109</v>
      </c>
      <c r="JP1" s="1041"/>
      <c r="JQ1" s="1039" t="s">
        <v>110</v>
      </c>
      <c r="JR1" s="1040"/>
      <c r="JS1" s="1040"/>
      <c r="JT1" s="1041"/>
      <c r="JU1" s="1039" t="s">
        <v>111</v>
      </c>
      <c r="JV1" s="1040"/>
      <c r="JW1" s="1040"/>
      <c r="JX1" s="1041"/>
      <c r="JY1" s="1039" t="s">
        <v>112</v>
      </c>
      <c r="JZ1" s="1040"/>
      <c r="KA1" s="1040"/>
      <c r="KB1" s="1041"/>
      <c r="KC1" s="1039" t="s">
        <v>113</v>
      </c>
      <c r="KD1" s="1040"/>
      <c r="KE1" s="1040"/>
      <c r="KF1" s="1041"/>
    </row>
    <row r="2" spans="1:292" s="12" customFormat="1" ht="31.5" customHeight="1">
      <c r="A2" s="13"/>
      <c r="B2" s="14" t="s">
        <v>114</v>
      </c>
      <c r="C2" s="15"/>
      <c r="D2" s="1019" t="s">
        <v>115</v>
      </c>
      <c r="E2" s="1024"/>
      <c r="F2" s="1024"/>
      <c r="G2" s="1024"/>
      <c r="H2" s="1020"/>
      <c r="I2" s="1019" t="s">
        <v>733</v>
      </c>
      <c r="J2" s="1024"/>
      <c r="K2" s="1024"/>
      <c r="L2" s="1020"/>
      <c r="M2" s="1019" t="s">
        <v>116</v>
      </c>
      <c r="N2" s="1024"/>
      <c r="O2" s="1024"/>
      <c r="P2" s="1020"/>
      <c r="Q2" s="1019" t="s">
        <v>116</v>
      </c>
      <c r="R2" s="1024"/>
      <c r="S2" s="1024"/>
      <c r="T2" s="1020"/>
      <c r="U2" s="1019" t="s">
        <v>116</v>
      </c>
      <c r="V2" s="1024"/>
      <c r="W2" s="1020"/>
      <c r="X2" s="1019" t="s">
        <v>116</v>
      </c>
      <c r="Y2" s="1024"/>
      <c r="Z2" s="1024"/>
      <c r="AA2" s="1020"/>
      <c r="AB2" s="1019" t="s">
        <v>124</v>
      </c>
      <c r="AC2" s="1024"/>
      <c r="AD2" s="1024"/>
      <c r="AE2" s="1020"/>
      <c r="AF2" s="1019" t="s">
        <v>115</v>
      </c>
      <c r="AG2" s="1024"/>
      <c r="AH2" s="1024"/>
      <c r="AI2" s="1024"/>
      <c r="AJ2" s="1020"/>
      <c r="AK2" s="1019" t="s">
        <v>117</v>
      </c>
      <c r="AL2" s="1024"/>
      <c r="AM2" s="1024"/>
      <c r="AN2" s="1020"/>
      <c r="AO2" s="1019" t="s">
        <v>117</v>
      </c>
      <c r="AP2" s="1020"/>
      <c r="AQ2" s="1019" t="s">
        <v>118</v>
      </c>
      <c r="AR2" s="1024"/>
      <c r="AS2" s="1024"/>
      <c r="AT2" s="1020"/>
      <c r="AU2" s="1019" t="s">
        <v>733</v>
      </c>
      <c r="AV2" s="1024"/>
      <c r="AW2" s="1024"/>
      <c r="AX2" s="1020"/>
      <c r="AY2" s="1019" t="s">
        <v>117</v>
      </c>
      <c r="AZ2" s="1024"/>
      <c r="BA2" s="1024"/>
      <c r="BB2" s="1020"/>
      <c r="BC2" s="1019" t="s">
        <v>119</v>
      </c>
      <c r="BD2" s="1024"/>
      <c r="BE2" s="1024"/>
      <c r="BF2" s="1020"/>
      <c r="BG2" s="1036" t="s">
        <v>119</v>
      </c>
      <c r="BH2" s="1037"/>
      <c r="BI2" s="1037"/>
      <c r="BJ2" s="1038"/>
      <c r="BK2" s="1019" t="s">
        <v>119</v>
      </c>
      <c r="BL2" s="1020"/>
      <c r="BM2" s="1019" t="s">
        <v>118</v>
      </c>
      <c r="BN2" s="1024"/>
      <c r="BO2" s="1024"/>
      <c r="BP2" s="1020"/>
      <c r="BQ2" s="16" t="s">
        <v>734</v>
      </c>
      <c r="BR2" s="843"/>
      <c r="BS2" s="844"/>
      <c r="BT2" s="845"/>
      <c r="BU2" s="17"/>
      <c r="BV2" s="18"/>
      <c r="BW2" s="18"/>
      <c r="BX2" s="17"/>
      <c r="BY2" s="18"/>
      <c r="BZ2" s="18"/>
      <c r="CA2" s="843"/>
      <c r="CB2" s="844"/>
      <c r="CC2" s="845"/>
      <c r="CD2" s="846"/>
      <c r="CE2" s="847"/>
      <c r="CF2" s="848"/>
      <c r="CG2" s="843"/>
      <c r="CH2" s="844"/>
      <c r="CI2" s="845"/>
      <c r="CJ2" s="1019" t="s">
        <v>115</v>
      </c>
      <c r="CK2" s="1020"/>
      <c r="CL2" s="1019"/>
      <c r="CM2" s="1020"/>
      <c r="CN2" s="1019"/>
      <c r="CO2" s="1020"/>
      <c r="CP2" s="1019"/>
      <c r="CQ2" s="1020"/>
      <c r="CR2" s="19"/>
      <c r="CS2" s="20"/>
      <c r="CT2" s="17"/>
      <c r="CU2" s="18"/>
      <c r="CV2" s="1036" t="s">
        <v>120</v>
      </c>
      <c r="CW2" s="1037"/>
      <c r="CX2" s="1037"/>
      <c r="CY2" s="1038"/>
      <c r="CZ2" s="17" t="s">
        <v>115</v>
      </c>
      <c r="DA2" s="1019" t="s">
        <v>115</v>
      </c>
      <c r="DB2" s="1024"/>
      <c r="DC2" s="1024"/>
      <c r="DD2" s="1024"/>
      <c r="DE2" s="1020"/>
      <c r="DF2" s="1019" t="s">
        <v>115</v>
      </c>
      <c r="DG2" s="1024"/>
      <c r="DH2" s="1024"/>
      <c r="DI2" s="1024"/>
      <c r="DJ2" s="1020"/>
      <c r="DK2" s="1019" t="s">
        <v>115</v>
      </c>
      <c r="DL2" s="1024"/>
      <c r="DM2" s="1024"/>
      <c r="DN2" s="1020"/>
      <c r="DO2" s="1019" t="s">
        <v>124</v>
      </c>
      <c r="DP2" s="1024"/>
      <c r="DQ2" s="1024"/>
      <c r="DR2" s="1020"/>
      <c r="DS2" s="1019" t="s">
        <v>735</v>
      </c>
      <c r="DT2" s="1024"/>
      <c r="DU2" s="1024"/>
      <c r="DV2" s="1020"/>
      <c r="DW2" s="17" t="s">
        <v>735</v>
      </c>
      <c r="DX2" s="17" t="s">
        <v>735</v>
      </c>
      <c r="DY2" s="962"/>
      <c r="DZ2" s="963"/>
      <c r="EA2" s="963"/>
      <c r="EB2" s="964"/>
      <c r="EC2" s="17"/>
      <c r="ED2" s="17"/>
      <c r="EE2" s="962"/>
      <c r="EF2" s="964"/>
      <c r="EG2" s="1019" t="s">
        <v>126</v>
      </c>
      <c r="EH2" s="1020"/>
      <c r="EI2" s="1019" t="s">
        <v>126</v>
      </c>
      <c r="EJ2" s="1020"/>
      <c r="EK2" s="1019" t="s">
        <v>124</v>
      </c>
      <c r="EL2" s="1024"/>
      <c r="EM2" s="1020"/>
      <c r="EN2" s="1036"/>
      <c r="EO2" s="1038"/>
      <c r="EP2" s="1019" t="s">
        <v>126</v>
      </c>
      <c r="EQ2" s="1020"/>
      <c r="ER2" s="1019" t="s">
        <v>126</v>
      </c>
      <c r="ES2" s="1020"/>
      <c r="ET2" s="1019" t="s">
        <v>735</v>
      </c>
      <c r="EU2" s="1024"/>
      <c r="EV2" s="1024"/>
      <c r="EW2" s="1020"/>
      <c r="EX2" s="1019" t="s">
        <v>733</v>
      </c>
      <c r="EY2" s="1024"/>
      <c r="EZ2" s="1024"/>
      <c r="FA2" s="1020"/>
      <c r="FB2" s="962"/>
      <c r="FC2" s="964"/>
      <c r="FD2" s="1019" t="s">
        <v>121</v>
      </c>
      <c r="FE2" s="1024"/>
      <c r="FF2" s="1024"/>
      <c r="FG2" s="1020"/>
      <c r="FH2" s="1019" t="s">
        <v>126</v>
      </c>
      <c r="FI2" s="1020"/>
      <c r="FJ2" s="1019" t="s">
        <v>126</v>
      </c>
      <c r="FK2" s="1020"/>
      <c r="FL2" s="1036"/>
      <c r="FM2" s="1038"/>
      <c r="FN2" s="1019" t="s">
        <v>121</v>
      </c>
      <c r="FO2" s="1024"/>
      <c r="FP2" s="1024"/>
      <c r="FQ2" s="1020"/>
      <c r="FR2" s="1019" t="s">
        <v>732</v>
      </c>
      <c r="FS2" s="1024"/>
      <c r="FT2" s="1024"/>
      <c r="FU2" s="1020"/>
      <c r="FV2" s="962"/>
      <c r="FW2" s="964"/>
      <c r="FX2" s="962"/>
      <c r="FY2" s="964"/>
      <c r="FZ2" s="1019"/>
      <c r="GA2" s="1020"/>
      <c r="GB2" s="17"/>
      <c r="GC2" s="1017" t="s">
        <v>733</v>
      </c>
      <c r="GD2" s="1018"/>
      <c r="GE2" s="1019" t="s">
        <v>118</v>
      </c>
      <c r="GF2" s="1024"/>
      <c r="GG2" s="1024"/>
      <c r="GH2" s="1020"/>
      <c r="GI2" s="19"/>
      <c r="GJ2" s="19"/>
      <c r="GK2" s="19"/>
      <c r="GL2" s="20"/>
      <c r="GM2" s="1019" t="s">
        <v>735</v>
      </c>
      <c r="GN2" s="1024"/>
      <c r="GO2" s="1024"/>
      <c r="GP2" s="1020"/>
      <c r="GQ2" s="1019" t="s">
        <v>122</v>
      </c>
      <c r="GR2" s="1024"/>
      <c r="GS2" s="1024"/>
      <c r="GT2" s="1020"/>
      <c r="GU2" s="1019" t="s">
        <v>733</v>
      </c>
      <c r="GV2" s="1024"/>
      <c r="GW2" s="1024"/>
      <c r="GX2" s="1020"/>
      <c r="GY2" s="17"/>
      <c r="GZ2" s="18"/>
      <c r="HA2" s="18"/>
      <c r="HB2" s="18"/>
      <c r="HC2" s="19"/>
      <c r="HD2" s="1017" t="s">
        <v>733</v>
      </c>
      <c r="HE2" s="1018"/>
      <c r="HF2" s="1019" t="s">
        <v>123</v>
      </c>
      <c r="HG2" s="1024"/>
      <c r="HH2" s="1024"/>
      <c r="HI2" s="1020"/>
      <c r="HJ2" s="1019" t="s">
        <v>124</v>
      </c>
      <c r="HK2" s="1020"/>
      <c r="HL2" s="1017" t="s">
        <v>120</v>
      </c>
      <c r="HM2" s="1025"/>
      <c r="HN2" s="1025"/>
      <c r="HO2" s="1018"/>
      <c r="HP2" s="1027" t="s">
        <v>125</v>
      </c>
      <c r="HQ2" s="1029"/>
      <c r="HR2" s="1019" t="s">
        <v>735</v>
      </c>
      <c r="HS2" s="1024"/>
      <c r="HT2" s="1024"/>
      <c r="HU2" s="1020"/>
      <c r="HV2" s="1019" t="s">
        <v>126</v>
      </c>
      <c r="HW2" s="1020"/>
      <c r="HX2" s="1019" t="s">
        <v>126</v>
      </c>
      <c r="HY2" s="1020"/>
      <c r="HZ2" s="1019" t="s">
        <v>126</v>
      </c>
      <c r="IA2" s="1024"/>
      <c r="IB2" s="1024"/>
      <c r="IC2" s="1020"/>
      <c r="ID2" s="1019" t="s">
        <v>736</v>
      </c>
      <c r="IE2" s="1020"/>
      <c r="IF2" s="1019" t="s">
        <v>736</v>
      </c>
      <c r="IG2" s="1020"/>
      <c r="IH2" s="1019" t="s">
        <v>737</v>
      </c>
      <c r="II2" s="1024"/>
      <c r="IJ2" s="1024"/>
      <c r="IK2" s="1020"/>
      <c r="IL2" s="15"/>
      <c r="IM2" s="1019" t="s">
        <v>126</v>
      </c>
      <c r="IN2" s="1020"/>
      <c r="IO2" s="1036" t="s">
        <v>126</v>
      </c>
      <c r="IP2" s="1037"/>
      <c r="IQ2" s="1037"/>
      <c r="IR2" s="1038"/>
      <c r="IS2" s="1019" t="s">
        <v>738</v>
      </c>
      <c r="IT2" s="1024"/>
      <c r="IU2" s="1024"/>
      <c r="IV2" s="1020"/>
      <c r="IW2" s="1019" t="s">
        <v>733</v>
      </c>
      <c r="IX2" s="1024"/>
      <c r="IY2" s="1024"/>
      <c r="IZ2" s="1020"/>
      <c r="JA2" s="17"/>
      <c r="JB2" s="1019" t="s">
        <v>115</v>
      </c>
      <c r="JC2" s="1024"/>
      <c r="JD2" s="1024"/>
      <c r="JE2" s="1020"/>
      <c r="JF2" s="1019" t="s">
        <v>127</v>
      </c>
      <c r="JG2" s="1024"/>
      <c r="JH2" s="1020"/>
      <c r="JI2" s="1017" t="s">
        <v>741</v>
      </c>
      <c r="JJ2" s="1018"/>
      <c r="JK2" s="1019"/>
      <c r="JL2" s="1024"/>
      <c r="JM2" s="1024"/>
      <c r="JN2" s="1020"/>
      <c r="JO2" s="1019" t="s">
        <v>117</v>
      </c>
      <c r="JP2" s="1020"/>
      <c r="JQ2" s="1019" t="s">
        <v>733</v>
      </c>
      <c r="JR2" s="1024"/>
      <c r="JS2" s="1024"/>
      <c r="JT2" s="1020"/>
      <c r="JU2" s="1019" t="s">
        <v>739</v>
      </c>
      <c r="JV2" s="1024"/>
      <c r="JW2" s="1024"/>
      <c r="JX2" s="1020"/>
      <c r="JY2" s="1019" t="s">
        <v>115</v>
      </c>
      <c r="JZ2" s="1024"/>
      <c r="KA2" s="1024"/>
      <c r="KB2" s="1020"/>
      <c r="KC2" s="1019" t="s">
        <v>121</v>
      </c>
      <c r="KD2" s="1024"/>
      <c r="KE2" s="1024"/>
      <c r="KF2" s="1020"/>
    </row>
    <row r="3" spans="1:292" s="12" customFormat="1" ht="15.75" customHeight="1">
      <c r="A3" s="13"/>
      <c r="B3" s="14" t="s">
        <v>128</v>
      </c>
      <c r="C3" s="17" t="s">
        <v>129</v>
      </c>
      <c r="D3" s="1009">
        <v>41372</v>
      </c>
      <c r="E3" s="1010"/>
      <c r="F3" s="1010"/>
      <c r="G3" s="1010"/>
      <c r="H3" s="1011"/>
      <c r="I3" s="1019" t="s">
        <v>130</v>
      </c>
      <c r="J3" s="1024"/>
      <c r="K3" s="1024"/>
      <c r="L3" s="1020"/>
      <c r="M3" s="1009">
        <v>37439</v>
      </c>
      <c r="N3" s="1010"/>
      <c r="O3" s="1010"/>
      <c r="P3" s="1011"/>
      <c r="Q3" s="1009">
        <v>40200</v>
      </c>
      <c r="R3" s="1010"/>
      <c r="S3" s="1010"/>
      <c r="T3" s="1011"/>
      <c r="U3" s="1009">
        <v>40848</v>
      </c>
      <c r="V3" s="1010"/>
      <c r="W3" s="1011"/>
      <c r="X3" s="1009">
        <v>41247</v>
      </c>
      <c r="Y3" s="1010"/>
      <c r="Z3" s="1010"/>
      <c r="AA3" s="1011"/>
      <c r="AB3" s="1009">
        <v>42085</v>
      </c>
      <c r="AC3" s="1010"/>
      <c r="AD3" s="1010"/>
      <c r="AE3" s="1011"/>
      <c r="AF3" s="1032"/>
      <c r="AG3" s="1033"/>
      <c r="AH3" s="1033"/>
      <c r="AI3" s="1033"/>
      <c r="AJ3" s="1034"/>
      <c r="AK3" s="1032"/>
      <c r="AL3" s="1033"/>
      <c r="AM3" s="1033"/>
      <c r="AN3" s="1034"/>
      <c r="AO3" s="1009">
        <v>39339</v>
      </c>
      <c r="AP3" s="1011"/>
      <c r="AQ3" s="1009"/>
      <c r="AR3" s="1010"/>
      <c r="AS3" s="1010"/>
      <c r="AT3" s="1011"/>
      <c r="AU3" s="1009">
        <v>37504</v>
      </c>
      <c r="AV3" s="1010"/>
      <c r="AW3" s="1010"/>
      <c r="AX3" s="1011"/>
      <c r="AY3" s="1032" t="s">
        <v>131</v>
      </c>
      <c r="AZ3" s="1033"/>
      <c r="BA3" s="1033"/>
      <c r="BB3" s="1034"/>
      <c r="BC3" s="1009">
        <v>38050</v>
      </c>
      <c r="BD3" s="1010"/>
      <c r="BE3" s="1010"/>
      <c r="BF3" s="1011"/>
      <c r="BG3" s="1009">
        <v>36526</v>
      </c>
      <c r="BH3" s="1010"/>
      <c r="BI3" s="1010"/>
      <c r="BJ3" s="1011"/>
      <c r="BK3" s="1009">
        <v>33371</v>
      </c>
      <c r="BL3" s="1011"/>
      <c r="BM3" s="1009">
        <v>30498</v>
      </c>
      <c r="BN3" s="1010"/>
      <c r="BO3" s="1010"/>
      <c r="BP3" s="1011"/>
      <c r="BQ3" s="21">
        <v>40960</v>
      </c>
      <c r="BR3" s="1009">
        <v>39045</v>
      </c>
      <c r="BS3" s="1010"/>
      <c r="BT3" s="1011"/>
      <c r="BU3" s="1009">
        <v>40157</v>
      </c>
      <c r="BV3" s="1010"/>
      <c r="BW3" s="1011"/>
      <c r="BX3" s="1009">
        <v>39045</v>
      </c>
      <c r="BY3" s="1010"/>
      <c r="BZ3" s="1011"/>
      <c r="CA3" s="1009">
        <v>40157</v>
      </c>
      <c r="CB3" s="1010"/>
      <c r="CC3" s="1011"/>
      <c r="CD3" s="1009">
        <v>39045</v>
      </c>
      <c r="CE3" s="1010"/>
      <c r="CF3" s="1011"/>
      <c r="CG3" s="1009">
        <v>40157</v>
      </c>
      <c r="CH3" s="1010"/>
      <c r="CI3" s="1011"/>
      <c r="CJ3" s="1009">
        <v>42452</v>
      </c>
      <c r="CK3" s="1011"/>
      <c r="CL3" s="1009">
        <v>34859</v>
      </c>
      <c r="CM3" s="1011"/>
      <c r="CN3" s="1009">
        <v>34561</v>
      </c>
      <c r="CO3" s="1011"/>
      <c r="CP3" s="1009">
        <v>41870</v>
      </c>
      <c r="CQ3" s="1011"/>
      <c r="CR3" s="21">
        <v>42167</v>
      </c>
      <c r="CS3" s="21">
        <v>42305</v>
      </c>
      <c r="CT3" s="1009">
        <v>42085</v>
      </c>
      <c r="CU3" s="1011"/>
      <c r="CV3" s="1009">
        <v>37134</v>
      </c>
      <c r="CW3" s="1010"/>
      <c r="CX3" s="1010"/>
      <c r="CY3" s="1011"/>
      <c r="CZ3" s="851">
        <v>32143</v>
      </c>
      <c r="DA3" s="1009">
        <v>41689</v>
      </c>
      <c r="DB3" s="1010"/>
      <c r="DC3" s="1010"/>
      <c r="DD3" s="1010"/>
      <c r="DE3" s="1011"/>
      <c r="DF3" s="1009">
        <v>41372</v>
      </c>
      <c r="DG3" s="1010"/>
      <c r="DH3" s="1010"/>
      <c r="DI3" s="1010"/>
      <c r="DJ3" s="1011"/>
      <c r="DK3" s="1009">
        <v>42108</v>
      </c>
      <c r="DL3" s="1010"/>
      <c r="DM3" s="1010"/>
      <c r="DN3" s="1011"/>
      <c r="DO3" s="1009">
        <v>37946</v>
      </c>
      <c r="DP3" s="1010"/>
      <c r="DQ3" s="1010"/>
      <c r="DR3" s="1011"/>
      <c r="DS3" s="1009">
        <v>40423</v>
      </c>
      <c r="DT3" s="1010"/>
      <c r="DU3" s="1010"/>
      <c r="DV3" s="1011"/>
      <c r="DW3" s="21">
        <v>40437</v>
      </c>
      <c r="DX3" s="21">
        <v>40486</v>
      </c>
      <c r="DY3" s="1009">
        <v>37389</v>
      </c>
      <c r="DZ3" s="1010"/>
      <c r="EA3" s="1010"/>
      <c r="EB3" s="1011"/>
      <c r="EC3" s="21">
        <v>40157</v>
      </c>
      <c r="ED3" s="21">
        <v>38315</v>
      </c>
      <c r="EE3" s="1009">
        <v>40848</v>
      </c>
      <c r="EF3" s="1011"/>
      <c r="EG3" s="1009">
        <v>40595</v>
      </c>
      <c r="EH3" s="1011"/>
      <c r="EI3" s="1009">
        <v>40595</v>
      </c>
      <c r="EJ3" s="1011"/>
      <c r="EK3" s="1009">
        <v>40848</v>
      </c>
      <c r="EL3" s="1010"/>
      <c r="EM3" s="1011"/>
      <c r="EN3" s="1009">
        <v>36708</v>
      </c>
      <c r="EO3" s="1011"/>
      <c r="EP3" s="1035">
        <v>40074</v>
      </c>
      <c r="EQ3" s="1011"/>
      <c r="ER3" s="1035">
        <v>40074</v>
      </c>
      <c r="ES3" s="1011"/>
      <c r="ET3" s="1009">
        <v>36283</v>
      </c>
      <c r="EU3" s="1010"/>
      <c r="EV3" s="1010"/>
      <c r="EW3" s="1011"/>
      <c r="EX3" s="1009">
        <v>39990</v>
      </c>
      <c r="EY3" s="1010"/>
      <c r="EZ3" s="1010"/>
      <c r="FA3" s="1011"/>
      <c r="FB3" s="1009">
        <v>40848</v>
      </c>
      <c r="FC3" s="1011"/>
      <c r="FD3" s="1019"/>
      <c r="FE3" s="1024"/>
      <c r="FF3" s="1024"/>
      <c r="FG3" s="1020"/>
      <c r="FH3" s="1009">
        <v>40205</v>
      </c>
      <c r="FI3" s="1011"/>
      <c r="FJ3" s="1009">
        <v>40205</v>
      </c>
      <c r="FK3" s="1011"/>
      <c r="FL3" s="1009">
        <v>37377</v>
      </c>
      <c r="FM3" s="1011"/>
      <c r="FN3" s="1009">
        <v>36495</v>
      </c>
      <c r="FO3" s="1010"/>
      <c r="FP3" s="1010"/>
      <c r="FQ3" s="1011"/>
      <c r="FR3" s="1009">
        <v>42578</v>
      </c>
      <c r="FS3" s="1010"/>
      <c r="FT3" s="1010"/>
      <c r="FU3" s="1011"/>
      <c r="FV3" s="1009">
        <v>40848</v>
      </c>
      <c r="FW3" s="1011"/>
      <c r="FX3" s="1009">
        <v>40848</v>
      </c>
      <c r="FY3" s="1011"/>
      <c r="FZ3" s="1019" t="s">
        <v>132</v>
      </c>
      <c r="GA3" s="1020"/>
      <c r="GB3" s="21">
        <v>40578</v>
      </c>
      <c r="GC3" s="1009">
        <v>40039</v>
      </c>
      <c r="GD3" s="1011"/>
      <c r="GE3" s="1009">
        <v>30498</v>
      </c>
      <c r="GF3" s="1010"/>
      <c r="GG3" s="1010"/>
      <c r="GH3" s="1011"/>
      <c r="GI3" s="21">
        <v>38281</v>
      </c>
      <c r="GJ3" s="21">
        <v>38237</v>
      </c>
      <c r="GK3" s="21">
        <v>38250</v>
      </c>
      <c r="GL3" s="21">
        <v>42405</v>
      </c>
      <c r="GM3" s="1019" t="s">
        <v>748</v>
      </c>
      <c r="GN3" s="1024"/>
      <c r="GO3" s="1024"/>
      <c r="GP3" s="1020"/>
      <c r="GQ3" s="1009">
        <v>38197</v>
      </c>
      <c r="GR3" s="1010"/>
      <c r="GS3" s="1010"/>
      <c r="GT3" s="1011"/>
      <c r="GU3" s="1019" t="s">
        <v>133</v>
      </c>
      <c r="GV3" s="1024"/>
      <c r="GW3" s="1024"/>
      <c r="GX3" s="1020"/>
      <c r="GY3" s="1009">
        <v>37504</v>
      </c>
      <c r="GZ3" s="1010"/>
      <c r="HA3" s="1010"/>
      <c r="HB3" s="1011"/>
      <c r="HC3" s="21">
        <v>42277</v>
      </c>
      <c r="HD3" s="1009">
        <v>40044</v>
      </c>
      <c r="HE3" s="1011"/>
      <c r="HF3" s="1009">
        <v>30498</v>
      </c>
      <c r="HG3" s="1053"/>
      <c r="HH3" s="1053"/>
      <c r="HI3" s="1054"/>
      <c r="HJ3" s="1009">
        <v>40848</v>
      </c>
      <c r="HK3" s="1011"/>
      <c r="HL3" s="1019" t="s">
        <v>134</v>
      </c>
      <c r="HM3" s="1024"/>
      <c r="HN3" s="1024"/>
      <c r="HO3" s="1020"/>
      <c r="HP3" s="1012">
        <v>37091</v>
      </c>
      <c r="HQ3" s="1013"/>
      <c r="HR3" s="1009">
        <v>37504</v>
      </c>
      <c r="HS3" s="1010"/>
      <c r="HT3" s="1010"/>
      <c r="HU3" s="1011"/>
      <c r="HV3" s="1009">
        <v>40154</v>
      </c>
      <c r="HW3" s="1011"/>
      <c r="HX3" s="1035">
        <v>40154</v>
      </c>
      <c r="HY3" s="1011"/>
      <c r="HZ3" s="1009">
        <v>38010</v>
      </c>
      <c r="IA3" s="1010"/>
      <c r="IB3" s="1010"/>
      <c r="IC3" s="1011"/>
      <c r="ID3" s="1009">
        <v>40074</v>
      </c>
      <c r="IE3" s="1011"/>
      <c r="IF3" s="1009">
        <v>40074</v>
      </c>
      <c r="IG3" s="1011"/>
      <c r="IH3" s="1009">
        <v>38239</v>
      </c>
      <c r="II3" s="1010"/>
      <c r="IJ3" s="1010"/>
      <c r="IK3" s="1011"/>
      <c r="IL3" s="21" t="s">
        <v>747</v>
      </c>
      <c r="IM3" s="1009">
        <v>40848</v>
      </c>
      <c r="IN3" s="1011"/>
      <c r="IO3" s="1009">
        <v>36708</v>
      </c>
      <c r="IP3" s="1010"/>
      <c r="IQ3" s="1010"/>
      <c r="IR3" s="1011"/>
      <c r="IS3" s="1009">
        <v>37175</v>
      </c>
      <c r="IT3" s="1010"/>
      <c r="IU3" s="1010"/>
      <c r="IV3" s="1011"/>
      <c r="IW3" s="1009">
        <v>38234</v>
      </c>
      <c r="IX3" s="1010"/>
      <c r="IY3" s="1010"/>
      <c r="IZ3" s="1011"/>
      <c r="JA3" s="21">
        <v>37902</v>
      </c>
      <c r="JB3" s="1009">
        <v>42072</v>
      </c>
      <c r="JC3" s="1010"/>
      <c r="JD3" s="1010"/>
      <c r="JE3" s="1011"/>
      <c r="JF3" s="1009">
        <v>36741</v>
      </c>
      <c r="JG3" s="1010"/>
      <c r="JH3" s="1011"/>
      <c r="JI3" s="1009">
        <v>40848</v>
      </c>
      <c r="JJ3" s="1011"/>
      <c r="JK3" s="1009">
        <v>38050</v>
      </c>
      <c r="JL3" s="1010"/>
      <c r="JM3" s="1010"/>
      <c r="JN3" s="1011"/>
      <c r="JO3" s="1009">
        <v>39702</v>
      </c>
      <c r="JP3" s="1011"/>
      <c r="JQ3" s="1009">
        <v>38021</v>
      </c>
      <c r="JR3" s="1010"/>
      <c r="JS3" s="1010"/>
      <c r="JT3" s="1011"/>
      <c r="JU3" s="1009">
        <v>39822</v>
      </c>
      <c r="JV3" s="1010"/>
      <c r="JW3" s="1010"/>
      <c r="JX3" s="1011"/>
      <c r="JY3" s="1009">
        <v>42080</v>
      </c>
      <c r="JZ3" s="1010"/>
      <c r="KA3" s="1010"/>
      <c r="KB3" s="1011"/>
      <c r="KC3" s="1009">
        <v>36563</v>
      </c>
      <c r="KD3" s="1010"/>
      <c r="KE3" s="1010"/>
      <c r="KF3" s="1011"/>
    </row>
    <row r="4" spans="1:292" s="12" customFormat="1" ht="35.25" customHeight="1">
      <c r="A4" s="13"/>
      <c r="B4" s="14" t="s">
        <v>135</v>
      </c>
      <c r="C4" s="17" t="s">
        <v>136</v>
      </c>
      <c r="D4" s="1019" t="s">
        <v>137</v>
      </c>
      <c r="E4" s="1024"/>
      <c r="F4" s="1024"/>
      <c r="G4" s="1024"/>
      <c r="H4" s="1020"/>
      <c r="I4" s="1009" t="s">
        <v>138</v>
      </c>
      <c r="J4" s="1010"/>
      <c r="K4" s="1010"/>
      <c r="L4" s="1011"/>
      <c r="M4" s="1012" t="s">
        <v>139</v>
      </c>
      <c r="N4" s="1026"/>
      <c r="O4" s="1026"/>
      <c r="P4" s="1013"/>
      <c r="Q4" s="1009" t="s">
        <v>140</v>
      </c>
      <c r="R4" s="1010"/>
      <c r="S4" s="1010"/>
      <c r="T4" s="1011"/>
      <c r="U4" s="1009" t="s">
        <v>141</v>
      </c>
      <c r="V4" s="1010"/>
      <c r="W4" s="1011"/>
      <c r="X4" s="1009" t="s">
        <v>142</v>
      </c>
      <c r="Y4" s="1010"/>
      <c r="Z4" s="1010"/>
      <c r="AA4" s="1011"/>
      <c r="AB4" s="1009"/>
      <c r="AC4" s="1010"/>
      <c r="AD4" s="1010"/>
      <c r="AE4" s="1011"/>
      <c r="AF4" s="1032"/>
      <c r="AG4" s="1033"/>
      <c r="AH4" s="1033"/>
      <c r="AI4" s="1033"/>
      <c r="AJ4" s="1034"/>
      <c r="AK4" s="1032"/>
      <c r="AL4" s="1033"/>
      <c r="AM4" s="1033"/>
      <c r="AN4" s="1034"/>
      <c r="AO4" s="1012" t="s">
        <v>143</v>
      </c>
      <c r="AP4" s="1013"/>
      <c r="AQ4" s="1009"/>
      <c r="AR4" s="1010"/>
      <c r="AS4" s="1010"/>
      <c r="AT4" s="1011"/>
      <c r="AU4" s="962"/>
      <c r="AV4" s="963"/>
      <c r="AW4" s="963"/>
      <c r="AX4" s="964"/>
      <c r="AY4" s="1032" t="s">
        <v>144</v>
      </c>
      <c r="AZ4" s="1033"/>
      <c r="BA4" s="1033"/>
      <c r="BB4" s="1034"/>
      <c r="BC4" s="1009" t="s">
        <v>145</v>
      </c>
      <c r="BD4" s="1010"/>
      <c r="BE4" s="1010"/>
      <c r="BF4" s="1011"/>
      <c r="BG4" s="1009" t="s">
        <v>146</v>
      </c>
      <c r="BH4" s="1010"/>
      <c r="BI4" s="1010"/>
      <c r="BJ4" s="1011"/>
      <c r="BK4" s="1012" t="s">
        <v>147</v>
      </c>
      <c r="BL4" s="1013"/>
      <c r="BM4" s="1012"/>
      <c r="BN4" s="1026"/>
      <c r="BO4" s="1026"/>
      <c r="BP4" s="1013"/>
      <c r="BQ4" s="17"/>
      <c r="BR4" s="1009" t="s">
        <v>148</v>
      </c>
      <c r="BS4" s="1010"/>
      <c r="BT4" s="1011"/>
      <c r="BU4" s="1009"/>
      <c r="BV4" s="1010"/>
      <c r="BW4" s="1011"/>
      <c r="BX4" s="1009" t="s">
        <v>149</v>
      </c>
      <c r="BY4" s="1010"/>
      <c r="BZ4" s="1011"/>
      <c r="CA4" s="1009"/>
      <c r="CB4" s="1010"/>
      <c r="CC4" s="1011"/>
      <c r="CD4" s="1009" t="s">
        <v>150</v>
      </c>
      <c r="CE4" s="1010"/>
      <c r="CF4" s="1011"/>
      <c r="CG4" s="1009"/>
      <c r="CH4" s="1010"/>
      <c r="CI4" s="1011"/>
      <c r="CJ4" s="962"/>
      <c r="CK4" s="964"/>
      <c r="CL4" s="1009"/>
      <c r="CM4" s="1011"/>
      <c r="CN4" s="1009"/>
      <c r="CO4" s="1011"/>
      <c r="CP4" s="1012" t="s">
        <v>730</v>
      </c>
      <c r="CQ4" s="1013"/>
      <c r="CR4" s="22"/>
      <c r="CS4" s="19"/>
      <c r="CT4" s="21"/>
      <c r="CU4" s="23"/>
      <c r="CV4" s="1009" t="s">
        <v>151</v>
      </c>
      <c r="CW4" s="1010"/>
      <c r="CX4" s="1010"/>
      <c r="CY4" s="1011"/>
      <c r="CZ4" s="17"/>
      <c r="DA4" s="1017" t="s">
        <v>137</v>
      </c>
      <c r="DB4" s="1025"/>
      <c r="DC4" s="1025"/>
      <c r="DD4" s="1025"/>
      <c r="DE4" s="1018"/>
      <c r="DF4" s="1019" t="s">
        <v>137</v>
      </c>
      <c r="DG4" s="1024"/>
      <c r="DH4" s="1024"/>
      <c r="DI4" s="1024"/>
      <c r="DJ4" s="1020"/>
      <c r="DK4" s="1017" t="s">
        <v>152</v>
      </c>
      <c r="DL4" s="1025"/>
      <c r="DM4" s="1025"/>
      <c r="DN4" s="1018"/>
      <c r="DO4" s="1017" t="s">
        <v>153</v>
      </c>
      <c r="DP4" s="1025"/>
      <c r="DQ4" s="1025"/>
      <c r="DR4" s="1018"/>
      <c r="DS4" s="1012" t="s">
        <v>154</v>
      </c>
      <c r="DT4" s="1026"/>
      <c r="DU4" s="1026"/>
      <c r="DV4" s="1013"/>
      <c r="DW4" s="24" t="s">
        <v>155</v>
      </c>
      <c r="DX4" s="24" t="s">
        <v>156</v>
      </c>
      <c r="DY4" s="1027" t="s">
        <v>157</v>
      </c>
      <c r="DZ4" s="1028"/>
      <c r="EA4" s="1028"/>
      <c r="EB4" s="1029"/>
      <c r="EC4" s="21"/>
      <c r="ED4" s="21"/>
      <c r="EE4" s="1017" t="s">
        <v>158</v>
      </c>
      <c r="EF4" s="1018"/>
      <c r="EG4" s="1019" t="s">
        <v>158</v>
      </c>
      <c r="EH4" s="1020"/>
      <c r="EI4" s="1017" t="s">
        <v>158</v>
      </c>
      <c r="EJ4" s="1018"/>
      <c r="EK4" s="1019" t="s">
        <v>158</v>
      </c>
      <c r="EL4" s="1024"/>
      <c r="EM4" s="1020"/>
      <c r="EN4" s="1030" t="s">
        <v>159</v>
      </c>
      <c r="EO4" s="1031"/>
      <c r="EP4" s="1009"/>
      <c r="EQ4" s="1011"/>
      <c r="ER4" s="1009"/>
      <c r="ES4" s="1011"/>
      <c r="ET4" s="1009"/>
      <c r="EU4" s="1010"/>
      <c r="EV4" s="1010"/>
      <c r="EW4" s="1011"/>
      <c r="EX4" s="1009"/>
      <c r="EY4" s="1010"/>
      <c r="EZ4" s="1010"/>
      <c r="FA4" s="1011"/>
      <c r="FB4" s="1017" t="s">
        <v>158</v>
      </c>
      <c r="FC4" s="1018"/>
      <c r="FD4" s="1019"/>
      <c r="FE4" s="1024"/>
      <c r="FF4" s="1024"/>
      <c r="FG4" s="1020"/>
      <c r="FH4" s="1017" t="s">
        <v>158</v>
      </c>
      <c r="FI4" s="1018"/>
      <c r="FJ4" s="1017" t="s">
        <v>158</v>
      </c>
      <c r="FK4" s="1018"/>
      <c r="FL4" s="1019" t="s">
        <v>160</v>
      </c>
      <c r="FM4" s="1020"/>
      <c r="FN4" s="1019"/>
      <c r="FO4" s="1024"/>
      <c r="FP4" s="1024"/>
      <c r="FQ4" s="1020"/>
      <c r="FR4" s="962"/>
      <c r="FS4" s="963"/>
      <c r="FT4" s="963"/>
      <c r="FU4" s="964"/>
      <c r="FV4" s="1017" t="s">
        <v>158</v>
      </c>
      <c r="FW4" s="1018"/>
      <c r="FX4" s="1017" t="s">
        <v>158</v>
      </c>
      <c r="FY4" s="1018"/>
      <c r="FZ4" s="1019" t="s">
        <v>731</v>
      </c>
      <c r="GA4" s="1020"/>
      <c r="GB4" s="21"/>
      <c r="GC4" s="1012" t="s">
        <v>161</v>
      </c>
      <c r="GD4" s="1013"/>
      <c r="GE4" s="1021" t="s">
        <v>162</v>
      </c>
      <c r="GF4" s="1022"/>
      <c r="GG4" s="1022"/>
      <c r="GH4" s="1023"/>
      <c r="GI4" s="16" t="s">
        <v>163</v>
      </c>
      <c r="GJ4" s="16" t="s">
        <v>164</v>
      </c>
      <c r="GK4" s="16" t="s">
        <v>165</v>
      </c>
      <c r="GL4" s="20" t="s">
        <v>166</v>
      </c>
      <c r="GM4" s="1019"/>
      <c r="GN4" s="1024"/>
      <c r="GO4" s="1024"/>
      <c r="GP4" s="1020"/>
      <c r="GQ4" s="1019" t="s">
        <v>167</v>
      </c>
      <c r="GR4" s="1024"/>
      <c r="GS4" s="1024"/>
      <c r="GT4" s="1020"/>
      <c r="GU4" s="1019"/>
      <c r="GV4" s="1024"/>
      <c r="GW4" s="1024"/>
      <c r="GX4" s="1020"/>
      <c r="GY4" s="1009" t="s">
        <v>168</v>
      </c>
      <c r="GZ4" s="1010"/>
      <c r="HA4" s="1010"/>
      <c r="HB4" s="1011"/>
      <c r="HC4" s="25" t="s">
        <v>169</v>
      </c>
      <c r="HD4" s="1017" t="s">
        <v>158</v>
      </c>
      <c r="HE4" s="1018"/>
      <c r="HF4" s="1014"/>
      <c r="HG4" s="1015"/>
      <c r="HH4" s="1015"/>
      <c r="HI4" s="1016"/>
      <c r="HJ4" s="1012" t="s">
        <v>158</v>
      </c>
      <c r="HK4" s="1013"/>
      <c r="HL4" s="21" t="s">
        <v>740</v>
      </c>
      <c r="HM4" s="23"/>
      <c r="HN4" s="23"/>
      <c r="HO4" s="23"/>
      <c r="HP4" s="1012" t="s">
        <v>170</v>
      </c>
      <c r="HQ4" s="1013"/>
      <c r="HR4" s="1009"/>
      <c r="HS4" s="1010"/>
      <c r="HT4" s="1010"/>
      <c r="HU4" s="1011"/>
      <c r="HV4" s="1009"/>
      <c r="HW4" s="1011"/>
      <c r="HX4" s="1009"/>
      <c r="HY4" s="1011"/>
      <c r="HZ4" s="1009" t="s">
        <v>171</v>
      </c>
      <c r="IA4" s="1010"/>
      <c r="IB4" s="1010"/>
      <c r="IC4" s="1011"/>
      <c r="ID4" s="1017" t="s">
        <v>158</v>
      </c>
      <c r="IE4" s="1018"/>
      <c r="IF4" s="1017" t="s">
        <v>158</v>
      </c>
      <c r="IG4" s="1018"/>
      <c r="IH4" s="1009" t="s">
        <v>172</v>
      </c>
      <c r="II4" s="1010"/>
      <c r="IJ4" s="1010"/>
      <c r="IK4" s="1011"/>
      <c r="IL4" s="16" t="s">
        <v>173</v>
      </c>
      <c r="IM4" s="1017" t="s">
        <v>158</v>
      </c>
      <c r="IN4" s="1018"/>
      <c r="IO4" s="1017" t="s">
        <v>174</v>
      </c>
      <c r="IP4" s="1025"/>
      <c r="IQ4" s="1025"/>
      <c r="IR4" s="1018"/>
      <c r="IS4" s="1009" t="s">
        <v>175</v>
      </c>
      <c r="IT4" s="1010"/>
      <c r="IU4" s="1010"/>
      <c r="IV4" s="1011"/>
      <c r="IW4" s="1009" t="s">
        <v>172</v>
      </c>
      <c r="IX4" s="1010"/>
      <c r="IY4" s="1010"/>
      <c r="IZ4" s="1011"/>
      <c r="JA4" s="16" t="s">
        <v>176</v>
      </c>
      <c r="JB4" s="1012" t="s">
        <v>177</v>
      </c>
      <c r="JC4" s="1026"/>
      <c r="JD4" s="1026"/>
      <c r="JE4" s="1013"/>
      <c r="JF4" s="1019" t="s">
        <v>178</v>
      </c>
      <c r="JG4" s="1024"/>
      <c r="JH4" s="1020"/>
      <c r="JI4" s="1019" t="s">
        <v>158</v>
      </c>
      <c r="JJ4" s="1020"/>
      <c r="JK4" s="1009" t="s">
        <v>179</v>
      </c>
      <c r="JL4" s="1010"/>
      <c r="JM4" s="1010"/>
      <c r="JN4" s="1011"/>
      <c r="JO4" s="1012" t="s">
        <v>180</v>
      </c>
      <c r="JP4" s="1013"/>
      <c r="JQ4" s="1009"/>
      <c r="JR4" s="1010"/>
      <c r="JS4" s="1010"/>
      <c r="JT4" s="1011"/>
      <c r="JU4" s="1009"/>
      <c r="JV4" s="1010"/>
      <c r="JW4" s="1010"/>
      <c r="JX4" s="1011"/>
      <c r="JY4" s="1009"/>
      <c r="JZ4" s="1010"/>
      <c r="KA4" s="1010"/>
      <c r="KB4" s="1011"/>
      <c r="KC4" s="1009"/>
      <c r="KD4" s="1010"/>
      <c r="KE4" s="1010"/>
      <c r="KF4" s="1011"/>
    </row>
    <row r="5" spans="1:292" s="12" customFormat="1" ht="14">
      <c r="A5" s="13"/>
      <c r="B5" s="14" t="s">
        <v>556</v>
      </c>
      <c r="C5" s="17">
        <v>501</v>
      </c>
      <c r="D5" s="26" t="s">
        <v>181</v>
      </c>
      <c r="E5" s="27" t="s">
        <v>182</v>
      </c>
      <c r="F5" s="27" t="s">
        <v>183</v>
      </c>
      <c r="G5" s="27" t="s">
        <v>184</v>
      </c>
      <c r="H5" s="28" t="s">
        <v>185</v>
      </c>
      <c r="I5" s="29">
        <v>506.2</v>
      </c>
      <c r="J5" s="30">
        <v>506.3</v>
      </c>
      <c r="K5" s="30">
        <v>506.4</v>
      </c>
      <c r="L5" s="31">
        <v>506.5</v>
      </c>
      <c r="M5" s="32">
        <v>507.3</v>
      </c>
      <c r="N5" s="30">
        <v>507.4</v>
      </c>
      <c r="O5" s="33">
        <v>507.5</v>
      </c>
      <c r="P5" s="31">
        <v>507.6</v>
      </c>
      <c r="Q5" s="29">
        <v>1497.1</v>
      </c>
      <c r="R5" s="30">
        <v>1497.3</v>
      </c>
      <c r="S5" s="30">
        <v>1497.2</v>
      </c>
      <c r="T5" s="18" t="s">
        <v>186</v>
      </c>
      <c r="U5" s="29">
        <v>1950.1</v>
      </c>
      <c r="V5" s="30" t="s">
        <v>187</v>
      </c>
      <c r="W5" s="31" t="s">
        <v>188</v>
      </c>
      <c r="X5" s="34">
        <v>2152.1999999999998</v>
      </c>
      <c r="Y5" s="35" t="s">
        <v>189</v>
      </c>
      <c r="Z5" s="35" t="s">
        <v>190</v>
      </c>
      <c r="AA5" s="36" t="s">
        <v>191</v>
      </c>
      <c r="AB5" s="37">
        <v>2713.1</v>
      </c>
      <c r="AC5" s="38" t="s">
        <v>192</v>
      </c>
      <c r="AD5" s="38" t="s">
        <v>193</v>
      </c>
      <c r="AE5" s="39" t="s">
        <v>194</v>
      </c>
      <c r="AF5" s="26">
        <v>511.1</v>
      </c>
      <c r="AG5" s="27" t="s">
        <v>195</v>
      </c>
      <c r="AH5" s="27" t="s">
        <v>196</v>
      </c>
      <c r="AI5" s="27" t="s">
        <v>197</v>
      </c>
      <c r="AJ5" s="28" t="s">
        <v>198</v>
      </c>
      <c r="AK5" s="26">
        <v>512.5</v>
      </c>
      <c r="AL5" s="27">
        <v>512.6</v>
      </c>
      <c r="AM5" s="27">
        <v>512.70000000000005</v>
      </c>
      <c r="AN5" s="28">
        <v>512.79999999999995</v>
      </c>
      <c r="AO5" s="29">
        <v>1172.0999999999999</v>
      </c>
      <c r="AP5" s="31">
        <v>1172.2</v>
      </c>
      <c r="AQ5" s="29">
        <v>515.5</v>
      </c>
      <c r="AR5" s="27" t="s">
        <v>744</v>
      </c>
      <c r="AS5" s="27" t="s">
        <v>745</v>
      </c>
      <c r="AT5" s="28" t="s">
        <v>746</v>
      </c>
      <c r="AU5" s="29">
        <v>517.20000000000005</v>
      </c>
      <c r="AV5" s="30">
        <v>517.29999999999995</v>
      </c>
      <c r="AW5" s="30">
        <v>517.4</v>
      </c>
      <c r="AX5" s="31">
        <v>517.5</v>
      </c>
      <c r="AY5" s="26">
        <v>518</v>
      </c>
      <c r="AZ5" s="27">
        <v>518.6</v>
      </c>
      <c r="BA5" s="27">
        <v>518.70000000000005</v>
      </c>
      <c r="BB5" s="28">
        <v>518.79999999999995</v>
      </c>
      <c r="BC5" s="29">
        <v>519.20000000000005</v>
      </c>
      <c r="BD5" s="30">
        <v>519.29999999999995</v>
      </c>
      <c r="BE5" s="30">
        <v>519.4</v>
      </c>
      <c r="BF5" s="31">
        <v>519.5</v>
      </c>
      <c r="BG5" s="29">
        <v>523.1</v>
      </c>
      <c r="BH5" s="30">
        <v>523.20000000000005</v>
      </c>
      <c r="BI5" s="30">
        <v>523.29999999999995</v>
      </c>
      <c r="BJ5" s="31">
        <v>523.4</v>
      </c>
      <c r="BK5" s="40">
        <v>526.1</v>
      </c>
      <c r="BL5" s="41" t="s">
        <v>199</v>
      </c>
      <c r="BM5" s="26" t="s">
        <v>200</v>
      </c>
      <c r="BN5" s="27" t="s">
        <v>201</v>
      </c>
      <c r="BO5" s="27" t="s">
        <v>202</v>
      </c>
      <c r="BP5" s="28" t="s">
        <v>203</v>
      </c>
      <c r="BQ5" s="17">
        <v>1969.1</v>
      </c>
      <c r="BR5" s="29">
        <v>1004.2</v>
      </c>
      <c r="BS5" s="30">
        <v>1004.4</v>
      </c>
      <c r="BT5" s="31">
        <v>1004.3</v>
      </c>
      <c r="BU5" s="29">
        <v>1486.2</v>
      </c>
      <c r="BV5" s="30">
        <v>1486.3</v>
      </c>
      <c r="BW5" s="31">
        <v>1486.4</v>
      </c>
      <c r="BX5" s="29">
        <v>1002.1</v>
      </c>
      <c r="BY5" s="30">
        <v>1002.2</v>
      </c>
      <c r="BZ5" s="31">
        <v>1002.3</v>
      </c>
      <c r="CA5" s="29">
        <v>1484.2</v>
      </c>
      <c r="CB5" s="30">
        <v>1484.3</v>
      </c>
      <c r="CC5" s="31">
        <v>1484.4</v>
      </c>
      <c r="CD5" s="29">
        <v>1003.2</v>
      </c>
      <c r="CE5" s="30">
        <v>1003.3</v>
      </c>
      <c r="CF5" s="31">
        <v>1003.4</v>
      </c>
      <c r="CG5" s="29">
        <v>1485.2</v>
      </c>
      <c r="CH5" s="30">
        <v>1485.3</v>
      </c>
      <c r="CI5" s="31">
        <v>1485.4</v>
      </c>
      <c r="CJ5" s="37">
        <v>3126.2</v>
      </c>
      <c r="CK5" s="39" t="s">
        <v>204</v>
      </c>
      <c r="CL5" s="26" t="s">
        <v>205</v>
      </c>
      <c r="CM5" s="28" t="s">
        <v>206</v>
      </c>
      <c r="CN5" s="29">
        <v>540.29999999999995</v>
      </c>
      <c r="CO5" s="31" t="s">
        <v>207</v>
      </c>
      <c r="CP5" s="29">
        <v>2542.4</v>
      </c>
      <c r="CQ5" s="31" t="s">
        <v>208</v>
      </c>
      <c r="CR5" s="20">
        <v>2932</v>
      </c>
      <c r="CS5" s="17">
        <v>3072</v>
      </c>
      <c r="CT5" s="37">
        <v>2714.1</v>
      </c>
      <c r="CU5" s="39" t="s">
        <v>209</v>
      </c>
      <c r="CV5" s="29">
        <v>552.1</v>
      </c>
      <c r="CW5" s="30">
        <v>552.20000000000005</v>
      </c>
      <c r="CX5" s="30">
        <v>552.29999999999995</v>
      </c>
      <c r="CY5" s="31">
        <v>552.4</v>
      </c>
      <c r="CZ5" s="17">
        <v>555</v>
      </c>
      <c r="DA5" s="26" t="s">
        <v>210</v>
      </c>
      <c r="DB5" s="27" t="s">
        <v>211</v>
      </c>
      <c r="DC5" s="27" t="s">
        <v>212</v>
      </c>
      <c r="DD5" s="27" t="s">
        <v>213</v>
      </c>
      <c r="DE5" s="28" t="s">
        <v>581</v>
      </c>
      <c r="DF5" s="26">
        <v>2235.1</v>
      </c>
      <c r="DG5" s="27" t="s">
        <v>214</v>
      </c>
      <c r="DH5" s="27" t="s">
        <v>215</v>
      </c>
      <c r="DI5" s="27" t="s">
        <v>216</v>
      </c>
      <c r="DJ5" s="28" t="s">
        <v>217</v>
      </c>
      <c r="DK5" s="37">
        <v>2712</v>
      </c>
      <c r="DL5" s="38" t="s">
        <v>218</v>
      </c>
      <c r="DM5" s="38" t="s">
        <v>219</v>
      </c>
      <c r="DN5" s="39" t="s">
        <v>220</v>
      </c>
      <c r="DO5" s="29">
        <v>561.1</v>
      </c>
      <c r="DP5" s="30">
        <v>561.20000000000005</v>
      </c>
      <c r="DQ5" s="30">
        <v>561.29999999999995</v>
      </c>
      <c r="DR5" s="31">
        <v>561.4</v>
      </c>
      <c r="DS5" s="26">
        <v>1598.3</v>
      </c>
      <c r="DT5" s="27" t="s">
        <v>221</v>
      </c>
      <c r="DU5" s="27">
        <v>1598.6</v>
      </c>
      <c r="DV5" s="28">
        <v>1598.7</v>
      </c>
      <c r="DW5" s="42">
        <v>1655</v>
      </c>
      <c r="DX5" s="42">
        <v>1714</v>
      </c>
      <c r="DY5" s="29">
        <v>567.1</v>
      </c>
      <c r="DZ5" s="30">
        <v>567.20000000000005</v>
      </c>
      <c r="EA5" s="30">
        <v>567.29999999999995</v>
      </c>
      <c r="EB5" s="31">
        <v>567.4</v>
      </c>
      <c r="EC5" s="17">
        <v>1487.1</v>
      </c>
      <c r="ED5" s="17">
        <v>1001</v>
      </c>
      <c r="EE5" s="29">
        <v>1951.1</v>
      </c>
      <c r="EF5" s="31" t="s">
        <v>222</v>
      </c>
      <c r="EG5" s="29">
        <v>1822</v>
      </c>
      <c r="EH5" s="31">
        <v>1822.4</v>
      </c>
      <c r="EI5" s="29">
        <v>1823.1</v>
      </c>
      <c r="EJ5" s="31">
        <v>1823.4</v>
      </c>
      <c r="EK5" s="29">
        <v>1952.1</v>
      </c>
      <c r="EL5" s="30" t="s">
        <v>223</v>
      </c>
      <c r="EM5" s="31">
        <v>1952.3</v>
      </c>
      <c r="EN5" s="43">
        <v>586</v>
      </c>
      <c r="EO5" s="44">
        <v>586.9</v>
      </c>
      <c r="EP5" s="45">
        <v>1466.1</v>
      </c>
      <c r="EQ5" s="31" t="s">
        <v>224</v>
      </c>
      <c r="ER5" s="45">
        <v>1467.1</v>
      </c>
      <c r="ES5" s="31" t="s">
        <v>225</v>
      </c>
      <c r="ET5" s="29">
        <v>589.29999999999995</v>
      </c>
      <c r="EU5" s="30">
        <v>589.4</v>
      </c>
      <c r="EV5" s="30">
        <v>589.5</v>
      </c>
      <c r="EW5" s="31">
        <v>589.6</v>
      </c>
      <c r="EX5" s="29">
        <v>593.1</v>
      </c>
      <c r="EY5" s="30">
        <v>593.20000000000005</v>
      </c>
      <c r="EZ5" s="30">
        <v>593.29999999999995</v>
      </c>
      <c r="FA5" s="31">
        <v>593.4</v>
      </c>
      <c r="FB5" s="29">
        <v>1953.1</v>
      </c>
      <c r="FC5" s="31">
        <v>1953.3</v>
      </c>
      <c r="FD5" s="29">
        <v>599.20000000000005</v>
      </c>
      <c r="FE5" s="30">
        <v>599.29999999999995</v>
      </c>
      <c r="FF5" s="30">
        <v>599.4</v>
      </c>
      <c r="FG5" s="31">
        <v>599.5</v>
      </c>
      <c r="FH5" s="29">
        <v>1499.1</v>
      </c>
      <c r="FI5" s="31" t="s">
        <v>226</v>
      </c>
      <c r="FJ5" s="29">
        <v>1500.1</v>
      </c>
      <c r="FK5" s="31" t="s">
        <v>227</v>
      </c>
      <c r="FL5" s="29">
        <v>601</v>
      </c>
      <c r="FM5" s="31">
        <v>601.29999999999995</v>
      </c>
      <c r="FN5" s="29">
        <v>604</v>
      </c>
      <c r="FO5" s="30">
        <v>604.6</v>
      </c>
      <c r="FP5" s="30">
        <v>604.70000000000005</v>
      </c>
      <c r="FQ5" s="31">
        <v>604.79999999999995</v>
      </c>
      <c r="FR5" s="29" t="s">
        <v>228</v>
      </c>
      <c r="FS5" s="30" t="s">
        <v>229</v>
      </c>
      <c r="FT5" s="30" t="s">
        <v>230</v>
      </c>
      <c r="FU5" s="31" t="s">
        <v>231</v>
      </c>
      <c r="FV5" s="29">
        <v>1954.1</v>
      </c>
      <c r="FW5" s="31" t="s">
        <v>232</v>
      </c>
      <c r="FX5" s="29">
        <v>1955.1</v>
      </c>
      <c r="FY5" s="31" t="s">
        <v>233</v>
      </c>
      <c r="FZ5" s="17">
        <v>612</v>
      </c>
      <c r="GA5" s="18">
        <v>612.20000000000005</v>
      </c>
      <c r="GB5" s="17">
        <v>1803</v>
      </c>
      <c r="GC5" s="29">
        <v>1456.1</v>
      </c>
      <c r="GD5" s="31">
        <v>1456.2</v>
      </c>
      <c r="GE5" s="26" t="s">
        <v>234</v>
      </c>
      <c r="GF5" s="27" t="s">
        <v>235</v>
      </c>
      <c r="GG5" s="27" t="s">
        <v>236</v>
      </c>
      <c r="GH5" s="28" t="s">
        <v>237</v>
      </c>
      <c r="GI5" s="17">
        <v>622.1</v>
      </c>
      <c r="GJ5" s="16">
        <v>622.20000000000005</v>
      </c>
      <c r="GK5" s="17">
        <v>632</v>
      </c>
      <c r="GL5" s="20">
        <v>3100</v>
      </c>
      <c r="GM5" s="29">
        <v>638</v>
      </c>
      <c r="GN5" s="30">
        <v>638.4</v>
      </c>
      <c r="GO5" s="30">
        <v>638.5</v>
      </c>
      <c r="GP5" s="31">
        <v>638.6</v>
      </c>
      <c r="GQ5" s="29">
        <v>643.1</v>
      </c>
      <c r="GR5" s="30">
        <v>643.20000000000005</v>
      </c>
      <c r="GS5" s="30">
        <v>643.29999999999995</v>
      </c>
      <c r="GT5" s="31">
        <v>643.4</v>
      </c>
      <c r="GU5" s="29">
        <v>647.20000000000005</v>
      </c>
      <c r="GV5" s="30">
        <v>647.29999999999995</v>
      </c>
      <c r="GW5" s="30">
        <v>647.4</v>
      </c>
      <c r="GX5" s="31">
        <v>647.5</v>
      </c>
      <c r="GY5" s="29">
        <v>648.20000000000005</v>
      </c>
      <c r="GZ5" s="30">
        <v>648.29999999999995</v>
      </c>
      <c r="HA5" s="30">
        <v>648.4</v>
      </c>
      <c r="HB5" s="31">
        <v>648.5</v>
      </c>
      <c r="HC5" s="20">
        <v>3048</v>
      </c>
      <c r="HD5" s="29">
        <v>1459.1</v>
      </c>
      <c r="HE5" s="31" t="s">
        <v>238</v>
      </c>
      <c r="HF5" s="46" t="s">
        <v>239</v>
      </c>
      <c r="HG5" s="47" t="s">
        <v>240</v>
      </c>
      <c r="HH5" s="47" t="s">
        <v>241</v>
      </c>
      <c r="HI5" s="48" t="s">
        <v>242</v>
      </c>
      <c r="HJ5" s="29">
        <v>1956</v>
      </c>
      <c r="HK5" s="31" t="s">
        <v>243</v>
      </c>
      <c r="HL5" s="29">
        <v>658.2</v>
      </c>
      <c r="HM5" s="30">
        <v>658.3</v>
      </c>
      <c r="HN5" s="30">
        <v>658.4</v>
      </c>
      <c r="HO5" s="31">
        <v>658.5</v>
      </c>
      <c r="HP5" s="849">
        <v>662</v>
      </c>
      <c r="HQ5" s="850">
        <v>662</v>
      </c>
      <c r="HR5" s="29">
        <v>668.2</v>
      </c>
      <c r="HS5" s="30">
        <v>668.3</v>
      </c>
      <c r="HT5" s="30">
        <v>668.4</v>
      </c>
      <c r="HU5" s="31">
        <v>668.5</v>
      </c>
      <c r="HV5" s="29">
        <v>1482.1</v>
      </c>
      <c r="HW5" s="31" t="s">
        <v>244</v>
      </c>
      <c r="HX5" s="45">
        <v>1483.1</v>
      </c>
      <c r="HY5" s="31" t="s">
        <v>245</v>
      </c>
      <c r="HZ5" s="29">
        <v>670.2</v>
      </c>
      <c r="IA5" s="30">
        <v>670.3</v>
      </c>
      <c r="IB5" s="30">
        <v>670.4</v>
      </c>
      <c r="IC5" s="31">
        <v>670.5</v>
      </c>
      <c r="ID5" s="29">
        <v>1464.1</v>
      </c>
      <c r="IE5" s="31">
        <v>1464.2</v>
      </c>
      <c r="IF5" s="29">
        <v>1465.1</v>
      </c>
      <c r="IG5" s="31" t="s">
        <v>246</v>
      </c>
      <c r="IH5" s="29">
        <v>679.3</v>
      </c>
      <c r="II5" s="30">
        <v>679.4</v>
      </c>
      <c r="IJ5" s="30">
        <v>679.5</v>
      </c>
      <c r="IK5" s="31">
        <v>679.6</v>
      </c>
      <c r="IL5" s="17">
        <v>680</v>
      </c>
      <c r="IM5" s="29">
        <v>1957.1</v>
      </c>
      <c r="IN5" s="31" t="s">
        <v>247</v>
      </c>
      <c r="IO5" s="29">
        <v>690</v>
      </c>
      <c r="IP5" s="30">
        <v>690.2</v>
      </c>
      <c r="IQ5" s="30">
        <v>690.3</v>
      </c>
      <c r="IR5" s="31">
        <v>690.4</v>
      </c>
      <c r="IS5" s="29">
        <v>696.2</v>
      </c>
      <c r="IT5" s="30">
        <v>696.4</v>
      </c>
      <c r="IU5" s="30">
        <v>696.6</v>
      </c>
      <c r="IV5" s="31">
        <v>696.8</v>
      </c>
      <c r="IW5" s="29">
        <v>698.3</v>
      </c>
      <c r="IX5" s="30">
        <v>698.4</v>
      </c>
      <c r="IY5" s="30">
        <v>698.5</v>
      </c>
      <c r="IZ5" s="31">
        <v>698.6</v>
      </c>
      <c r="JA5" s="17">
        <v>710</v>
      </c>
      <c r="JB5" s="29" t="s">
        <v>248</v>
      </c>
      <c r="JC5" s="49" t="s">
        <v>249</v>
      </c>
      <c r="JD5" s="49" t="s">
        <v>250</v>
      </c>
      <c r="JE5" s="50" t="s">
        <v>251</v>
      </c>
      <c r="JF5" s="29">
        <v>714.2</v>
      </c>
      <c r="JG5" s="30">
        <v>714.3</v>
      </c>
      <c r="JH5" s="31">
        <v>714.4</v>
      </c>
      <c r="JI5" s="29">
        <v>1958</v>
      </c>
      <c r="JJ5" s="31" t="s">
        <v>252</v>
      </c>
      <c r="JK5" s="29">
        <v>721.2</v>
      </c>
      <c r="JL5" s="30">
        <v>721.3</v>
      </c>
      <c r="JM5" s="30">
        <v>721.4</v>
      </c>
      <c r="JN5" s="31">
        <v>721.5</v>
      </c>
      <c r="JO5" s="29">
        <v>1346.1</v>
      </c>
      <c r="JP5" s="31" t="s">
        <v>253</v>
      </c>
      <c r="JQ5" s="29">
        <v>734.2</v>
      </c>
      <c r="JR5" s="30">
        <v>734.3</v>
      </c>
      <c r="JS5" s="30">
        <v>734.4</v>
      </c>
      <c r="JT5" s="31">
        <v>734.5</v>
      </c>
      <c r="JU5" s="51">
        <v>736.2</v>
      </c>
      <c r="JV5" s="30">
        <v>736.3</v>
      </c>
      <c r="JW5" s="30">
        <v>736.4</v>
      </c>
      <c r="JX5" s="52">
        <v>736.5</v>
      </c>
      <c r="JY5" s="37">
        <v>2709.1</v>
      </c>
      <c r="JZ5" s="38" t="s">
        <v>254</v>
      </c>
      <c r="KA5" s="49" t="s">
        <v>255</v>
      </c>
      <c r="KB5" s="39" t="s">
        <v>256</v>
      </c>
      <c r="KC5" s="29">
        <v>738</v>
      </c>
      <c r="KD5" s="30">
        <v>738.2</v>
      </c>
      <c r="KE5" s="30">
        <v>738.3</v>
      </c>
      <c r="KF5" s="53">
        <v>738.4</v>
      </c>
    </row>
    <row r="6" spans="1:292" s="73" customFormat="1" ht="39.75" customHeight="1">
      <c r="A6" s="54"/>
      <c r="B6" s="55" t="s">
        <v>257</v>
      </c>
      <c r="C6" s="56">
        <v>0</v>
      </c>
      <c r="D6" s="57">
        <v>0</v>
      </c>
      <c r="E6" s="58">
        <v>8.5300000000000001E-2</v>
      </c>
      <c r="F6" s="58">
        <v>0.1686</v>
      </c>
      <c r="G6" s="58">
        <v>0.25340000000000001</v>
      </c>
      <c r="H6" s="59">
        <v>0.26450000000000001</v>
      </c>
      <c r="I6" s="60">
        <v>0</v>
      </c>
      <c r="J6" s="61">
        <v>7.5999999999999998E-2</v>
      </c>
      <c r="K6" s="61">
        <v>0.15179999999999999</v>
      </c>
      <c r="L6" s="62">
        <v>0.23599999999999999</v>
      </c>
      <c r="M6" s="57">
        <v>0</v>
      </c>
      <c r="N6" s="63">
        <v>0.1</v>
      </c>
      <c r="O6" s="63">
        <v>0.22500000000000001</v>
      </c>
      <c r="P6" s="64">
        <v>0.30499999999999999</v>
      </c>
      <c r="Q6" s="57">
        <v>0</v>
      </c>
      <c r="R6" s="63">
        <v>0.114</v>
      </c>
      <c r="S6" s="63">
        <v>0.22800000000000001</v>
      </c>
      <c r="T6" s="64">
        <v>0.34200000000000003</v>
      </c>
      <c r="U6" s="57">
        <v>0</v>
      </c>
      <c r="V6" s="63">
        <v>0.20860000000000001</v>
      </c>
      <c r="W6" s="64">
        <v>0.30669999999999997</v>
      </c>
      <c r="X6" s="57">
        <v>0</v>
      </c>
      <c r="Y6" s="65">
        <v>0.1208</v>
      </c>
      <c r="Z6" s="65">
        <v>0.24079999999999999</v>
      </c>
      <c r="AA6" s="66">
        <v>0.36049999999999999</v>
      </c>
      <c r="AB6" s="57">
        <v>0</v>
      </c>
      <c r="AC6" s="63">
        <v>0.1242</v>
      </c>
      <c r="AD6" s="63">
        <v>0.24560000000000001</v>
      </c>
      <c r="AE6" s="64">
        <v>0.36759999999999998</v>
      </c>
      <c r="AF6" s="57">
        <v>0</v>
      </c>
      <c r="AG6" s="63">
        <v>0.13289999999999999</v>
      </c>
      <c r="AH6" s="63">
        <v>0.26889999999999997</v>
      </c>
      <c r="AI6" s="63">
        <v>0.40260000000000001</v>
      </c>
      <c r="AJ6" s="64">
        <v>0.4375</v>
      </c>
      <c r="AK6" s="57">
        <v>0</v>
      </c>
      <c r="AL6" s="63">
        <v>0.126</v>
      </c>
      <c r="AM6" s="63">
        <v>0.24299999999999999</v>
      </c>
      <c r="AN6" s="64">
        <v>0.36799999999999999</v>
      </c>
      <c r="AO6" s="57">
        <v>0</v>
      </c>
      <c r="AP6" s="64">
        <v>0.2258</v>
      </c>
      <c r="AQ6" s="57">
        <v>0</v>
      </c>
      <c r="AR6" s="58">
        <v>9.6000000000000002E-2</v>
      </c>
      <c r="AS6" s="58">
        <v>0.193</v>
      </c>
      <c r="AT6" s="59">
        <v>0.23380000000000001</v>
      </c>
      <c r="AU6" s="60">
        <v>0</v>
      </c>
      <c r="AV6" s="61">
        <v>8.3000000000000004E-2</v>
      </c>
      <c r="AW6" s="61">
        <v>0.16400000000000001</v>
      </c>
      <c r="AX6" s="62">
        <v>0.26600000000000001</v>
      </c>
      <c r="AY6" s="57">
        <v>0</v>
      </c>
      <c r="AZ6" s="63">
        <v>8.5999999999999993E-2</v>
      </c>
      <c r="BA6" s="63">
        <v>0.161</v>
      </c>
      <c r="BB6" s="64">
        <v>0.23499999999999999</v>
      </c>
      <c r="BC6" s="57">
        <v>0</v>
      </c>
      <c r="BD6" s="63">
        <v>7.2900000000000006E-2</v>
      </c>
      <c r="BE6" s="63">
        <v>0.14949999999999999</v>
      </c>
      <c r="BF6" s="64">
        <v>0.23219999999999999</v>
      </c>
      <c r="BG6" s="57">
        <v>0</v>
      </c>
      <c r="BH6" s="63">
        <v>9.1999999999999998E-2</v>
      </c>
      <c r="BI6" s="63">
        <v>0.17599999999999999</v>
      </c>
      <c r="BJ6" s="64">
        <v>0.26</v>
      </c>
      <c r="BK6" s="57">
        <v>0</v>
      </c>
      <c r="BL6" s="64">
        <v>0.3135</v>
      </c>
      <c r="BM6" s="67">
        <v>0</v>
      </c>
      <c r="BN6" s="58">
        <v>8.6999999999999994E-2</v>
      </c>
      <c r="BO6" s="58">
        <v>0.17799999999999999</v>
      </c>
      <c r="BP6" s="59">
        <v>0.26190000000000002</v>
      </c>
      <c r="BQ6" s="56">
        <v>0</v>
      </c>
      <c r="BR6" s="57">
        <v>0</v>
      </c>
      <c r="BS6" s="63">
        <v>0</v>
      </c>
      <c r="BT6" s="64">
        <v>0</v>
      </c>
      <c r="BU6" s="57">
        <v>0</v>
      </c>
      <c r="BV6" s="63">
        <v>0</v>
      </c>
      <c r="BW6" s="64">
        <v>0</v>
      </c>
      <c r="BX6" s="57">
        <v>0</v>
      </c>
      <c r="BY6" s="63">
        <v>0</v>
      </c>
      <c r="BZ6" s="64">
        <v>0</v>
      </c>
      <c r="CA6" s="57">
        <v>0</v>
      </c>
      <c r="CB6" s="63">
        <v>0</v>
      </c>
      <c r="CC6" s="64">
        <v>0</v>
      </c>
      <c r="CD6" s="57">
        <v>0</v>
      </c>
      <c r="CE6" s="63">
        <v>0</v>
      </c>
      <c r="CF6" s="64">
        <v>0</v>
      </c>
      <c r="CG6" s="57">
        <v>0</v>
      </c>
      <c r="CH6" s="63">
        <v>0</v>
      </c>
      <c r="CI6" s="64">
        <v>0</v>
      </c>
      <c r="CJ6" s="57">
        <v>0</v>
      </c>
      <c r="CK6" s="64">
        <v>4.1500000000000002E-2</v>
      </c>
      <c r="CL6" s="67">
        <v>0</v>
      </c>
      <c r="CM6" s="59">
        <v>5.4699999999999999E-2</v>
      </c>
      <c r="CN6" s="57">
        <v>0</v>
      </c>
      <c r="CO6" s="64">
        <v>7.4499999999999997E-2</v>
      </c>
      <c r="CP6" s="57">
        <v>0</v>
      </c>
      <c r="CQ6" s="64">
        <v>0.1012</v>
      </c>
      <c r="CR6" s="56">
        <v>0</v>
      </c>
      <c r="CS6" s="56">
        <v>0</v>
      </c>
      <c r="CT6" s="57">
        <v>0</v>
      </c>
      <c r="CU6" s="64">
        <v>0.2492</v>
      </c>
      <c r="CV6" s="57">
        <v>0</v>
      </c>
      <c r="CW6" s="63">
        <v>0.14399999999999999</v>
      </c>
      <c r="CX6" s="63">
        <v>0.221</v>
      </c>
      <c r="CY6" s="64">
        <v>0.32900000000000001</v>
      </c>
      <c r="CZ6" s="56">
        <v>0</v>
      </c>
      <c r="DA6" s="67">
        <v>0</v>
      </c>
      <c r="DB6" s="58">
        <v>6.5000000000000002E-2</v>
      </c>
      <c r="DC6" s="58">
        <v>0.13009999999999999</v>
      </c>
      <c r="DD6" s="58">
        <v>0.1951</v>
      </c>
      <c r="DE6" s="59">
        <v>0.2001</v>
      </c>
      <c r="DF6" s="57">
        <v>0</v>
      </c>
      <c r="DG6" s="58">
        <v>7.8799999999999995E-2</v>
      </c>
      <c r="DH6" s="58">
        <v>0.1575</v>
      </c>
      <c r="DI6" s="58">
        <v>0.23619999999999999</v>
      </c>
      <c r="DJ6" s="59">
        <v>0.252</v>
      </c>
      <c r="DK6" s="57">
        <v>0</v>
      </c>
      <c r="DL6" s="63">
        <v>7.8799999999999995E-2</v>
      </c>
      <c r="DM6" s="63">
        <v>0.1575</v>
      </c>
      <c r="DN6" s="64">
        <v>0.23619999999999999</v>
      </c>
      <c r="DO6" s="57">
        <v>0</v>
      </c>
      <c r="DP6" s="63">
        <v>0.1139</v>
      </c>
      <c r="DQ6" s="63">
        <v>0.24959999999999999</v>
      </c>
      <c r="DR6" s="66">
        <v>0.34429999999999999</v>
      </c>
      <c r="DS6" s="57">
        <v>0</v>
      </c>
      <c r="DT6" s="58">
        <v>0.2029</v>
      </c>
      <c r="DU6" s="58">
        <v>0.40250000000000002</v>
      </c>
      <c r="DV6" s="59">
        <v>0.53249999999999997</v>
      </c>
      <c r="DW6" s="56">
        <v>0</v>
      </c>
      <c r="DX6" s="68">
        <v>0</v>
      </c>
      <c r="DY6" s="57">
        <v>0</v>
      </c>
      <c r="DZ6" s="63">
        <v>7.1999999999999995E-2</v>
      </c>
      <c r="EA6" s="63">
        <v>0.14199999999999999</v>
      </c>
      <c r="EB6" s="64">
        <v>0.22</v>
      </c>
      <c r="EC6" s="56">
        <v>0</v>
      </c>
      <c r="ED6" s="56">
        <v>0</v>
      </c>
      <c r="EE6" s="57">
        <v>0</v>
      </c>
      <c r="EF6" s="64">
        <v>0.14130000000000001</v>
      </c>
      <c r="EG6" s="57">
        <v>0</v>
      </c>
      <c r="EH6" s="64">
        <v>0.23419999999999999</v>
      </c>
      <c r="EI6" s="57">
        <v>0</v>
      </c>
      <c r="EJ6" s="64">
        <v>0.32240000000000002</v>
      </c>
      <c r="EK6" s="57">
        <v>0</v>
      </c>
      <c r="EL6" s="63">
        <v>0.18559999999999999</v>
      </c>
      <c r="EM6" s="64">
        <v>0.21410000000000001</v>
      </c>
      <c r="EN6" s="57">
        <v>0</v>
      </c>
      <c r="EO6" s="64">
        <v>7.2499999999999995E-2</v>
      </c>
      <c r="EP6" s="57">
        <v>0</v>
      </c>
      <c r="EQ6" s="64">
        <v>0.16919999999999999</v>
      </c>
      <c r="ER6" s="57">
        <v>0</v>
      </c>
      <c r="ES6" s="64">
        <v>0.2442</v>
      </c>
      <c r="ET6" s="60">
        <v>0</v>
      </c>
      <c r="EU6" s="61">
        <v>8.1100000000000005E-2</v>
      </c>
      <c r="EV6" s="61">
        <v>0.15140000000000001</v>
      </c>
      <c r="EW6" s="62">
        <v>0.2306</v>
      </c>
      <c r="EX6" s="60">
        <v>0</v>
      </c>
      <c r="EY6" s="61">
        <v>0.12</v>
      </c>
      <c r="EZ6" s="61">
        <v>0.191</v>
      </c>
      <c r="FA6" s="62">
        <v>0.307</v>
      </c>
      <c r="FB6" s="57">
        <v>0</v>
      </c>
      <c r="FC6" s="64">
        <v>0.1711</v>
      </c>
      <c r="FD6" s="57">
        <v>0</v>
      </c>
      <c r="FE6" s="63">
        <v>8.7999999999999995E-2</v>
      </c>
      <c r="FF6" s="63">
        <v>0.16400000000000001</v>
      </c>
      <c r="FG6" s="64">
        <v>0.22600000000000001</v>
      </c>
      <c r="FH6" s="57">
        <v>0</v>
      </c>
      <c r="FI6" s="64">
        <v>0.16270000000000001</v>
      </c>
      <c r="FJ6" s="57">
        <v>0</v>
      </c>
      <c r="FK6" s="64">
        <v>0.14480000000000001</v>
      </c>
      <c r="FL6" s="57">
        <v>0</v>
      </c>
      <c r="FM6" s="64">
        <v>2.5000000000000001E-2</v>
      </c>
      <c r="FN6" s="57">
        <v>0</v>
      </c>
      <c r="FO6" s="63">
        <v>0.10100000000000001</v>
      </c>
      <c r="FP6" s="63">
        <v>0.20799999999999999</v>
      </c>
      <c r="FQ6" s="64">
        <v>0.32600000000000001</v>
      </c>
      <c r="FR6" s="57">
        <v>0</v>
      </c>
      <c r="FS6" s="63">
        <v>4.9500000000000002E-2</v>
      </c>
      <c r="FT6" s="63">
        <v>9.8900000000000002E-2</v>
      </c>
      <c r="FU6" s="64">
        <v>0.1484</v>
      </c>
      <c r="FV6" s="57">
        <v>0</v>
      </c>
      <c r="FW6" s="64">
        <v>9.5399999999999999E-2</v>
      </c>
      <c r="FX6" s="57">
        <v>0</v>
      </c>
      <c r="FY6" s="64">
        <v>6.8599999999999994E-2</v>
      </c>
      <c r="FZ6" s="57">
        <v>0</v>
      </c>
      <c r="GA6" s="64">
        <v>3.9100000000000003E-2</v>
      </c>
      <c r="GB6" s="56">
        <v>0</v>
      </c>
      <c r="GC6" s="57">
        <v>0</v>
      </c>
      <c r="GD6" s="64">
        <v>0.221</v>
      </c>
      <c r="GE6" s="67">
        <v>0</v>
      </c>
      <c r="GF6" s="58">
        <v>9.7500000000000003E-2</v>
      </c>
      <c r="GG6" s="58">
        <v>0.19320000000000001</v>
      </c>
      <c r="GH6" s="59">
        <v>0.32429999999999998</v>
      </c>
      <c r="GI6" s="56">
        <v>0</v>
      </c>
      <c r="GJ6" s="56">
        <v>0</v>
      </c>
      <c r="GK6" s="56">
        <v>0</v>
      </c>
      <c r="GL6" s="56"/>
      <c r="GM6" s="57">
        <v>0</v>
      </c>
      <c r="GN6" s="63">
        <v>8.4199999999999997E-2</v>
      </c>
      <c r="GO6" s="63">
        <v>0.1721</v>
      </c>
      <c r="GP6" s="64">
        <v>0.26150000000000001</v>
      </c>
      <c r="GQ6" s="57">
        <v>0</v>
      </c>
      <c r="GR6" s="63">
        <v>5.5E-2</v>
      </c>
      <c r="GS6" s="63">
        <v>0.114</v>
      </c>
      <c r="GT6" s="64">
        <v>0.16700000000000001</v>
      </c>
      <c r="GU6" s="60">
        <v>0</v>
      </c>
      <c r="GV6" s="61">
        <v>0.11749999999999999</v>
      </c>
      <c r="GW6" s="61">
        <v>0.224</v>
      </c>
      <c r="GX6" s="62">
        <v>0.35899999999999999</v>
      </c>
      <c r="GY6" s="60">
        <v>0</v>
      </c>
      <c r="GZ6" s="61">
        <v>9.2999999999999999E-2</v>
      </c>
      <c r="HA6" s="61">
        <v>0.152</v>
      </c>
      <c r="HB6" s="62">
        <v>0.24</v>
      </c>
      <c r="HC6" s="56">
        <v>0</v>
      </c>
      <c r="HD6" s="57">
        <v>0</v>
      </c>
      <c r="HE6" s="64">
        <v>0.17299999999999999</v>
      </c>
      <c r="HF6" s="69">
        <v>0</v>
      </c>
      <c r="HG6" s="70">
        <v>0.14460000000000001</v>
      </c>
      <c r="HH6" s="70">
        <v>0.28689999999999999</v>
      </c>
      <c r="HI6" s="71">
        <v>0.43070000000000003</v>
      </c>
      <c r="HJ6" s="57">
        <v>0</v>
      </c>
      <c r="HK6" s="64">
        <v>0.35410000000000003</v>
      </c>
      <c r="HL6" s="57">
        <v>0</v>
      </c>
      <c r="HM6" s="63">
        <v>0.13600000000000001</v>
      </c>
      <c r="HN6" s="63">
        <v>0.29299999999999998</v>
      </c>
      <c r="HO6" s="64">
        <v>0.41199999999999998</v>
      </c>
      <c r="HP6" s="69" t="s">
        <v>258</v>
      </c>
      <c r="HQ6" s="71" t="s">
        <v>743</v>
      </c>
      <c r="HR6" s="60">
        <v>0</v>
      </c>
      <c r="HS6" s="61">
        <v>0.08</v>
      </c>
      <c r="HT6" s="61">
        <v>0.158</v>
      </c>
      <c r="HU6" s="62">
        <v>0.23599999999999999</v>
      </c>
      <c r="HV6" s="57">
        <v>0</v>
      </c>
      <c r="HW6" s="64">
        <v>0.1588</v>
      </c>
      <c r="HX6" s="57">
        <v>0</v>
      </c>
      <c r="HY6" s="64">
        <v>0.1457</v>
      </c>
      <c r="HZ6" s="57">
        <v>0</v>
      </c>
      <c r="IA6" s="63">
        <v>4.5999999999999999E-2</v>
      </c>
      <c r="IB6" s="63">
        <v>7.9000000000000001E-2</v>
      </c>
      <c r="IC6" s="64">
        <v>0.13300000000000001</v>
      </c>
      <c r="ID6" s="57">
        <v>0</v>
      </c>
      <c r="IE6" s="64">
        <v>0.1741</v>
      </c>
      <c r="IF6" s="57">
        <v>0</v>
      </c>
      <c r="IG6" s="64">
        <v>0.2026</v>
      </c>
      <c r="IH6" s="57">
        <v>0</v>
      </c>
      <c r="II6" s="63">
        <v>6.3E-2</v>
      </c>
      <c r="IJ6" s="63">
        <v>0.13100000000000001</v>
      </c>
      <c r="IK6" s="64">
        <v>0.19700000000000001</v>
      </c>
      <c r="IL6" s="56">
        <v>0</v>
      </c>
      <c r="IM6" s="57">
        <v>0</v>
      </c>
      <c r="IN6" s="64">
        <v>9.06E-2</v>
      </c>
      <c r="IO6" s="57">
        <v>0</v>
      </c>
      <c r="IP6" s="63">
        <v>6.9000000000000006E-2</v>
      </c>
      <c r="IQ6" s="63">
        <v>0.13</v>
      </c>
      <c r="IR6" s="64">
        <v>0.19800000000000001</v>
      </c>
      <c r="IS6" s="57">
        <v>0</v>
      </c>
      <c r="IT6" s="63">
        <v>0.109</v>
      </c>
      <c r="IU6" s="63">
        <v>0.19700000000000001</v>
      </c>
      <c r="IV6" s="64">
        <v>0.27700000000000002</v>
      </c>
      <c r="IW6" s="60">
        <v>0</v>
      </c>
      <c r="IX6" s="61">
        <v>0.1033</v>
      </c>
      <c r="IY6" s="61">
        <v>0.20100000000000001</v>
      </c>
      <c r="IZ6" s="62">
        <v>0.30780000000000002</v>
      </c>
      <c r="JA6" s="56">
        <v>0</v>
      </c>
      <c r="JB6" s="57">
        <v>0</v>
      </c>
      <c r="JC6" s="63">
        <v>6.9599999999999995E-2</v>
      </c>
      <c r="JD6" s="63">
        <v>0.13869999999999999</v>
      </c>
      <c r="JE6" s="64">
        <v>0.20780000000000001</v>
      </c>
      <c r="JF6" s="57">
        <v>0</v>
      </c>
      <c r="JG6" s="63">
        <v>0.19400000000000001</v>
      </c>
      <c r="JH6" s="64">
        <v>0.38400000000000001</v>
      </c>
      <c r="JI6" s="57">
        <v>0</v>
      </c>
      <c r="JJ6" s="64">
        <v>0.28549999999999998</v>
      </c>
      <c r="JK6" s="57">
        <v>0</v>
      </c>
      <c r="JL6" s="63">
        <v>6.3E-2</v>
      </c>
      <c r="JM6" s="63">
        <v>0.13100000000000001</v>
      </c>
      <c r="JN6" s="64">
        <v>0.19400000000000001</v>
      </c>
      <c r="JO6" s="57">
        <v>0</v>
      </c>
      <c r="JP6" s="64">
        <v>0.1065</v>
      </c>
      <c r="JQ6" s="60">
        <v>0</v>
      </c>
      <c r="JR6" s="61">
        <v>8.5000000000000006E-2</v>
      </c>
      <c r="JS6" s="61">
        <v>0.17299999999999999</v>
      </c>
      <c r="JT6" s="62">
        <v>0.25800000000000001</v>
      </c>
      <c r="JU6" s="57">
        <v>0</v>
      </c>
      <c r="JV6" s="63">
        <v>0.10100000000000001</v>
      </c>
      <c r="JW6" s="63">
        <v>0.21</v>
      </c>
      <c r="JX6" s="64">
        <v>0.317</v>
      </c>
      <c r="JY6" s="57">
        <v>0</v>
      </c>
      <c r="JZ6" s="63">
        <v>7.3099999999999998E-2</v>
      </c>
      <c r="KA6" s="63">
        <v>0.14549999999999999</v>
      </c>
      <c r="KB6" s="64">
        <v>0.218</v>
      </c>
      <c r="KC6" s="57">
        <v>0</v>
      </c>
      <c r="KD6" s="63">
        <v>0.09</v>
      </c>
      <c r="KE6" s="63">
        <v>0.14899999999999999</v>
      </c>
      <c r="KF6" s="72">
        <v>0.23599999999999999</v>
      </c>
    </row>
    <row r="7" spans="1:292" s="73" customFormat="1" ht="33">
      <c r="A7" s="74"/>
      <c r="B7" s="55" t="s">
        <v>259</v>
      </c>
      <c r="C7" s="834"/>
      <c r="D7" s="983"/>
      <c r="E7" s="984"/>
      <c r="F7" s="984"/>
      <c r="G7" s="984"/>
      <c r="H7" s="985"/>
      <c r="I7" s="994" t="s">
        <v>260</v>
      </c>
      <c r="J7" s="995"/>
      <c r="K7" s="995"/>
      <c r="L7" s="996"/>
      <c r="M7" s="983" t="s">
        <v>713</v>
      </c>
      <c r="N7" s="984"/>
      <c r="O7" s="984"/>
      <c r="P7" s="985"/>
      <c r="Q7" s="852"/>
      <c r="R7" s="979"/>
      <c r="S7" s="979"/>
      <c r="T7" s="853"/>
      <c r="U7" s="852" t="s">
        <v>261</v>
      </c>
      <c r="V7" s="979"/>
      <c r="W7" s="853"/>
      <c r="X7" s="852" t="s">
        <v>262</v>
      </c>
      <c r="Y7" s="979"/>
      <c r="Z7" s="979"/>
      <c r="AA7" s="853"/>
      <c r="AB7" s="986" t="s">
        <v>263</v>
      </c>
      <c r="AC7" s="987"/>
      <c r="AD7" s="987"/>
      <c r="AE7" s="988"/>
      <c r="AF7" s="986"/>
      <c r="AG7" s="987"/>
      <c r="AH7" s="987"/>
      <c r="AI7" s="987"/>
      <c r="AJ7" s="988"/>
      <c r="AK7" s="986" t="s">
        <v>714</v>
      </c>
      <c r="AL7" s="987"/>
      <c r="AM7" s="987"/>
      <c r="AN7" s="988"/>
      <c r="AO7" s="852" t="s">
        <v>726</v>
      </c>
      <c r="AP7" s="853"/>
      <c r="AQ7" s="852"/>
      <c r="AR7" s="979"/>
      <c r="AS7" s="979"/>
      <c r="AT7" s="853"/>
      <c r="AU7" s="994" t="s">
        <v>260</v>
      </c>
      <c r="AV7" s="995"/>
      <c r="AW7" s="995"/>
      <c r="AX7" s="996"/>
      <c r="AY7" s="986" t="s">
        <v>677</v>
      </c>
      <c r="AZ7" s="987"/>
      <c r="BA7" s="987"/>
      <c r="BB7" s="988"/>
      <c r="BC7" s="852" t="s">
        <v>264</v>
      </c>
      <c r="BD7" s="979"/>
      <c r="BE7" s="979"/>
      <c r="BF7" s="853"/>
      <c r="BG7" s="852" t="s">
        <v>727</v>
      </c>
      <c r="BH7" s="979"/>
      <c r="BI7" s="979"/>
      <c r="BJ7" s="853"/>
      <c r="BK7" s="852" t="s">
        <v>715</v>
      </c>
      <c r="BL7" s="853"/>
      <c r="BM7" s="997"/>
      <c r="BN7" s="998"/>
      <c r="BO7" s="998"/>
      <c r="BP7" s="999"/>
      <c r="BQ7" s="835"/>
      <c r="BR7" s="1006"/>
      <c r="BS7" s="1007"/>
      <c r="BT7" s="1008"/>
      <c r="BU7" s="852"/>
      <c r="BV7" s="979"/>
      <c r="BW7" s="853"/>
      <c r="BX7" s="1006"/>
      <c r="BY7" s="1007"/>
      <c r="BZ7" s="1008"/>
      <c r="CA7" s="852"/>
      <c r="CB7" s="979"/>
      <c r="CC7" s="853"/>
      <c r="CD7" s="1006"/>
      <c r="CE7" s="1007"/>
      <c r="CF7" s="1008"/>
      <c r="CG7" s="852"/>
      <c r="CH7" s="979"/>
      <c r="CI7" s="853"/>
      <c r="CJ7" s="986"/>
      <c r="CK7" s="988"/>
      <c r="CL7" s="1003" t="s">
        <v>729</v>
      </c>
      <c r="CM7" s="1005"/>
      <c r="CN7" s="986"/>
      <c r="CO7" s="988"/>
      <c r="CP7" s="986" t="s">
        <v>265</v>
      </c>
      <c r="CQ7" s="988"/>
      <c r="CR7" s="836" t="s">
        <v>266</v>
      </c>
      <c r="CS7" s="836" t="s">
        <v>267</v>
      </c>
      <c r="CT7" s="986"/>
      <c r="CU7" s="988"/>
      <c r="CV7" s="852"/>
      <c r="CW7" s="979"/>
      <c r="CX7" s="979"/>
      <c r="CY7" s="853"/>
      <c r="CZ7" s="835" t="s">
        <v>678</v>
      </c>
      <c r="DA7" s="1003"/>
      <c r="DB7" s="1004"/>
      <c r="DC7" s="1004"/>
      <c r="DD7" s="1004"/>
      <c r="DE7" s="1005"/>
      <c r="DF7" s="852"/>
      <c r="DG7" s="979"/>
      <c r="DH7" s="979"/>
      <c r="DI7" s="979"/>
      <c r="DJ7" s="853"/>
      <c r="DK7" s="986" t="s">
        <v>674</v>
      </c>
      <c r="DL7" s="987"/>
      <c r="DM7" s="987"/>
      <c r="DN7" s="988"/>
      <c r="DO7" s="852" t="s">
        <v>679</v>
      </c>
      <c r="DP7" s="979"/>
      <c r="DQ7" s="979"/>
      <c r="DR7" s="853"/>
      <c r="DS7" s="852"/>
      <c r="DT7" s="979"/>
      <c r="DU7" s="979"/>
      <c r="DV7" s="853"/>
      <c r="DW7" s="838"/>
      <c r="DX7" s="837"/>
      <c r="DY7" s="852"/>
      <c r="DZ7" s="979"/>
      <c r="EA7" s="979"/>
      <c r="EB7" s="853"/>
      <c r="EC7" s="835"/>
      <c r="ED7" s="836"/>
      <c r="EE7" s="852" t="s">
        <v>261</v>
      </c>
      <c r="EF7" s="853"/>
      <c r="EG7" s="852" t="s">
        <v>718</v>
      </c>
      <c r="EH7" s="853"/>
      <c r="EI7" s="852" t="s">
        <v>261</v>
      </c>
      <c r="EJ7" s="853"/>
      <c r="EK7" s="852" t="s">
        <v>261</v>
      </c>
      <c r="EL7" s="979"/>
      <c r="EM7" s="853"/>
      <c r="EN7" s="852" t="s">
        <v>720</v>
      </c>
      <c r="EO7" s="853"/>
      <c r="EP7" s="852" t="s">
        <v>261</v>
      </c>
      <c r="EQ7" s="853"/>
      <c r="ER7" s="852" t="s">
        <v>721</v>
      </c>
      <c r="ES7" s="853"/>
      <c r="ET7" s="994" t="s">
        <v>712</v>
      </c>
      <c r="EU7" s="995"/>
      <c r="EV7" s="995"/>
      <c r="EW7" s="996"/>
      <c r="EX7" s="994" t="s">
        <v>722</v>
      </c>
      <c r="EY7" s="995"/>
      <c r="EZ7" s="995"/>
      <c r="FA7" s="996"/>
      <c r="FB7" s="852" t="s">
        <v>261</v>
      </c>
      <c r="FC7" s="853"/>
      <c r="FD7" s="852" t="s">
        <v>719</v>
      </c>
      <c r="FE7" s="979"/>
      <c r="FF7" s="979"/>
      <c r="FG7" s="853"/>
      <c r="FH7" s="852" t="s">
        <v>261</v>
      </c>
      <c r="FI7" s="853"/>
      <c r="FJ7" s="852" t="s">
        <v>261</v>
      </c>
      <c r="FK7" s="853"/>
      <c r="FL7" s="852" t="s">
        <v>260</v>
      </c>
      <c r="FM7" s="853"/>
      <c r="FN7" s="852"/>
      <c r="FO7" s="979"/>
      <c r="FP7" s="979"/>
      <c r="FQ7" s="853"/>
      <c r="FR7" s="1000"/>
      <c r="FS7" s="1001"/>
      <c r="FT7" s="1001"/>
      <c r="FU7" s="1002"/>
      <c r="FV7" s="852" t="s">
        <v>261</v>
      </c>
      <c r="FW7" s="853"/>
      <c r="FX7" s="852" t="s">
        <v>680</v>
      </c>
      <c r="FY7" s="853"/>
      <c r="FZ7" s="852" t="s">
        <v>681</v>
      </c>
      <c r="GA7" s="853"/>
      <c r="GB7" s="835"/>
      <c r="GC7" s="852" t="s">
        <v>261</v>
      </c>
      <c r="GD7" s="853"/>
      <c r="GE7" s="997"/>
      <c r="GF7" s="998"/>
      <c r="GG7" s="998"/>
      <c r="GH7" s="999"/>
      <c r="GI7" s="836"/>
      <c r="GJ7" s="836"/>
      <c r="GK7" s="836"/>
      <c r="GL7" s="836"/>
      <c r="GM7" s="852" t="s">
        <v>723</v>
      </c>
      <c r="GN7" s="979"/>
      <c r="GO7" s="979"/>
      <c r="GP7" s="853"/>
      <c r="GQ7" s="852" t="s">
        <v>682</v>
      </c>
      <c r="GR7" s="979"/>
      <c r="GS7" s="979"/>
      <c r="GT7" s="853"/>
      <c r="GU7" s="994" t="s">
        <v>716</v>
      </c>
      <c r="GV7" s="995"/>
      <c r="GW7" s="995"/>
      <c r="GX7" s="996"/>
      <c r="GY7" s="994" t="s">
        <v>260</v>
      </c>
      <c r="GZ7" s="995"/>
      <c r="HA7" s="995"/>
      <c r="HB7" s="996"/>
      <c r="HC7" s="836"/>
      <c r="HD7" s="852" t="s">
        <v>721</v>
      </c>
      <c r="HE7" s="853"/>
      <c r="HF7" s="991"/>
      <c r="HG7" s="992"/>
      <c r="HH7" s="992"/>
      <c r="HI7" s="993"/>
      <c r="HJ7" s="852" t="s">
        <v>261</v>
      </c>
      <c r="HK7" s="853"/>
      <c r="HL7" s="852"/>
      <c r="HM7" s="979"/>
      <c r="HN7" s="979"/>
      <c r="HO7" s="853"/>
      <c r="HP7" s="986" t="s">
        <v>683</v>
      </c>
      <c r="HQ7" s="988"/>
      <c r="HR7" s="994" t="s">
        <v>260</v>
      </c>
      <c r="HS7" s="995"/>
      <c r="HT7" s="995"/>
      <c r="HU7" s="996"/>
      <c r="HV7" s="852" t="s">
        <v>261</v>
      </c>
      <c r="HW7" s="853"/>
      <c r="HX7" s="852" t="s">
        <v>261</v>
      </c>
      <c r="HY7" s="853"/>
      <c r="HZ7" s="852" t="s">
        <v>682</v>
      </c>
      <c r="IA7" s="979"/>
      <c r="IB7" s="979"/>
      <c r="IC7" s="853"/>
      <c r="ID7" s="852" t="s">
        <v>261</v>
      </c>
      <c r="IE7" s="853"/>
      <c r="IF7" s="989"/>
      <c r="IG7" s="990"/>
      <c r="IH7" s="852" t="s">
        <v>682</v>
      </c>
      <c r="II7" s="979"/>
      <c r="IJ7" s="979"/>
      <c r="IK7" s="853"/>
      <c r="IL7" s="836"/>
      <c r="IM7" s="852" t="s">
        <v>261</v>
      </c>
      <c r="IN7" s="853"/>
      <c r="IO7" s="852" t="s">
        <v>724</v>
      </c>
      <c r="IP7" s="979"/>
      <c r="IQ7" s="979"/>
      <c r="IR7" s="853"/>
      <c r="IS7" s="852" t="s">
        <v>717</v>
      </c>
      <c r="IT7" s="979"/>
      <c r="IU7" s="979"/>
      <c r="IV7" s="853"/>
      <c r="IW7" s="852" t="s">
        <v>679</v>
      </c>
      <c r="IX7" s="979"/>
      <c r="IY7" s="979"/>
      <c r="IZ7" s="853"/>
      <c r="JA7" s="836"/>
      <c r="JB7" s="986"/>
      <c r="JC7" s="987"/>
      <c r="JD7" s="987"/>
      <c r="JE7" s="988"/>
      <c r="JF7" s="852"/>
      <c r="JG7" s="979"/>
      <c r="JH7" s="853"/>
      <c r="JI7" s="852" t="s">
        <v>261</v>
      </c>
      <c r="JJ7" s="853"/>
      <c r="JK7" s="852" t="s">
        <v>679</v>
      </c>
      <c r="JL7" s="979"/>
      <c r="JM7" s="979"/>
      <c r="JN7" s="853"/>
      <c r="JO7" s="852"/>
      <c r="JP7" s="853"/>
      <c r="JQ7" s="852" t="s">
        <v>679</v>
      </c>
      <c r="JR7" s="979"/>
      <c r="JS7" s="979"/>
      <c r="JT7" s="853"/>
      <c r="JU7" s="980" t="s">
        <v>725</v>
      </c>
      <c r="JV7" s="981"/>
      <c r="JW7" s="981"/>
      <c r="JX7" s="982"/>
      <c r="JY7" s="980"/>
      <c r="JZ7" s="981"/>
      <c r="KA7" s="981"/>
      <c r="KB7" s="982"/>
      <c r="KC7" s="983"/>
      <c r="KD7" s="984"/>
      <c r="KE7" s="984"/>
      <c r="KF7" s="985"/>
    </row>
    <row r="8" spans="1:292" s="115" customFormat="1" ht="15.75" customHeight="1">
      <c r="A8" s="927" t="s">
        <v>562</v>
      </c>
      <c r="B8" s="75" t="s">
        <v>268</v>
      </c>
      <c r="C8" s="76">
        <v>0.87866666666666704</v>
      </c>
      <c r="D8" s="77">
        <v>0.92525999999999997</v>
      </c>
      <c r="E8" s="78">
        <v>0.95309266666666659</v>
      </c>
      <c r="F8" s="78">
        <v>0.98462033333333332</v>
      </c>
      <c r="G8" s="78">
        <v>1.012731</v>
      </c>
      <c r="H8" s="79">
        <v>1.0140496666666667</v>
      </c>
      <c r="I8" s="80">
        <v>0.87136666666666673</v>
      </c>
      <c r="J8" s="81">
        <v>0.88586666666666669</v>
      </c>
      <c r="K8" s="81">
        <v>0.89790000000000003</v>
      </c>
      <c r="L8" s="82">
        <v>0.93199999999999994</v>
      </c>
      <c r="M8" s="77">
        <v>0.86629999999999996</v>
      </c>
      <c r="N8" s="78">
        <v>0.89396666666666669</v>
      </c>
      <c r="O8" s="78">
        <v>0.91888841095344842</v>
      </c>
      <c r="P8" s="79">
        <v>0.93403333333333327</v>
      </c>
      <c r="Q8" s="83">
        <v>0.86258000000000001</v>
      </c>
      <c r="R8" s="84"/>
      <c r="S8" s="84"/>
      <c r="T8" s="85">
        <v>0.93747333333333327</v>
      </c>
      <c r="U8" s="77">
        <v>0.87543999999999988</v>
      </c>
      <c r="V8" s="78">
        <v>0.91591004787355701</v>
      </c>
      <c r="W8" s="79">
        <v>0.93162</v>
      </c>
      <c r="X8" s="77">
        <v>0.86491666666666678</v>
      </c>
      <c r="Y8" s="78">
        <v>0.8978033333333334</v>
      </c>
      <c r="Z8" s="78">
        <v>0.92137666666666673</v>
      </c>
      <c r="AA8" s="79">
        <v>0.94370666666666658</v>
      </c>
      <c r="AB8" s="86">
        <v>0.8639</v>
      </c>
      <c r="AC8" s="87">
        <v>0.89829999999999999</v>
      </c>
      <c r="AD8" s="87">
        <v>0.92179999999999995</v>
      </c>
      <c r="AE8" s="88">
        <v>0.94440000000000002</v>
      </c>
      <c r="AF8" s="89">
        <v>0.84387212499999997</v>
      </c>
      <c r="AG8" s="90">
        <v>0.87076249999999999</v>
      </c>
      <c r="AH8" s="90">
        <v>0.89169049999999994</v>
      </c>
      <c r="AI8" s="90">
        <v>0.9093256666666667</v>
      </c>
      <c r="AJ8" s="91">
        <v>0.91351833333333332</v>
      </c>
      <c r="AK8" s="77">
        <v>0.84036666666666671</v>
      </c>
      <c r="AL8" s="78">
        <v>0.86763333333333337</v>
      </c>
      <c r="AM8" s="78">
        <v>0.88523333333333332</v>
      </c>
      <c r="AN8" s="79">
        <v>0.90166666666666673</v>
      </c>
      <c r="AO8" s="80">
        <v>0.93710477506549295</v>
      </c>
      <c r="AP8" s="79">
        <v>1.0271133333333333</v>
      </c>
      <c r="AQ8" s="80">
        <v>0.88329000000000002</v>
      </c>
      <c r="AR8" s="81">
        <v>0.89682333333333331</v>
      </c>
      <c r="AS8" s="81">
        <v>0.90541000000000016</v>
      </c>
      <c r="AT8" s="82">
        <v>0.91217999999999988</v>
      </c>
      <c r="AU8" s="80">
        <v>0.85067500000000007</v>
      </c>
      <c r="AV8" s="81">
        <v>0.8662333333333333</v>
      </c>
      <c r="AW8" s="81">
        <v>0.87593333333333334</v>
      </c>
      <c r="AX8" s="82">
        <v>0.88706666666666667</v>
      </c>
      <c r="AY8" s="77"/>
      <c r="AZ8" s="78"/>
      <c r="BA8" s="78"/>
      <c r="BB8" s="79"/>
      <c r="BC8" s="92">
        <v>0.89229999999999998</v>
      </c>
      <c r="BD8" s="93">
        <v>0.91310000000000002</v>
      </c>
      <c r="BE8" s="93">
        <v>0.93149999999999999</v>
      </c>
      <c r="BF8" s="94">
        <v>0.95030000000000003</v>
      </c>
      <c r="BG8" s="77">
        <v>0.86406666666666665</v>
      </c>
      <c r="BH8" s="78">
        <v>0.88596666666666668</v>
      </c>
      <c r="BI8" s="78">
        <v>0.90276666666666661</v>
      </c>
      <c r="BJ8" s="79">
        <v>0.919333333333333</v>
      </c>
      <c r="BK8" s="77">
        <v>0.87379666666666667</v>
      </c>
      <c r="BL8" s="79">
        <v>0.9454433333333333</v>
      </c>
      <c r="BM8" s="95">
        <v>0.91027999999999987</v>
      </c>
      <c r="BN8" s="96">
        <v>0.92604000000000009</v>
      </c>
      <c r="BO8" s="96">
        <v>0.9437066666666668</v>
      </c>
      <c r="BP8" s="97">
        <v>0.95338000000000001</v>
      </c>
      <c r="BQ8" s="76">
        <v>0.82303899999999997</v>
      </c>
      <c r="BR8" s="98">
        <v>0.88421666666666676</v>
      </c>
      <c r="BS8" s="99">
        <v>0.8385933333333333</v>
      </c>
      <c r="BT8" s="100">
        <v>0.83048333333333335</v>
      </c>
      <c r="BU8" s="77">
        <v>0.88394000000000006</v>
      </c>
      <c r="BV8" s="78">
        <v>0.83055000000000001</v>
      </c>
      <c r="BW8" s="79">
        <v>0.82167333333333337</v>
      </c>
      <c r="BX8" s="77">
        <v>0.88481666666666658</v>
      </c>
      <c r="BY8" s="78">
        <v>0.83874333333333329</v>
      </c>
      <c r="BZ8" s="79">
        <v>0.83029666666666679</v>
      </c>
      <c r="CA8" s="77">
        <v>0.87409999999999999</v>
      </c>
      <c r="CB8" s="78">
        <v>0.82903666666666664</v>
      </c>
      <c r="CC8" s="79">
        <v>0.82162999999999997</v>
      </c>
      <c r="CD8" s="77">
        <v>0.87748666666666664</v>
      </c>
      <c r="CE8" s="78">
        <v>0.83758999999999995</v>
      </c>
      <c r="CF8" s="79">
        <v>0.82988333333333342</v>
      </c>
      <c r="CG8" s="77">
        <v>0.87600666666666671</v>
      </c>
      <c r="CH8" s="78">
        <v>0.82938666666666672</v>
      </c>
      <c r="CI8" s="79">
        <v>0.82150999999999996</v>
      </c>
      <c r="CJ8" s="92">
        <v>1.0112000000000001</v>
      </c>
      <c r="CK8" s="94">
        <v>1.0219</v>
      </c>
      <c r="CL8" s="77">
        <v>0.98255666666666652</v>
      </c>
      <c r="CM8" s="79">
        <v>0.99464466666666673</v>
      </c>
      <c r="CN8" s="101">
        <v>0.98495100000000002</v>
      </c>
      <c r="CO8" s="102">
        <v>1.004006</v>
      </c>
      <c r="CP8" s="92">
        <v>0.99533199999999999</v>
      </c>
      <c r="CQ8" s="94">
        <v>1.0178229999999999</v>
      </c>
      <c r="CR8" s="103">
        <v>0.99552799999999997</v>
      </c>
      <c r="CS8" s="103">
        <v>0.99567433333333322</v>
      </c>
      <c r="CT8" s="86">
        <v>0.98811199999999999</v>
      </c>
      <c r="CU8" s="88">
        <v>1.008383</v>
      </c>
      <c r="CV8" s="98">
        <v>0.83450000000000002</v>
      </c>
      <c r="CW8" s="99">
        <v>0.85419999999999996</v>
      </c>
      <c r="CX8" s="99">
        <v>0.8609</v>
      </c>
      <c r="CY8" s="100">
        <v>0.87209999999999999</v>
      </c>
      <c r="CZ8" s="76">
        <v>1.0016333333333334</v>
      </c>
      <c r="DA8" s="77">
        <v>0.93788099999999996</v>
      </c>
      <c r="DB8" s="78">
        <v>0.96319799999999989</v>
      </c>
      <c r="DC8" s="78">
        <v>0.99006366666666656</v>
      </c>
      <c r="DD8" s="78">
        <v>1.007782</v>
      </c>
      <c r="DE8" s="79">
        <v>1.0112413333333332</v>
      </c>
      <c r="DF8" s="80">
        <v>0.92488133333333333</v>
      </c>
      <c r="DG8" s="81">
        <v>0.95368066666666662</v>
      </c>
      <c r="DH8" s="81">
        <v>0.98162833333333344</v>
      </c>
      <c r="DI8" s="81">
        <v>1.0033983333333332</v>
      </c>
      <c r="DJ8" s="79">
        <v>1.0084666666666668</v>
      </c>
      <c r="DK8" s="86">
        <v>0.91863633333333328</v>
      </c>
      <c r="DL8" s="87">
        <v>0.94987833333333338</v>
      </c>
      <c r="DM8" s="87">
        <v>0.98235099999999997</v>
      </c>
      <c r="DN8" s="88">
        <v>1.0064330000000001</v>
      </c>
      <c r="DO8" s="104">
        <v>0.85442499999999999</v>
      </c>
      <c r="DP8" s="105">
        <v>0.87936666666666652</v>
      </c>
      <c r="DQ8" s="105">
        <v>0.90280000000000005</v>
      </c>
      <c r="DR8" s="106">
        <v>0.91938809326731707</v>
      </c>
      <c r="DS8" s="77">
        <v>0.8379133333333334</v>
      </c>
      <c r="DT8" s="78">
        <v>0.87486999999999993</v>
      </c>
      <c r="DU8" s="78">
        <v>0.90625</v>
      </c>
      <c r="DV8" s="79">
        <v>0.9256833333333333</v>
      </c>
      <c r="DW8" s="76"/>
      <c r="DX8" s="107">
        <v>0.82812666666666657</v>
      </c>
      <c r="DY8" s="80">
        <v>0.83099999999999996</v>
      </c>
      <c r="DZ8" s="81">
        <v>0.83499999999999996</v>
      </c>
      <c r="EA8" s="81">
        <v>0.83829999999999993</v>
      </c>
      <c r="EB8" s="82">
        <v>0.84160000000000001</v>
      </c>
      <c r="EC8" s="76">
        <v>0.81872</v>
      </c>
      <c r="ED8" s="76">
        <v>0.82754000000000005</v>
      </c>
      <c r="EE8" s="98">
        <v>0.92706</v>
      </c>
      <c r="EF8" s="100">
        <v>0.93717666666666666</v>
      </c>
      <c r="EG8" s="77">
        <v>0.90777333333333321</v>
      </c>
      <c r="EH8" s="79">
        <v>0.94909333333333334</v>
      </c>
      <c r="EI8" s="98">
        <v>0.87845000000000006</v>
      </c>
      <c r="EJ8" s="100">
        <v>0.93532999999999999</v>
      </c>
      <c r="EK8" s="77">
        <v>0.90240333333333334</v>
      </c>
      <c r="EL8" s="78">
        <v>0.93569666666666651</v>
      </c>
      <c r="EM8" s="79">
        <v>0.93970666666666658</v>
      </c>
      <c r="EN8" s="80">
        <v>0.98833333333333329</v>
      </c>
      <c r="EO8" s="82">
        <v>1.0031666666666668</v>
      </c>
      <c r="EP8" s="77">
        <v>0.97094666666666674</v>
      </c>
      <c r="EQ8" s="79">
        <v>1.00861</v>
      </c>
      <c r="ER8" s="77">
        <v>0.8996333333333334</v>
      </c>
      <c r="ES8" s="79">
        <v>0.93462999999999996</v>
      </c>
      <c r="ET8" s="92"/>
      <c r="EU8" s="93"/>
      <c r="EV8" s="93"/>
      <c r="EW8" s="94"/>
      <c r="EX8" s="77">
        <v>0.85006666666666675</v>
      </c>
      <c r="EY8" s="78">
        <v>0.87583333333333335</v>
      </c>
      <c r="EZ8" s="78">
        <v>0.88759999999999994</v>
      </c>
      <c r="FA8" s="79">
        <v>0.90705095376383538</v>
      </c>
      <c r="FB8" s="77">
        <v>0.94557666666666673</v>
      </c>
      <c r="FC8" s="79">
        <v>0.99107000000000001</v>
      </c>
      <c r="FD8" s="92"/>
      <c r="FE8" s="93"/>
      <c r="FF8" s="93"/>
      <c r="FG8" s="94"/>
      <c r="FH8" s="77">
        <v>0.99223333333333341</v>
      </c>
      <c r="FI8" s="79">
        <v>1.0171533333333336</v>
      </c>
      <c r="FJ8" s="77">
        <v>0.98593999999999993</v>
      </c>
      <c r="FK8" s="79">
        <v>1.0122800000000003</v>
      </c>
      <c r="FL8" s="80">
        <v>0.98883333333333334</v>
      </c>
      <c r="FM8" s="82">
        <v>0.99880000000000002</v>
      </c>
      <c r="FN8" s="92"/>
      <c r="FO8" s="93"/>
      <c r="FP8" s="93"/>
      <c r="FQ8" s="94"/>
      <c r="FR8" s="108">
        <v>0.95089999999999997</v>
      </c>
      <c r="FS8" s="109">
        <v>0.97009999999999996</v>
      </c>
      <c r="FT8" s="109">
        <v>0.98550000000000004</v>
      </c>
      <c r="FU8" s="110">
        <v>0.99450000000000005</v>
      </c>
      <c r="FV8" s="77">
        <v>0.9566566666666666</v>
      </c>
      <c r="FW8" s="79">
        <v>0.9701333333333334</v>
      </c>
      <c r="FX8" s="77">
        <v>0.9664233333333333</v>
      </c>
      <c r="FY8" s="79">
        <v>0.97815999999999992</v>
      </c>
      <c r="FZ8" s="92"/>
      <c r="GA8" s="94"/>
      <c r="GB8" s="76"/>
      <c r="GC8" s="98">
        <v>0.91484666666666659</v>
      </c>
      <c r="GD8" s="100">
        <v>0.93703999999999998</v>
      </c>
      <c r="GE8" s="77">
        <v>0.8572766666666668</v>
      </c>
      <c r="GF8" s="78">
        <v>0.86777666666666653</v>
      </c>
      <c r="GG8" s="78">
        <v>0.87657666666666667</v>
      </c>
      <c r="GH8" s="79">
        <v>0.88725666666666669</v>
      </c>
      <c r="GI8" s="76">
        <v>0.82769999999999999</v>
      </c>
      <c r="GJ8" s="76">
        <v>0.8362666666666666</v>
      </c>
      <c r="GK8" s="76">
        <v>0.94136666666666668</v>
      </c>
      <c r="GL8" s="103">
        <v>0.85866666666666669</v>
      </c>
      <c r="GM8" s="92">
        <v>0.89329999999999998</v>
      </c>
      <c r="GN8" s="93">
        <v>0.91620000000000001</v>
      </c>
      <c r="GO8" s="93">
        <v>0.93530000000000002</v>
      </c>
      <c r="GP8" s="94">
        <v>0.95369999999999999</v>
      </c>
      <c r="GQ8" s="92">
        <v>0.93210000000000004</v>
      </c>
      <c r="GR8" s="93">
        <v>0.94989999999999997</v>
      </c>
      <c r="GS8" s="93">
        <v>0.96619999999999995</v>
      </c>
      <c r="GT8" s="94">
        <v>0.97909999999999997</v>
      </c>
      <c r="GU8" s="77">
        <v>0.94613333333333338</v>
      </c>
      <c r="GV8" s="78">
        <v>0.9201640457159822</v>
      </c>
      <c r="GW8" s="78">
        <v>0.95622537906999694</v>
      </c>
      <c r="GX8" s="79">
        <v>0.96929999999999994</v>
      </c>
      <c r="GY8" s="77">
        <v>0.8996333333333334</v>
      </c>
      <c r="GZ8" s="78">
        <v>0.9282119027615684</v>
      </c>
      <c r="HA8" s="78">
        <v>0.94256666666666666</v>
      </c>
      <c r="HB8" s="79">
        <v>0.96192499999999992</v>
      </c>
      <c r="HC8" s="103">
        <v>0.96539200000000003</v>
      </c>
      <c r="HD8" s="77">
        <v>0.92443133142065326</v>
      </c>
      <c r="HE8" s="79">
        <v>0.9662099999999999</v>
      </c>
      <c r="HF8" s="77">
        <v>0.8375233333333334</v>
      </c>
      <c r="HG8" s="78">
        <v>0.86720333333333333</v>
      </c>
      <c r="HH8" s="78">
        <v>0.88878000000000001</v>
      </c>
      <c r="HI8" s="79">
        <v>0.90873999999999999</v>
      </c>
      <c r="HJ8" s="77">
        <v>0.85725750000000001</v>
      </c>
      <c r="HK8" s="79">
        <v>0.91650547242124192</v>
      </c>
      <c r="HL8" s="92">
        <v>0.85560000000000003</v>
      </c>
      <c r="HM8" s="93">
        <v>0.87590000000000001</v>
      </c>
      <c r="HN8" s="93">
        <v>0.89410000000000001</v>
      </c>
      <c r="HO8" s="94">
        <v>0.90720000000000001</v>
      </c>
      <c r="HP8" s="77">
        <v>1.0093453333333333</v>
      </c>
      <c r="HQ8" s="79"/>
      <c r="HR8" s="77">
        <v>0.87133333333333329</v>
      </c>
      <c r="HS8" s="78">
        <v>0.88583333333333336</v>
      </c>
      <c r="HT8" s="78">
        <v>0.89783333333333337</v>
      </c>
      <c r="HU8" s="79">
        <v>0.90957500000000002</v>
      </c>
      <c r="HV8" s="77">
        <v>0.95874666666666675</v>
      </c>
      <c r="HW8" s="79">
        <v>0.99809333333333328</v>
      </c>
      <c r="HX8" s="77">
        <v>0.97899333333333338</v>
      </c>
      <c r="HY8" s="79">
        <v>1.0057633333333336</v>
      </c>
      <c r="HZ8" s="92">
        <v>0.96079999999999999</v>
      </c>
      <c r="IA8" s="93">
        <v>0.97319999999999995</v>
      </c>
      <c r="IB8" s="93">
        <v>0.98009999999999997</v>
      </c>
      <c r="IC8" s="94"/>
      <c r="ID8" s="77">
        <v>0.95908999999999989</v>
      </c>
      <c r="IE8" s="79">
        <v>1.0073466666666668</v>
      </c>
      <c r="IF8" s="77">
        <v>0.97865333333333326</v>
      </c>
      <c r="IG8" s="79">
        <v>1.0106933333333334</v>
      </c>
      <c r="IH8" s="92">
        <v>0.89470000000000005</v>
      </c>
      <c r="II8" s="93">
        <v>0.91120000000000001</v>
      </c>
      <c r="IJ8" s="93">
        <v>0.92349999999999999</v>
      </c>
      <c r="IK8" s="94">
        <v>0.93359999999999999</v>
      </c>
      <c r="IL8" s="76">
        <v>0.82689999999999986</v>
      </c>
      <c r="IM8" s="77">
        <v>0.96738666666666662</v>
      </c>
      <c r="IN8" s="79">
        <v>0.98587666666666662</v>
      </c>
      <c r="IO8" s="77">
        <v>0.93536666666666657</v>
      </c>
      <c r="IP8" s="78">
        <v>0.95369999999999999</v>
      </c>
      <c r="IQ8" s="78">
        <v>0.96919999999999995</v>
      </c>
      <c r="IR8" s="79">
        <v>0.98389999999999989</v>
      </c>
      <c r="IS8" s="77">
        <v>0.85619999999999996</v>
      </c>
      <c r="IT8" s="78">
        <v>0.87699999999999989</v>
      </c>
      <c r="IU8" s="78">
        <v>0.89059999999999995</v>
      </c>
      <c r="IV8" s="79">
        <v>0.90181009221798603</v>
      </c>
      <c r="IW8" s="111">
        <v>0.83886666666666665</v>
      </c>
      <c r="IX8" s="112">
        <v>0.8579</v>
      </c>
      <c r="IY8" s="112">
        <v>0.87006666666666665</v>
      </c>
      <c r="IZ8" s="113">
        <v>0.88153333333333339</v>
      </c>
      <c r="JA8" s="76">
        <v>0.91345040248943177</v>
      </c>
      <c r="JB8" s="86">
        <v>0.93140000000000001</v>
      </c>
      <c r="JC8" s="87">
        <v>0.95230000000000004</v>
      </c>
      <c r="JD8" s="87">
        <v>0.96799999999999997</v>
      </c>
      <c r="JE8" s="88">
        <v>0.98109999999999997</v>
      </c>
      <c r="JF8" s="92"/>
      <c r="JG8" s="93"/>
      <c r="JH8" s="94"/>
      <c r="JI8" s="77">
        <v>0.86238333333333328</v>
      </c>
      <c r="JJ8" s="79">
        <v>0.9113699999999999</v>
      </c>
      <c r="JK8" s="111">
        <v>0.88523333333333332</v>
      </c>
      <c r="JL8" s="112">
        <v>0.89720000000000011</v>
      </c>
      <c r="JM8" s="112">
        <v>0.90600000000000003</v>
      </c>
      <c r="JN8" s="113">
        <v>0.91344429440776409</v>
      </c>
      <c r="JO8" s="77">
        <v>0.95716000000000001</v>
      </c>
      <c r="JP8" s="82">
        <v>1.0068633333333334</v>
      </c>
      <c r="JQ8" s="111">
        <v>0.88056666666666672</v>
      </c>
      <c r="JR8" s="112">
        <v>0.90490000000000004</v>
      </c>
      <c r="JS8" s="112">
        <v>0.9232303239553894</v>
      </c>
      <c r="JT8" s="113">
        <v>0.94309999999999994</v>
      </c>
      <c r="JU8" s="80">
        <v>0.84736666666666671</v>
      </c>
      <c r="JV8" s="81">
        <v>0.86653333333333338</v>
      </c>
      <c r="JW8" s="81">
        <v>0.88270000000000015</v>
      </c>
      <c r="JX8" s="82">
        <v>0.89730466920053054</v>
      </c>
      <c r="JY8" s="86">
        <v>0.92410000000000003</v>
      </c>
      <c r="JZ8" s="87">
        <v>0.95609999999999995</v>
      </c>
      <c r="KA8" s="87">
        <v>0.97729999999999995</v>
      </c>
      <c r="KB8" s="88">
        <v>0.99619999999999997</v>
      </c>
      <c r="KC8" s="92"/>
      <c r="KD8" s="93"/>
      <c r="KE8" s="93"/>
      <c r="KF8" s="114"/>
    </row>
    <row r="9" spans="1:292" s="115" customFormat="1" ht="15.75" customHeight="1">
      <c r="A9" s="928"/>
      <c r="B9" s="75" t="s">
        <v>269</v>
      </c>
      <c r="C9" s="76">
        <v>5.7735026918956222E-5</v>
      </c>
      <c r="D9" s="77">
        <v>5.0913979743617919E-4</v>
      </c>
      <c r="E9" s="78">
        <v>7.6107380281652652E-5</v>
      </c>
      <c r="F9" s="78">
        <v>2.7465129406853897E-5</v>
      </c>
      <c r="G9" s="78">
        <v>1.2000000000012001E-5</v>
      </c>
      <c r="H9" s="79">
        <v>1.5275252316231904E-6</v>
      </c>
      <c r="I9" s="80">
        <v>1.1547005383797653E-4</v>
      </c>
      <c r="J9" s="81">
        <v>5.7735026918956222E-5</v>
      </c>
      <c r="K9" s="81">
        <v>9.9999999999988987E-5</v>
      </c>
      <c r="L9" s="82">
        <v>1.000000000000445E-4</v>
      </c>
      <c r="M9" s="77">
        <v>1.7320508075693275E-4</v>
      </c>
      <c r="N9" s="78">
        <v>5.7735026918956222E-5</v>
      </c>
      <c r="O9" s="78">
        <v>1.3597399555105182E-16</v>
      </c>
      <c r="P9" s="79">
        <v>1.5275252316517785E-4</v>
      </c>
      <c r="Q9" s="92">
        <v>0</v>
      </c>
      <c r="R9" s="93"/>
      <c r="S9" s="93"/>
      <c r="T9" s="85">
        <v>7.5055534994699291E-5</v>
      </c>
      <c r="U9" s="77">
        <v>2.8618176042506145E-4</v>
      </c>
      <c r="V9" s="78">
        <v>2.8867513459478111E-5</v>
      </c>
      <c r="W9" s="79">
        <v>1.41774468787583E-4</v>
      </c>
      <c r="X9" s="77">
        <v>2.0816659994691035E-5</v>
      </c>
      <c r="Y9" s="78">
        <v>1.5275252316498402E-5</v>
      </c>
      <c r="Z9" s="78">
        <v>1.5275252316558972E-5</v>
      </c>
      <c r="AA9" s="79">
        <v>2.0816659994628812E-5</v>
      </c>
      <c r="AB9" s="86">
        <v>0</v>
      </c>
      <c r="AC9" s="87">
        <v>1E-4</v>
      </c>
      <c r="AD9" s="87">
        <v>0</v>
      </c>
      <c r="AE9" s="88">
        <v>0</v>
      </c>
      <c r="AF9" s="89">
        <v>5.4301900782308194E-5</v>
      </c>
      <c r="AG9" s="90">
        <v>7.1239034244092383E-6</v>
      </c>
      <c r="AH9" s="90">
        <v>1.1474609652007746E-5</v>
      </c>
      <c r="AI9" s="90">
        <v>7.023769168543904E-6</v>
      </c>
      <c r="AJ9" s="91">
        <v>9.7125348562234498E-6</v>
      </c>
      <c r="AK9" s="77">
        <v>5.0332229568471267E-4</v>
      </c>
      <c r="AL9" s="78">
        <v>2.5166114784238208E-4</v>
      </c>
      <c r="AM9" s="78">
        <v>5.7735026918956222E-5</v>
      </c>
      <c r="AN9" s="79">
        <v>5.7735026918956215E-5</v>
      </c>
      <c r="AO9" s="80">
        <v>8.8793768550128594E-4</v>
      </c>
      <c r="AP9" s="79">
        <v>4.1633319989382071E-5</v>
      </c>
      <c r="AQ9" s="80">
        <v>2.6457513110630405E-5</v>
      </c>
      <c r="AR9" s="81">
        <v>2.0816659994628812E-5</v>
      </c>
      <c r="AS9" s="81">
        <v>1.0000000000010001E-5</v>
      </c>
      <c r="AT9" s="82">
        <v>2.0000000000020002E-5</v>
      </c>
      <c r="AU9" s="80">
        <v>2.4999999999997247E-4</v>
      </c>
      <c r="AV9" s="81">
        <v>5.7735026918956222E-5</v>
      </c>
      <c r="AW9" s="81">
        <v>5.7735026918956222E-5</v>
      </c>
      <c r="AX9" s="82">
        <v>1.1547005383791244E-4</v>
      </c>
      <c r="AY9" s="77"/>
      <c r="AZ9" s="78"/>
      <c r="BA9" s="78"/>
      <c r="BB9" s="79"/>
      <c r="BC9" s="92"/>
      <c r="BD9" s="93"/>
      <c r="BE9" s="93"/>
      <c r="BF9" s="94"/>
      <c r="BG9" s="77">
        <v>2.5166114784233058E-4</v>
      </c>
      <c r="BH9" s="78">
        <v>5.7735026918956222E-5</v>
      </c>
      <c r="BI9" s="78">
        <v>5.7735026919020319E-5</v>
      </c>
      <c r="BJ9" s="79">
        <v>1.1547005383791244E-4</v>
      </c>
      <c r="BK9" s="77">
        <v>9.6090235369341852E-5</v>
      </c>
      <c r="BL9" s="79">
        <v>5.0013331556024736E-4</v>
      </c>
      <c r="BM9" s="95">
        <v>7.2111025509244132E-5</v>
      </c>
      <c r="BN9" s="96">
        <v>3.9999999999984499E-5</v>
      </c>
      <c r="BO9" s="96">
        <v>5.7735026919340812E-6</v>
      </c>
      <c r="BP9" s="97">
        <v>7.2111025509244132E-5</v>
      </c>
      <c r="BQ9" s="76">
        <v>3.6510272527076394E-5</v>
      </c>
      <c r="BR9" s="98">
        <v>2.5166114784231591E-5</v>
      </c>
      <c r="BS9" s="99">
        <v>1.1547005383804064E-5</v>
      </c>
      <c r="BT9" s="100">
        <v>5.773502691869982E-6</v>
      </c>
      <c r="BU9" s="77">
        <v>3.605551275464516E-5</v>
      </c>
      <c r="BV9" s="78">
        <v>0</v>
      </c>
      <c r="BW9" s="79">
        <v>2.3094010767608128E-5</v>
      </c>
      <c r="BX9" s="77">
        <v>2.8867513459478111E-5</v>
      </c>
      <c r="BY9" s="78">
        <v>5.7735026918956222E-5</v>
      </c>
      <c r="BZ9" s="79">
        <v>1.5275252316510518E-5</v>
      </c>
      <c r="CA9" s="77">
        <v>1.0000000000010001E-5</v>
      </c>
      <c r="CB9" s="78">
        <v>5.773502691869982E-6</v>
      </c>
      <c r="CC9" s="79">
        <v>1.0000000000010001E-5</v>
      </c>
      <c r="CD9" s="77">
        <v>2.8867513459478111E-5</v>
      </c>
      <c r="CE9" s="78">
        <v>0</v>
      </c>
      <c r="CF9" s="79">
        <v>3.2331615074619328E-4</v>
      </c>
      <c r="CG9" s="77">
        <v>2.8867513459478111E-5</v>
      </c>
      <c r="CH9" s="78">
        <v>2.5166114784231591E-5</v>
      </c>
      <c r="CI9" s="79">
        <v>1.0000000000010001E-5</v>
      </c>
      <c r="CJ9" s="86">
        <v>1.5100000000000001E-4</v>
      </c>
      <c r="CK9" s="94">
        <v>1.8E-5</v>
      </c>
      <c r="CL9" s="77">
        <v>2.8988503468329712E-4</v>
      </c>
      <c r="CM9" s="79">
        <v>3.5019042438852845E-5</v>
      </c>
      <c r="CN9" s="101">
        <v>1.1357816691570362E-5</v>
      </c>
      <c r="CO9" s="102">
        <v>1.2160592090840559E-4</v>
      </c>
      <c r="CP9" s="92">
        <v>1.5999999999999999E-5</v>
      </c>
      <c r="CQ9" s="94">
        <v>2.6999999999999999E-5</v>
      </c>
      <c r="CR9" s="103">
        <v>3.4E-5</v>
      </c>
      <c r="CS9" s="103">
        <v>1.504437879518059E-5</v>
      </c>
      <c r="CT9" s="86">
        <v>2.6999999999999999E-5</v>
      </c>
      <c r="CU9" s="88">
        <v>1.1E-5</v>
      </c>
      <c r="CV9" s="92">
        <v>0</v>
      </c>
      <c r="CW9" s="93">
        <v>0</v>
      </c>
      <c r="CX9" s="99">
        <v>5.7735026918956215E-5</v>
      </c>
      <c r="CY9" s="100">
        <v>5.7735026918956222E-5</v>
      </c>
      <c r="CZ9" s="76">
        <v>5.7735026918956222E-5</v>
      </c>
      <c r="DA9" s="77">
        <v>1.6553851515582115E-4</v>
      </c>
      <c r="DB9" s="78">
        <v>2.0297783130150042E-5</v>
      </c>
      <c r="DC9" s="78">
        <v>1.8036999011309615E-5</v>
      </c>
      <c r="DD9" s="78">
        <v>4.5739370349836352E-4</v>
      </c>
      <c r="DE9" s="79">
        <v>2.1548395145191633E-5</v>
      </c>
      <c r="DF9" s="80">
        <v>2.0816659994637704E-6</v>
      </c>
      <c r="DG9" s="81">
        <v>2.5166114783856606E-6</v>
      </c>
      <c r="DH9" s="81">
        <v>1.3203534880217057E-5</v>
      </c>
      <c r="DI9" s="81">
        <v>3.5118845842166284E-6</v>
      </c>
      <c r="DJ9" s="79">
        <v>1.6862186493218196E-5</v>
      </c>
      <c r="DK9" s="86">
        <v>6.1470507833705581E-4</v>
      </c>
      <c r="DL9" s="87">
        <v>2.0744477176647191E-5</v>
      </c>
      <c r="DM9" s="87">
        <v>3.1192947920930683E-5</v>
      </c>
      <c r="DN9" s="88">
        <v>4.1735955721663656E-4</v>
      </c>
      <c r="DO9" s="92"/>
      <c r="DP9" s="93"/>
      <c r="DQ9" s="93"/>
      <c r="DR9" s="94"/>
      <c r="DS9" s="77">
        <v>4.7258156262479377E-5</v>
      </c>
      <c r="DT9" s="78">
        <v>1.8193405398637257E-5</v>
      </c>
      <c r="DU9" s="78">
        <v>4.8497422611925786E-4</v>
      </c>
      <c r="DV9" s="79">
        <v>1.5011106998934188E-4</v>
      </c>
      <c r="DW9" s="76"/>
      <c r="DX9" s="107">
        <v>7.2341781380692846E-5</v>
      </c>
      <c r="DY9" s="80">
        <v>0</v>
      </c>
      <c r="DZ9" s="81">
        <v>0</v>
      </c>
      <c r="EA9" s="81">
        <v>1.3597399555105182E-16</v>
      </c>
      <c r="EB9" s="82">
        <v>0</v>
      </c>
      <c r="EC9" s="76">
        <v>9.9999999999544897E-6</v>
      </c>
      <c r="ED9" s="76">
        <v>0</v>
      </c>
      <c r="EE9" s="98">
        <v>9.7780366127355627E-4</v>
      </c>
      <c r="EF9" s="100">
        <v>4.0414518843282177E-5</v>
      </c>
      <c r="EG9" s="77">
        <v>1.5275252316510518E-5</v>
      </c>
      <c r="EH9" s="79">
        <v>2.5166114784231591E-5</v>
      </c>
      <c r="EI9" s="98">
        <v>9.6436507609910874E-5</v>
      </c>
      <c r="EJ9" s="100">
        <v>3.3778691508106043E-4</v>
      </c>
      <c r="EK9" s="77">
        <v>1.2096831541084401E-4</v>
      </c>
      <c r="EL9" s="78">
        <v>4.5092497528191973E-5</v>
      </c>
      <c r="EM9" s="79">
        <v>2.2678918257560833E-4</v>
      </c>
      <c r="EN9" s="80">
        <v>1.1015141094572101E-3</v>
      </c>
      <c r="EO9" s="82">
        <v>4.0414518843269356E-4</v>
      </c>
      <c r="EP9" s="77">
        <v>7.5718777944015843E-5</v>
      </c>
      <c r="EQ9" s="79">
        <v>1.777638883463022E-4</v>
      </c>
      <c r="ER9" s="77">
        <v>2.0816659994628812E-5</v>
      </c>
      <c r="ES9" s="79">
        <v>1.3228756555321497E-4</v>
      </c>
      <c r="ET9" s="92"/>
      <c r="EU9" s="93"/>
      <c r="EV9" s="93"/>
      <c r="EW9" s="94"/>
      <c r="EX9" s="77">
        <v>5.5075705472860329E-4</v>
      </c>
      <c r="EY9" s="78">
        <v>5.7735026918956222E-5</v>
      </c>
      <c r="EZ9" s="78">
        <v>1.000000000000445E-4</v>
      </c>
      <c r="FA9" s="79">
        <v>0</v>
      </c>
      <c r="FB9" s="77">
        <v>4.1040630274561134E-4</v>
      </c>
      <c r="FC9" s="79">
        <v>6.9742383096649209E-4</v>
      </c>
      <c r="FD9" s="92"/>
      <c r="FE9" s="93"/>
      <c r="FF9" s="93"/>
      <c r="FG9" s="94"/>
      <c r="FH9" s="77">
        <v>1.0066445913698518E-4</v>
      </c>
      <c r="FI9" s="79">
        <v>1.5275252316522631E-5</v>
      </c>
      <c r="FJ9" s="77">
        <v>3.605551275464516E-5</v>
      </c>
      <c r="FK9" s="79">
        <v>1.9999999999908979E-5</v>
      </c>
      <c r="FL9" s="80">
        <v>1.0785793124909039E-3</v>
      </c>
      <c r="FM9" s="82">
        <v>4.5825756949559413E-4</v>
      </c>
      <c r="FN9" s="92"/>
      <c r="FO9" s="93"/>
      <c r="FP9" s="93"/>
      <c r="FQ9" s="94"/>
      <c r="FR9" s="108">
        <v>1E-4</v>
      </c>
      <c r="FS9" s="93">
        <v>0</v>
      </c>
      <c r="FT9" s="93">
        <v>0</v>
      </c>
      <c r="FU9" s="94">
        <v>0</v>
      </c>
      <c r="FV9" s="77">
        <v>2.5166114784231591E-5</v>
      </c>
      <c r="FW9" s="79">
        <v>2.1126602503324446E-4</v>
      </c>
      <c r="FX9" s="77">
        <v>3.0105370506496552E-4</v>
      </c>
      <c r="FY9" s="79">
        <v>7.4665922615344807E-4</v>
      </c>
      <c r="FZ9" s="98"/>
      <c r="GA9" s="94"/>
      <c r="GB9" s="76"/>
      <c r="GC9" s="98">
        <v>5.5075705472889223E-5</v>
      </c>
      <c r="GD9" s="100">
        <v>1.0000000000010001E-5</v>
      </c>
      <c r="GE9" s="77">
        <v>5.7735026919340812E-6</v>
      </c>
      <c r="GF9" s="78">
        <v>6.5064070986459711E-5</v>
      </c>
      <c r="GG9" s="78">
        <v>1.1547005383804064E-5</v>
      </c>
      <c r="GH9" s="79">
        <v>5.7735026919340812E-6</v>
      </c>
      <c r="GI9" s="76">
        <v>9.9999999999988987E-5</v>
      </c>
      <c r="GJ9" s="76">
        <v>5.7735026918956215E-5</v>
      </c>
      <c r="GK9" s="76">
        <v>5.7735026918956222E-5</v>
      </c>
      <c r="GL9" s="103">
        <v>5.7735026918956222E-5</v>
      </c>
      <c r="GM9" s="92"/>
      <c r="GN9" s="93"/>
      <c r="GO9" s="93"/>
      <c r="GP9" s="94"/>
      <c r="GQ9" s="92"/>
      <c r="GR9" s="93"/>
      <c r="GS9" s="93"/>
      <c r="GT9" s="94"/>
      <c r="GU9" s="77">
        <v>5.7735026918956222E-5</v>
      </c>
      <c r="GV9" s="78">
        <v>6.2449979983987764E-4</v>
      </c>
      <c r="GW9" s="78">
        <v>0</v>
      </c>
      <c r="GX9" s="79">
        <v>0</v>
      </c>
      <c r="GY9" s="77">
        <v>7.7674534651537934E-4</v>
      </c>
      <c r="GZ9" s="78">
        <v>9.9999999999988987E-5</v>
      </c>
      <c r="HA9" s="78">
        <v>5.7735026918956222E-5</v>
      </c>
      <c r="HB9" s="79">
        <v>4.9999999999994493E-5</v>
      </c>
      <c r="HC9" s="103">
        <v>1.1567743945990439E-3</v>
      </c>
      <c r="HD9" s="77">
        <v>1.2760224658419422E-3</v>
      </c>
      <c r="HE9" s="79">
        <v>1.8357559750686335E-4</v>
      </c>
      <c r="HF9" s="77">
        <v>1.5275252316498402E-5</v>
      </c>
      <c r="HG9" s="78">
        <v>1.5275252316510518E-5</v>
      </c>
      <c r="HH9" s="78">
        <v>1.7320508075674045E-5</v>
      </c>
      <c r="HI9" s="79">
        <v>9.9999999999544897E-6</v>
      </c>
      <c r="HJ9" s="77">
        <v>2.397741993348136E-4</v>
      </c>
      <c r="HK9" s="79">
        <v>2.9194748386195319E-4</v>
      </c>
      <c r="HL9" s="92"/>
      <c r="HM9" s="93"/>
      <c r="HN9" s="93"/>
      <c r="HO9" s="94"/>
      <c r="HP9" s="77">
        <v>5.7735026918956222E-5</v>
      </c>
      <c r="HQ9" s="79"/>
      <c r="HR9" s="77">
        <v>1.527525231652384E-4</v>
      </c>
      <c r="HS9" s="78">
        <v>5.7735026918956222E-5</v>
      </c>
      <c r="HT9" s="78">
        <v>5.7735026918956222E-5</v>
      </c>
      <c r="HU9" s="79">
        <v>3.5939764421414748E-4</v>
      </c>
      <c r="HV9" s="77">
        <v>3.1785741037977211E-4</v>
      </c>
      <c r="HW9" s="79">
        <v>1.327905619136506E-4</v>
      </c>
      <c r="HX9" s="77">
        <v>5.6589162684500354E-4</v>
      </c>
      <c r="HY9" s="79">
        <v>1.4153915830377806E-4</v>
      </c>
      <c r="HZ9" s="92"/>
      <c r="IA9" s="93"/>
      <c r="IB9" s="93"/>
      <c r="IC9" s="94"/>
      <c r="ID9" s="77">
        <v>3.605551275464516E-5</v>
      </c>
      <c r="IE9" s="79">
        <v>9.2915732431747143E-5</v>
      </c>
      <c r="IF9" s="77">
        <v>2.6025628394589007E-4</v>
      </c>
      <c r="IG9" s="79">
        <v>1.2423096769060679E-4</v>
      </c>
      <c r="IH9" s="92"/>
      <c r="II9" s="93"/>
      <c r="IJ9" s="93"/>
      <c r="IK9" s="94"/>
      <c r="IL9" s="76">
        <v>1.3597399555105182E-16</v>
      </c>
      <c r="IM9" s="77">
        <v>9.6090235369341852E-5</v>
      </c>
      <c r="IN9" s="79">
        <v>6.0484157705413121E-4</v>
      </c>
      <c r="IO9" s="77">
        <v>5.7735026919020319E-5</v>
      </c>
      <c r="IP9" s="78">
        <v>0</v>
      </c>
      <c r="IQ9" s="78">
        <v>9.9999999999988987E-5</v>
      </c>
      <c r="IR9" s="79">
        <v>2.6457513110649287E-4</v>
      </c>
      <c r="IS9" s="77">
        <v>1.1135528725660512E-3</v>
      </c>
      <c r="IT9" s="78">
        <v>5.1961524227067007E-4</v>
      </c>
      <c r="IU9" s="78">
        <v>0</v>
      </c>
      <c r="IV9" s="79">
        <v>9.9999999999988987E-5</v>
      </c>
      <c r="IW9" s="92"/>
      <c r="IX9" s="93"/>
      <c r="IY9" s="93"/>
      <c r="IZ9" s="94"/>
      <c r="JA9" s="76">
        <v>0</v>
      </c>
      <c r="JB9" s="86">
        <v>0</v>
      </c>
      <c r="JC9" s="87">
        <v>0</v>
      </c>
      <c r="JD9" s="87">
        <v>0</v>
      </c>
      <c r="JE9" s="88">
        <v>1E-4</v>
      </c>
      <c r="JF9" s="92"/>
      <c r="JG9" s="93"/>
      <c r="JH9" s="94"/>
      <c r="JI9" s="77">
        <v>9.0737717258810351E-5</v>
      </c>
      <c r="JJ9" s="79">
        <v>7.1840100222646686E-4</v>
      </c>
      <c r="JK9" s="92"/>
      <c r="JL9" s="93"/>
      <c r="JM9" s="93"/>
      <c r="JN9" s="94"/>
      <c r="JO9" s="77">
        <v>2.264089441696154E-2</v>
      </c>
      <c r="JP9" s="82">
        <v>1.3051181300294322E-4</v>
      </c>
      <c r="JQ9" s="92"/>
      <c r="JR9" s="93"/>
      <c r="JS9" s="93"/>
      <c r="JT9" s="94"/>
      <c r="JU9" s="80">
        <v>2.3094010767588899E-4</v>
      </c>
      <c r="JV9" s="81">
        <v>1.1547005383797655E-4</v>
      </c>
      <c r="JW9" s="81">
        <v>1.3597399555105182E-16</v>
      </c>
      <c r="JX9" s="82">
        <v>5.7735026918956222E-5</v>
      </c>
      <c r="JY9" s="86">
        <v>0</v>
      </c>
      <c r="JZ9" s="87">
        <v>0</v>
      </c>
      <c r="KA9" s="87">
        <v>2.0000000000000001E-4</v>
      </c>
      <c r="KB9" s="88">
        <v>6.2000000000000003E-5</v>
      </c>
      <c r="KC9" s="92"/>
      <c r="KD9" s="93"/>
      <c r="KE9" s="93"/>
      <c r="KF9" s="114"/>
    </row>
    <row r="10" spans="1:292" s="115" customFormat="1" ht="15.75" customHeight="1">
      <c r="A10" s="929"/>
      <c r="B10" s="116" t="s">
        <v>270</v>
      </c>
      <c r="C10" s="784">
        <v>3</v>
      </c>
      <c r="D10" s="108">
        <v>3</v>
      </c>
      <c r="E10" s="109">
        <v>3</v>
      </c>
      <c r="F10" s="109">
        <v>3</v>
      </c>
      <c r="G10" s="109">
        <v>3</v>
      </c>
      <c r="H10" s="110">
        <v>3</v>
      </c>
      <c r="I10" s="108">
        <v>3</v>
      </c>
      <c r="J10" s="109">
        <v>3</v>
      </c>
      <c r="K10" s="109">
        <v>3</v>
      </c>
      <c r="L10" s="110">
        <v>3</v>
      </c>
      <c r="M10" s="108">
        <v>3</v>
      </c>
      <c r="N10" s="109">
        <v>3</v>
      </c>
      <c r="O10" s="109">
        <v>3</v>
      </c>
      <c r="P10" s="110">
        <v>3</v>
      </c>
      <c r="Q10" s="108">
        <v>3</v>
      </c>
      <c r="R10" s="109"/>
      <c r="S10" s="109"/>
      <c r="T10" s="110">
        <v>3</v>
      </c>
      <c r="U10" s="108">
        <v>3</v>
      </c>
      <c r="V10" s="109">
        <v>3</v>
      </c>
      <c r="W10" s="110">
        <v>3</v>
      </c>
      <c r="X10" s="108">
        <v>3</v>
      </c>
      <c r="Y10" s="109">
        <v>3</v>
      </c>
      <c r="Z10" s="109">
        <v>3</v>
      </c>
      <c r="AA10" s="110">
        <v>3</v>
      </c>
      <c r="AB10" s="778">
        <v>3</v>
      </c>
      <c r="AC10" s="118">
        <v>3</v>
      </c>
      <c r="AD10" s="118">
        <v>3</v>
      </c>
      <c r="AE10" s="775">
        <v>3</v>
      </c>
      <c r="AF10" s="108">
        <v>8</v>
      </c>
      <c r="AG10" s="109">
        <v>3</v>
      </c>
      <c r="AH10" s="109">
        <v>3</v>
      </c>
      <c r="AI10" s="109">
        <v>3</v>
      </c>
      <c r="AJ10" s="110">
        <v>3</v>
      </c>
      <c r="AK10" s="108">
        <v>3</v>
      </c>
      <c r="AL10" s="109">
        <v>3</v>
      </c>
      <c r="AM10" s="109">
        <v>3</v>
      </c>
      <c r="AN10" s="110">
        <v>3</v>
      </c>
      <c r="AO10" s="108">
        <v>3</v>
      </c>
      <c r="AP10" s="110">
        <v>3</v>
      </c>
      <c r="AQ10" s="108">
        <v>3</v>
      </c>
      <c r="AR10" s="109">
        <v>3</v>
      </c>
      <c r="AS10" s="109">
        <v>3</v>
      </c>
      <c r="AT10" s="110">
        <v>3</v>
      </c>
      <c r="AU10" s="108">
        <v>3</v>
      </c>
      <c r="AV10" s="109">
        <v>3</v>
      </c>
      <c r="AW10" s="109">
        <v>3</v>
      </c>
      <c r="AX10" s="110">
        <v>3</v>
      </c>
      <c r="AY10" s="108"/>
      <c r="AZ10" s="109"/>
      <c r="BA10" s="109"/>
      <c r="BB10" s="110"/>
      <c r="BC10" s="108"/>
      <c r="BD10" s="109"/>
      <c r="BE10" s="109"/>
      <c r="BF10" s="110"/>
      <c r="BG10" s="108">
        <v>3</v>
      </c>
      <c r="BH10" s="109">
        <v>3</v>
      </c>
      <c r="BI10" s="109">
        <v>3</v>
      </c>
      <c r="BJ10" s="110">
        <v>3</v>
      </c>
      <c r="BK10" s="108">
        <v>3</v>
      </c>
      <c r="BL10" s="110">
        <v>3</v>
      </c>
      <c r="BM10" s="120">
        <v>3</v>
      </c>
      <c r="BN10" s="121">
        <v>3</v>
      </c>
      <c r="BO10" s="121">
        <v>3</v>
      </c>
      <c r="BP10" s="122">
        <v>3</v>
      </c>
      <c r="BQ10" s="784">
        <v>3</v>
      </c>
      <c r="BR10" s="108">
        <v>3</v>
      </c>
      <c r="BS10" s="109">
        <v>3</v>
      </c>
      <c r="BT10" s="110">
        <v>3</v>
      </c>
      <c r="BU10" s="108">
        <v>3</v>
      </c>
      <c r="BV10" s="109">
        <v>3</v>
      </c>
      <c r="BW10" s="110">
        <v>3</v>
      </c>
      <c r="BX10" s="108">
        <v>3</v>
      </c>
      <c r="BY10" s="109">
        <v>3</v>
      </c>
      <c r="BZ10" s="110">
        <v>3</v>
      </c>
      <c r="CA10" s="108">
        <v>3</v>
      </c>
      <c r="CB10" s="109">
        <v>3</v>
      </c>
      <c r="CC10" s="110">
        <v>3</v>
      </c>
      <c r="CD10" s="108">
        <v>3</v>
      </c>
      <c r="CE10" s="109">
        <v>3</v>
      </c>
      <c r="CF10" s="110">
        <v>3</v>
      </c>
      <c r="CG10" s="108">
        <v>3</v>
      </c>
      <c r="CH10" s="109">
        <v>3</v>
      </c>
      <c r="CI10" s="110">
        <v>3</v>
      </c>
      <c r="CJ10" s="778">
        <v>3</v>
      </c>
      <c r="CK10" s="110">
        <v>3</v>
      </c>
      <c r="CL10" s="108">
        <v>3</v>
      </c>
      <c r="CM10" s="110">
        <v>3</v>
      </c>
      <c r="CN10" s="108">
        <v>3</v>
      </c>
      <c r="CO10" s="110">
        <v>3</v>
      </c>
      <c r="CP10" s="108">
        <v>3</v>
      </c>
      <c r="CQ10" s="110">
        <v>3</v>
      </c>
      <c r="CR10" s="774">
        <v>3</v>
      </c>
      <c r="CS10" s="774">
        <v>3</v>
      </c>
      <c r="CT10" s="778">
        <v>3</v>
      </c>
      <c r="CU10" s="775">
        <v>3</v>
      </c>
      <c r="CV10" s="108">
        <v>3</v>
      </c>
      <c r="CW10" s="109">
        <v>3</v>
      </c>
      <c r="CX10" s="109">
        <v>3</v>
      </c>
      <c r="CY10" s="110"/>
      <c r="CZ10" s="784">
        <v>3</v>
      </c>
      <c r="DA10" s="108">
        <v>3</v>
      </c>
      <c r="DB10" s="109">
        <v>3</v>
      </c>
      <c r="DC10" s="109">
        <v>3</v>
      </c>
      <c r="DD10" s="109">
        <v>3</v>
      </c>
      <c r="DE10" s="110">
        <v>3</v>
      </c>
      <c r="DF10" s="108">
        <v>3</v>
      </c>
      <c r="DG10" s="109">
        <v>3</v>
      </c>
      <c r="DH10" s="109">
        <v>3</v>
      </c>
      <c r="DI10" s="109">
        <v>3</v>
      </c>
      <c r="DJ10" s="110">
        <v>3</v>
      </c>
      <c r="DK10" s="778">
        <v>3</v>
      </c>
      <c r="DL10" s="118">
        <v>3</v>
      </c>
      <c r="DM10" s="118">
        <v>3</v>
      </c>
      <c r="DN10" s="775">
        <v>3</v>
      </c>
      <c r="DO10" s="108">
        <v>3</v>
      </c>
      <c r="DP10" s="109">
        <v>3</v>
      </c>
      <c r="DQ10" s="109">
        <v>3</v>
      </c>
      <c r="DR10" s="110">
        <v>3</v>
      </c>
      <c r="DS10" s="108">
        <v>3</v>
      </c>
      <c r="DT10" s="109">
        <v>3</v>
      </c>
      <c r="DU10" s="109">
        <v>3</v>
      </c>
      <c r="DV10" s="110">
        <v>3</v>
      </c>
      <c r="DW10" s="784"/>
      <c r="DX10" s="784">
        <v>3</v>
      </c>
      <c r="DY10" s="108">
        <v>3</v>
      </c>
      <c r="DZ10" s="109">
        <v>3</v>
      </c>
      <c r="EA10" s="109">
        <v>3</v>
      </c>
      <c r="EB10" s="110">
        <v>3</v>
      </c>
      <c r="EC10" s="784">
        <v>3</v>
      </c>
      <c r="ED10" s="784"/>
      <c r="EE10" s="108">
        <v>3</v>
      </c>
      <c r="EF10" s="110">
        <v>3</v>
      </c>
      <c r="EG10" s="108">
        <v>3</v>
      </c>
      <c r="EH10" s="110">
        <v>3</v>
      </c>
      <c r="EI10" s="108">
        <v>3</v>
      </c>
      <c r="EJ10" s="110">
        <v>3</v>
      </c>
      <c r="EK10" s="108">
        <v>3</v>
      </c>
      <c r="EL10" s="109">
        <v>3</v>
      </c>
      <c r="EM10" s="110">
        <v>3</v>
      </c>
      <c r="EN10" s="108">
        <v>3</v>
      </c>
      <c r="EO10" s="110">
        <v>3</v>
      </c>
      <c r="EP10" s="108">
        <v>3</v>
      </c>
      <c r="EQ10" s="110">
        <v>3</v>
      </c>
      <c r="ER10" s="108">
        <v>3</v>
      </c>
      <c r="ES10" s="110">
        <v>3</v>
      </c>
      <c r="ET10" s="108"/>
      <c r="EU10" s="109"/>
      <c r="EV10" s="109"/>
      <c r="EW10" s="110"/>
      <c r="EX10" s="108">
        <v>3</v>
      </c>
      <c r="EY10" s="109">
        <v>3</v>
      </c>
      <c r="EZ10" s="109">
        <v>3</v>
      </c>
      <c r="FA10" s="110">
        <v>3</v>
      </c>
      <c r="FB10" s="108">
        <v>3</v>
      </c>
      <c r="FC10" s="110">
        <v>3</v>
      </c>
      <c r="FD10" s="108"/>
      <c r="FE10" s="109"/>
      <c r="FF10" s="109"/>
      <c r="FG10" s="110"/>
      <c r="FH10" s="108">
        <v>3</v>
      </c>
      <c r="FI10" s="110">
        <v>3</v>
      </c>
      <c r="FJ10" s="108">
        <v>3</v>
      </c>
      <c r="FK10" s="110">
        <v>3</v>
      </c>
      <c r="FL10" s="108">
        <v>3</v>
      </c>
      <c r="FM10" s="110">
        <v>3</v>
      </c>
      <c r="FN10" s="108"/>
      <c r="FO10" s="109"/>
      <c r="FP10" s="109"/>
      <c r="FQ10" s="110"/>
      <c r="FR10" s="108">
        <v>3</v>
      </c>
      <c r="FS10" s="109">
        <v>3</v>
      </c>
      <c r="FT10" s="109">
        <v>3</v>
      </c>
      <c r="FU10" s="110">
        <v>3</v>
      </c>
      <c r="FV10" s="108">
        <v>3</v>
      </c>
      <c r="FW10" s="110">
        <v>3</v>
      </c>
      <c r="FX10" s="108">
        <v>3</v>
      </c>
      <c r="FY10" s="110">
        <v>3</v>
      </c>
      <c r="FZ10" s="108"/>
      <c r="GA10" s="110"/>
      <c r="GB10" s="784"/>
      <c r="GC10" s="108">
        <v>3</v>
      </c>
      <c r="GD10" s="110">
        <v>3</v>
      </c>
      <c r="GE10" s="108">
        <v>3</v>
      </c>
      <c r="GF10" s="109">
        <v>3</v>
      </c>
      <c r="GG10" s="109">
        <v>3</v>
      </c>
      <c r="GH10" s="110">
        <v>3</v>
      </c>
      <c r="GI10" s="784">
        <v>3</v>
      </c>
      <c r="GJ10" s="784">
        <v>3</v>
      </c>
      <c r="GK10" s="784">
        <v>3</v>
      </c>
      <c r="GL10" s="774">
        <v>3</v>
      </c>
      <c r="GM10" s="108">
        <v>3</v>
      </c>
      <c r="GN10" s="109">
        <v>3</v>
      </c>
      <c r="GO10" s="109">
        <v>3</v>
      </c>
      <c r="GP10" s="110">
        <v>3</v>
      </c>
      <c r="GQ10" s="108">
        <v>3</v>
      </c>
      <c r="GR10" s="109">
        <v>3</v>
      </c>
      <c r="GS10" s="109">
        <v>3</v>
      </c>
      <c r="GT10" s="110">
        <v>3</v>
      </c>
      <c r="GU10" s="108">
        <v>3</v>
      </c>
      <c r="GV10" s="109">
        <v>3</v>
      </c>
      <c r="GW10" s="109">
        <v>3</v>
      </c>
      <c r="GX10" s="110">
        <v>3</v>
      </c>
      <c r="GY10" s="108">
        <v>3</v>
      </c>
      <c r="GZ10" s="109">
        <v>3</v>
      </c>
      <c r="HA10" s="109">
        <v>3</v>
      </c>
      <c r="HB10" s="110">
        <v>3</v>
      </c>
      <c r="HC10" s="774">
        <v>3</v>
      </c>
      <c r="HD10" s="108">
        <v>3</v>
      </c>
      <c r="HE10" s="110">
        <v>3</v>
      </c>
      <c r="HF10" s="108">
        <v>3</v>
      </c>
      <c r="HG10" s="109">
        <v>3</v>
      </c>
      <c r="HH10" s="109">
        <v>3</v>
      </c>
      <c r="HI10" s="110">
        <v>3</v>
      </c>
      <c r="HJ10" s="108">
        <v>3</v>
      </c>
      <c r="HK10" s="110">
        <v>3</v>
      </c>
      <c r="HL10" s="108">
        <v>3</v>
      </c>
      <c r="HM10" s="109">
        <v>3</v>
      </c>
      <c r="HN10" s="109">
        <v>3</v>
      </c>
      <c r="HO10" s="110">
        <v>3</v>
      </c>
      <c r="HP10" s="108">
        <v>3</v>
      </c>
      <c r="HQ10" s="110"/>
      <c r="HR10" s="108">
        <v>3</v>
      </c>
      <c r="HS10" s="109">
        <v>3</v>
      </c>
      <c r="HT10" s="109">
        <v>3</v>
      </c>
      <c r="HU10" s="110">
        <v>3</v>
      </c>
      <c r="HV10" s="108">
        <v>3</v>
      </c>
      <c r="HW10" s="110">
        <v>3</v>
      </c>
      <c r="HX10" s="108">
        <v>3</v>
      </c>
      <c r="HY10" s="110">
        <v>3</v>
      </c>
      <c r="HZ10" s="108">
        <v>3</v>
      </c>
      <c r="IA10" s="109">
        <v>3</v>
      </c>
      <c r="IB10" s="109">
        <v>3</v>
      </c>
      <c r="IC10" s="110"/>
      <c r="ID10" s="108">
        <v>3</v>
      </c>
      <c r="IE10" s="110">
        <v>3</v>
      </c>
      <c r="IF10" s="108">
        <v>3</v>
      </c>
      <c r="IG10" s="110">
        <v>3</v>
      </c>
      <c r="IH10" s="108"/>
      <c r="II10" s="109"/>
      <c r="IJ10" s="109"/>
      <c r="IK10" s="110"/>
      <c r="IL10" s="784">
        <v>3</v>
      </c>
      <c r="IM10" s="108">
        <v>3</v>
      </c>
      <c r="IN10" s="110">
        <v>3</v>
      </c>
      <c r="IO10" s="108">
        <v>3</v>
      </c>
      <c r="IP10" s="109">
        <v>3</v>
      </c>
      <c r="IQ10" s="109">
        <v>3</v>
      </c>
      <c r="IR10" s="110">
        <v>3</v>
      </c>
      <c r="IS10" s="108">
        <v>3</v>
      </c>
      <c r="IT10" s="109">
        <v>3</v>
      </c>
      <c r="IU10" s="109">
        <v>3</v>
      </c>
      <c r="IV10" s="110">
        <v>3</v>
      </c>
      <c r="IW10" s="108">
        <v>3</v>
      </c>
      <c r="IX10" s="109">
        <v>3</v>
      </c>
      <c r="IY10" s="109">
        <v>3</v>
      </c>
      <c r="IZ10" s="110">
        <v>3</v>
      </c>
      <c r="JA10" s="784">
        <v>3</v>
      </c>
      <c r="JB10" s="778">
        <v>3</v>
      </c>
      <c r="JC10" s="118">
        <v>3</v>
      </c>
      <c r="JD10" s="118">
        <v>3</v>
      </c>
      <c r="JE10" s="775">
        <v>3</v>
      </c>
      <c r="JF10" s="108"/>
      <c r="JG10" s="109"/>
      <c r="JH10" s="110"/>
      <c r="JI10" s="108">
        <v>3</v>
      </c>
      <c r="JJ10" s="110">
        <v>3</v>
      </c>
      <c r="JK10" s="108">
        <v>3</v>
      </c>
      <c r="JL10" s="109">
        <v>3</v>
      </c>
      <c r="JM10" s="109">
        <v>3</v>
      </c>
      <c r="JN10" s="110">
        <v>3</v>
      </c>
      <c r="JO10" s="108">
        <v>3</v>
      </c>
      <c r="JP10" s="110">
        <v>3</v>
      </c>
      <c r="JQ10" s="108">
        <v>3</v>
      </c>
      <c r="JR10" s="109">
        <v>3</v>
      </c>
      <c r="JS10" s="109">
        <v>3</v>
      </c>
      <c r="JT10" s="110">
        <v>3</v>
      </c>
      <c r="JU10" s="108">
        <v>3</v>
      </c>
      <c r="JV10" s="109">
        <v>3</v>
      </c>
      <c r="JW10" s="109">
        <v>3</v>
      </c>
      <c r="JX10" s="110">
        <v>3</v>
      </c>
      <c r="JY10" s="778">
        <v>3</v>
      </c>
      <c r="JZ10" s="118">
        <v>3</v>
      </c>
      <c r="KA10" s="118">
        <v>3</v>
      </c>
      <c r="KB10" s="775">
        <v>3</v>
      </c>
      <c r="KC10" s="108"/>
      <c r="KD10" s="109"/>
      <c r="KE10" s="109"/>
      <c r="KF10" s="124"/>
    </row>
    <row r="11" spans="1:292" s="115" customFormat="1" ht="15.75" customHeight="1">
      <c r="A11" s="927" t="s">
        <v>563</v>
      </c>
      <c r="B11" s="75" t="s">
        <v>271</v>
      </c>
      <c r="C11" s="76">
        <v>0.89279999999999993</v>
      </c>
      <c r="D11" s="77">
        <v>0.93987824999999992</v>
      </c>
      <c r="E11" s="78">
        <v>0.96457799999999994</v>
      </c>
      <c r="F11" s="78">
        <v>0.9948636666666667</v>
      </c>
      <c r="G11" s="78">
        <v>1.0214000000000001</v>
      </c>
      <c r="H11" s="79">
        <v>1.0210633333333332</v>
      </c>
      <c r="I11" s="80">
        <v>0.89210000000000012</v>
      </c>
      <c r="J11" s="81">
        <v>0.91264999999999996</v>
      </c>
      <c r="K11" s="81">
        <v>0</v>
      </c>
      <c r="L11" s="82">
        <v>0.94166666666666676</v>
      </c>
      <c r="M11" s="77">
        <v>0.87773333333333337</v>
      </c>
      <c r="N11" s="78">
        <v>0.90543333333333331</v>
      </c>
      <c r="O11" s="78">
        <v>0.9302999999999999</v>
      </c>
      <c r="P11" s="79">
        <v>0.94573333333333343</v>
      </c>
      <c r="Q11" s="83">
        <v>0.87413000000000007</v>
      </c>
      <c r="R11" s="84"/>
      <c r="S11" s="84"/>
      <c r="T11" s="85">
        <v>0.94977666666666671</v>
      </c>
      <c r="U11" s="77">
        <v>0.88703333333333323</v>
      </c>
      <c r="V11" s="78">
        <v>0.92684999999999995</v>
      </c>
      <c r="W11" s="79">
        <v>0.94391999999999987</v>
      </c>
      <c r="X11" s="77">
        <v>0.87639000000000011</v>
      </c>
      <c r="Y11" s="78">
        <v>0.90870333333333331</v>
      </c>
      <c r="Z11" s="78">
        <v>0.93270333333333344</v>
      </c>
      <c r="AA11" s="79">
        <v>0.95579666666666663</v>
      </c>
      <c r="AB11" s="86">
        <v>0.87509999999999999</v>
      </c>
      <c r="AC11" s="87">
        <v>0.90910000000000002</v>
      </c>
      <c r="AD11" s="87">
        <v>0.93300000000000005</v>
      </c>
      <c r="AE11" s="88">
        <v>0.95624900000000002</v>
      </c>
      <c r="AF11" s="89">
        <v>0.85640575000000008</v>
      </c>
      <c r="AG11" s="90">
        <v>0.88294874999999995</v>
      </c>
      <c r="AH11" s="90">
        <v>0.90387266666666666</v>
      </c>
      <c r="AI11" s="90">
        <v>0.92211066666666675</v>
      </c>
      <c r="AJ11" s="91">
        <v>0.92546833333333334</v>
      </c>
      <c r="AK11" s="77">
        <v>0.85356666666666658</v>
      </c>
      <c r="AL11" s="78">
        <v>0.88049999999999995</v>
      </c>
      <c r="AM11" s="78">
        <v>0.89869999999999994</v>
      </c>
      <c r="AN11" s="79">
        <v>0.91510000000000002</v>
      </c>
      <c r="AO11" s="80">
        <v>0.9457319353972059</v>
      </c>
      <c r="AP11" s="79">
        <v>1.0173933333333334</v>
      </c>
      <c r="AQ11" s="80">
        <v>0.89380999999999988</v>
      </c>
      <c r="AR11" s="81">
        <v>0.90700666666666674</v>
      </c>
      <c r="AS11" s="81">
        <v>0.91540333333333335</v>
      </c>
      <c r="AT11" s="82">
        <v>0.92210999999999999</v>
      </c>
      <c r="AU11" s="80">
        <v>0.86183333333333334</v>
      </c>
      <c r="AV11" s="81">
        <v>0.87720000000000009</v>
      </c>
      <c r="AW11" s="81">
        <v>0.88734999999999997</v>
      </c>
      <c r="AX11" s="82">
        <v>0.89819157222601065</v>
      </c>
      <c r="AY11" s="77"/>
      <c r="AZ11" s="78"/>
      <c r="BA11" s="78"/>
      <c r="BB11" s="79"/>
      <c r="BC11" s="77"/>
      <c r="BD11" s="78"/>
      <c r="BE11" s="78"/>
      <c r="BF11" s="79"/>
      <c r="BG11" s="77">
        <v>0.87759999999999982</v>
      </c>
      <c r="BH11" s="78">
        <v>0.89836666666666665</v>
      </c>
      <c r="BI11" s="78">
        <v>0.91539999999999999</v>
      </c>
      <c r="BJ11" s="79">
        <v>0.93206666666666671</v>
      </c>
      <c r="BK11" s="77">
        <v>0.88494399999999995</v>
      </c>
      <c r="BL11" s="79">
        <v>0.95821666666666661</v>
      </c>
      <c r="BM11" s="95">
        <v>0.92045666666666659</v>
      </c>
      <c r="BN11" s="96">
        <v>0.93599333333333334</v>
      </c>
      <c r="BO11" s="96">
        <v>0.9540766666666668</v>
      </c>
      <c r="BP11" s="97">
        <v>0.96426666666666672</v>
      </c>
      <c r="BQ11" s="125"/>
      <c r="BR11" s="98">
        <v>0.89510999999999996</v>
      </c>
      <c r="BS11" s="99">
        <v>0.84926666666666673</v>
      </c>
      <c r="BT11" s="100">
        <v>0.84111333333333338</v>
      </c>
      <c r="BU11" s="77">
        <v>0.89485999999999999</v>
      </c>
      <c r="BV11" s="78">
        <v>0.84135666666666664</v>
      </c>
      <c r="BW11" s="79">
        <v>0.83246333333333322</v>
      </c>
      <c r="BX11" s="77">
        <v>0.89579666666666669</v>
      </c>
      <c r="BY11" s="78">
        <v>0.84938333333333338</v>
      </c>
      <c r="BZ11" s="79">
        <v>0.84090666666666669</v>
      </c>
      <c r="CA11" s="77">
        <v>0.88502999999999998</v>
      </c>
      <c r="CB11" s="78">
        <v>0.83982000000000001</v>
      </c>
      <c r="CC11" s="79">
        <v>0.83242333333333329</v>
      </c>
      <c r="CD11" s="92"/>
      <c r="CE11" s="78">
        <v>0.84828999999999999</v>
      </c>
      <c r="CF11" s="79">
        <v>0.84068999999999994</v>
      </c>
      <c r="CG11" s="92" t="s">
        <v>272</v>
      </c>
      <c r="CH11" s="78">
        <v>0.84010000000000007</v>
      </c>
      <c r="CI11" s="79">
        <v>0.83213666666666664</v>
      </c>
      <c r="CJ11" s="86">
        <v>1.0206</v>
      </c>
      <c r="CK11" s="94">
        <v>1.0315000000000001</v>
      </c>
      <c r="CL11" s="77">
        <v>0.99543633333333326</v>
      </c>
      <c r="CM11" s="79">
        <v>0.99927600000000005</v>
      </c>
      <c r="CN11" s="101">
        <v>0.99627633333333332</v>
      </c>
      <c r="CO11" s="102">
        <v>1.0146096666666666</v>
      </c>
      <c r="CP11" s="92">
        <v>1.006346</v>
      </c>
      <c r="CQ11" s="94">
        <v>1.029012</v>
      </c>
      <c r="CR11" s="103">
        <v>1.006381</v>
      </c>
      <c r="CS11" s="103">
        <v>1.0066663333333334</v>
      </c>
      <c r="CT11" s="86">
        <v>0.99768100000000004</v>
      </c>
      <c r="CU11" s="88">
        <v>1.0187470000000001</v>
      </c>
      <c r="CV11" s="92">
        <v>0.84709999999999996</v>
      </c>
      <c r="CW11" s="93">
        <v>0.8679</v>
      </c>
      <c r="CX11" s="93">
        <v>0.87539999999999996</v>
      </c>
      <c r="CY11" s="94">
        <v>0.88560000000000005</v>
      </c>
      <c r="CZ11" s="76">
        <v>1.0096333333333334</v>
      </c>
      <c r="DA11" s="77">
        <v>0.94882466666666676</v>
      </c>
      <c r="DB11" s="78">
        <v>0.9732373333333334</v>
      </c>
      <c r="DC11" s="78">
        <v>0.99978099999999992</v>
      </c>
      <c r="DD11" s="78">
        <v>1.0165746666666668</v>
      </c>
      <c r="DE11" s="79">
        <v>1.0202359999999999</v>
      </c>
      <c r="DF11" s="80">
        <v>0.93763299999999994</v>
      </c>
      <c r="DG11" s="81">
        <v>0.96642925000000002</v>
      </c>
      <c r="DH11" s="81">
        <v>0.9909119999999999</v>
      </c>
      <c r="DI11" s="81">
        <v>1.0130436666666667</v>
      </c>
      <c r="DJ11" s="79">
        <v>1.0176263333333333</v>
      </c>
      <c r="DK11" s="86">
        <v>0.92933600000000005</v>
      </c>
      <c r="DL11" s="87">
        <v>0.96</v>
      </c>
      <c r="DM11" s="87">
        <v>0.9921890000000001</v>
      </c>
      <c r="DN11" s="88">
        <v>1.0160686666666667</v>
      </c>
      <c r="DO11" s="77"/>
      <c r="DP11" s="78"/>
      <c r="DQ11" s="78"/>
      <c r="DR11" s="79"/>
      <c r="DS11" s="92"/>
      <c r="DT11" s="93"/>
      <c r="DU11" s="93"/>
      <c r="DV11" s="94"/>
      <c r="DW11" s="76"/>
      <c r="DX11" s="76"/>
      <c r="DY11" s="80">
        <v>0.84230000000000016</v>
      </c>
      <c r="DZ11" s="81">
        <v>0.8468</v>
      </c>
      <c r="EA11" s="81">
        <v>0.84933333333333338</v>
      </c>
      <c r="EB11" s="82">
        <v>0.85236666666666672</v>
      </c>
      <c r="EC11" s="76">
        <v>0.82949666666666666</v>
      </c>
      <c r="ED11" s="76">
        <v>0.83813000000000004</v>
      </c>
      <c r="EE11" s="98">
        <v>0.94228666666666661</v>
      </c>
      <c r="EF11" s="100">
        <v>0.94830666666666652</v>
      </c>
      <c r="EG11" s="77">
        <v>0.91839360863399955</v>
      </c>
      <c r="EH11" s="79">
        <v>0.96073666666666657</v>
      </c>
      <c r="EI11" s="98">
        <v>0.89022333333333326</v>
      </c>
      <c r="EJ11" s="100">
        <v>0.94871000000000005</v>
      </c>
      <c r="EK11" s="77">
        <v>0.91422453410684124</v>
      </c>
      <c r="EL11" s="78">
        <v>0.94736333333333322</v>
      </c>
      <c r="EM11" s="79">
        <v>0.95181333333333329</v>
      </c>
      <c r="EN11" s="80">
        <v>1.0034333333333334</v>
      </c>
      <c r="EO11" s="82">
        <v>1.0160333333333333</v>
      </c>
      <c r="EP11" s="77">
        <v>0.98134999999999994</v>
      </c>
      <c r="EQ11" s="79">
        <v>1.01772</v>
      </c>
      <c r="ER11" s="77">
        <v>0.9124307113975979</v>
      </c>
      <c r="ES11" s="79">
        <v>0.94797999999999993</v>
      </c>
      <c r="ET11" s="92"/>
      <c r="EU11" s="93"/>
      <c r="EV11" s="93"/>
      <c r="EW11" s="94"/>
      <c r="EX11" s="77">
        <v>0.86116666666666664</v>
      </c>
      <c r="EY11" s="78">
        <v>0.88656666666666661</v>
      </c>
      <c r="EZ11" s="78">
        <v>0.89880000000000004</v>
      </c>
      <c r="FA11" s="79">
        <v>0.91796706674833262</v>
      </c>
      <c r="FB11" s="77">
        <v>0.9588266666666666</v>
      </c>
      <c r="FC11" s="79">
        <v>0.99963333333333326</v>
      </c>
      <c r="FD11" s="92"/>
      <c r="FE11" s="93"/>
      <c r="FF11" s="93"/>
      <c r="FG11" s="94"/>
      <c r="FH11" s="77">
        <v>1.0031866666666664</v>
      </c>
      <c r="FI11" s="79">
        <v>1.0252600000000001</v>
      </c>
      <c r="FJ11" s="77">
        <v>0.99725999999999981</v>
      </c>
      <c r="FK11" s="79">
        <v>1.0213166666666667</v>
      </c>
      <c r="FL11" s="80">
        <v>1.0015333333333334</v>
      </c>
      <c r="FM11" s="82">
        <v>1.0101</v>
      </c>
      <c r="FN11" s="92"/>
      <c r="FO11" s="93"/>
      <c r="FP11" s="93"/>
      <c r="FQ11" s="94"/>
      <c r="FR11" s="108">
        <v>0.96079999999999999</v>
      </c>
      <c r="FS11" s="109">
        <v>0.98089999999999999</v>
      </c>
      <c r="FT11" s="109">
        <v>0.99509999999999998</v>
      </c>
      <c r="FU11" s="110">
        <v>1.0045999999999999</v>
      </c>
      <c r="FV11" s="77">
        <v>0.96829999999999983</v>
      </c>
      <c r="FW11" s="79">
        <v>0.98109000000000002</v>
      </c>
      <c r="FX11" s="77">
        <v>0.97942999999999991</v>
      </c>
      <c r="FY11" s="79">
        <v>0.98492999999999997</v>
      </c>
      <c r="FZ11" s="98">
        <v>0.97909999999999997</v>
      </c>
      <c r="GA11" s="100">
        <v>0.9884666666666666</v>
      </c>
      <c r="GB11" s="76"/>
      <c r="GC11" s="98">
        <v>0.92554333333333327</v>
      </c>
      <c r="GD11" s="100">
        <v>0.94709872391878358</v>
      </c>
      <c r="GE11" s="77">
        <v>0.87004000000000004</v>
      </c>
      <c r="GF11" s="78">
        <v>0.88056000000000001</v>
      </c>
      <c r="GG11" s="78">
        <v>0.89049333333333325</v>
      </c>
      <c r="GH11" s="79">
        <v>0.90153666666666654</v>
      </c>
      <c r="GI11" s="76">
        <v>0.84226666666666672</v>
      </c>
      <c r="GJ11" s="76">
        <v>0.84856666666666669</v>
      </c>
      <c r="GK11" s="76">
        <v>0.9516</v>
      </c>
      <c r="GL11" s="103">
        <v>0.86816666666666664</v>
      </c>
      <c r="GM11" s="92"/>
      <c r="GN11" s="93"/>
      <c r="GO11" s="93"/>
      <c r="GP11" s="94"/>
      <c r="GQ11" s="92"/>
      <c r="GR11" s="93"/>
      <c r="GS11" s="93"/>
      <c r="GT11" s="94"/>
      <c r="GU11" s="77">
        <v>0.93100000000000005</v>
      </c>
      <c r="GV11" s="78">
        <v>0.95630546489947632</v>
      </c>
      <c r="GW11" s="78">
        <v>0.96683333333333332</v>
      </c>
      <c r="GX11" s="79">
        <v>0.98030000000000006</v>
      </c>
      <c r="GY11" s="77">
        <v>0.91113333333333335</v>
      </c>
      <c r="GZ11" s="78">
        <v>0.93929999999999991</v>
      </c>
      <c r="HA11" s="78">
        <v>0.95366666666666655</v>
      </c>
      <c r="HB11" s="79">
        <v>0.97250000000000003</v>
      </c>
      <c r="HC11" s="103">
        <v>0.97628566666666661</v>
      </c>
      <c r="HD11" s="77">
        <v>0.93542333333333316</v>
      </c>
      <c r="HE11" s="79">
        <v>0.97583999999999993</v>
      </c>
      <c r="HF11" s="77">
        <v>0.84888666666666668</v>
      </c>
      <c r="HG11" s="78">
        <v>0.87841000000000002</v>
      </c>
      <c r="HH11" s="78">
        <v>0.89985000000000015</v>
      </c>
      <c r="HI11" s="79">
        <v>0.92049000000000003</v>
      </c>
      <c r="HJ11" s="77">
        <v>0.86872666666666676</v>
      </c>
      <c r="HK11" s="79">
        <v>0.92839000000000005</v>
      </c>
      <c r="HL11" s="92">
        <v>0.86970000000000003</v>
      </c>
      <c r="HM11" s="93">
        <v>0.88749999999999996</v>
      </c>
      <c r="HN11" s="93">
        <v>0.90569999999999995</v>
      </c>
      <c r="HO11" s="94">
        <v>0.91930000000000001</v>
      </c>
      <c r="HP11" s="77">
        <v>1.0155413700313534</v>
      </c>
      <c r="HQ11" s="79"/>
      <c r="HR11" s="77">
        <v>0.88400000000000012</v>
      </c>
      <c r="HS11" s="78">
        <v>0.89810000000000001</v>
      </c>
      <c r="HT11" s="78">
        <v>0.91020000000000001</v>
      </c>
      <c r="HU11" s="79">
        <v>0.92193333333333338</v>
      </c>
      <c r="HV11" s="77">
        <v>0.96940333333333328</v>
      </c>
      <c r="HW11" s="79">
        <v>1.00705</v>
      </c>
      <c r="HX11" s="77">
        <v>0.98887333333333327</v>
      </c>
      <c r="HY11" s="79">
        <v>1.0141333333333333</v>
      </c>
      <c r="HZ11" s="92">
        <v>0.9738</v>
      </c>
      <c r="IA11" s="93">
        <v>0.98660000000000003</v>
      </c>
      <c r="IB11" s="93">
        <v>0.99129999999999996</v>
      </c>
      <c r="IC11" s="94"/>
      <c r="ID11" s="77">
        <v>0.97000999999999993</v>
      </c>
      <c r="IE11" s="79">
        <v>1.0163466666666667</v>
      </c>
      <c r="IF11" s="77">
        <v>0.98902666666666672</v>
      </c>
      <c r="IG11" s="79">
        <v>1.0191466666666666</v>
      </c>
      <c r="IH11" s="92">
        <v>0.90959999999999996</v>
      </c>
      <c r="II11" s="93">
        <v>0.92410000000000003</v>
      </c>
      <c r="IJ11" s="93">
        <v>0.9365</v>
      </c>
      <c r="IK11" s="94">
        <v>0.94679999999999997</v>
      </c>
      <c r="IL11" s="76">
        <v>0.83709999999999996</v>
      </c>
      <c r="IM11" s="77">
        <v>0.97757666666666665</v>
      </c>
      <c r="IN11" s="79">
        <v>0.99636000000000002</v>
      </c>
      <c r="IO11" s="77">
        <v>0.9464999999999999</v>
      </c>
      <c r="IP11" s="78">
        <v>0.96419999999999995</v>
      </c>
      <c r="IQ11" s="78">
        <v>0.97983333333333322</v>
      </c>
      <c r="IR11" s="79">
        <v>0.99513333333333331</v>
      </c>
      <c r="IS11" s="77">
        <v>0.86680000000000001</v>
      </c>
      <c r="IT11" s="78">
        <v>0.88880000000000015</v>
      </c>
      <c r="IU11" s="78">
        <v>0.90253904507287519</v>
      </c>
      <c r="IV11" s="79">
        <v>0.91346666666666654</v>
      </c>
      <c r="IW11" s="92">
        <v>0.85209999999999997</v>
      </c>
      <c r="IX11" s="93">
        <v>0.86890000000000001</v>
      </c>
      <c r="IY11" s="93">
        <v>0.88180000000000003</v>
      </c>
      <c r="IZ11" s="94">
        <v>0.89370000000000005</v>
      </c>
      <c r="JA11" s="76">
        <v>0.92382407743262684</v>
      </c>
      <c r="JB11" s="86">
        <v>0.94169999999999998</v>
      </c>
      <c r="JC11" s="87">
        <v>0.96250000000000002</v>
      </c>
      <c r="JD11" s="87">
        <v>0.97826800000000003</v>
      </c>
      <c r="JE11" s="88">
        <v>0.99143400000000004</v>
      </c>
      <c r="JF11" s="92"/>
      <c r="JG11" s="93"/>
      <c r="JH11" s="94"/>
      <c r="JI11" s="77">
        <v>0.87523666666666677</v>
      </c>
      <c r="JJ11" s="79">
        <v>0.92161333333333328</v>
      </c>
      <c r="JK11" s="92">
        <v>0.89810000000000001</v>
      </c>
      <c r="JL11" s="93">
        <v>0.90949999999999998</v>
      </c>
      <c r="JM11" s="93">
        <v>0.91820000000000002</v>
      </c>
      <c r="JN11" s="94">
        <v>0.92530000000000001</v>
      </c>
      <c r="JO11" s="77">
        <v>1.0109466666666667</v>
      </c>
      <c r="JP11" s="82">
        <v>1.0157833333333333</v>
      </c>
      <c r="JQ11" s="92">
        <v>0.89400000000000002</v>
      </c>
      <c r="JR11" s="93">
        <v>0.91639999999999999</v>
      </c>
      <c r="JS11" s="93">
        <v>0.93510000000000004</v>
      </c>
      <c r="JT11" s="94">
        <v>0.95509999999999995</v>
      </c>
      <c r="JU11" s="80">
        <v>0.85939999999999994</v>
      </c>
      <c r="JV11" s="81">
        <v>0.8792333333333332</v>
      </c>
      <c r="JW11" s="81">
        <v>0.89564894181061738</v>
      </c>
      <c r="JX11" s="82">
        <v>0.91026666666666667</v>
      </c>
      <c r="JY11" s="86">
        <v>0.93469999999999998</v>
      </c>
      <c r="JZ11" s="87">
        <v>0.96640000000000004</v>
      </c>
      <c r="KA11" s="87">
        <v>0.98772199999999999</v>
      </c>
      <c r="KB11" s="88">
        <v>1.005684</v>
      </c>
      <c r="KC11" s="92"/>
      <c r="KD11" s="93"/>
      <c r="KE11" s="93"/>
      <c r="KF11" s="114"/>
    </row>
    <row r="12" spans="1:292" s="115" customFormat="1" ht="15.75" customHeight="1">
      <c r="A12" s="928"/>
      <c r="B12" s="75" t="s">
        <v>273</v>
      </c>
      <c r="C12" s="125"/>
      <c r="D12" s="77"/>
      <c r="E12" s="78"/>
      <c r="F12" s="78"/>
      <c r="G12" s="78"/>
      <c r="H12" s="79"/>
      <c r="I12" s="80"/>
      <c r="J12" s="81"/>
      <c r="K12" s="81"/>
      <c r="L12" s="82"/>
      <c r="M12" s="77"/>
      <c r="N12" s="78"/>
      <c r="O12" s="78"/>
      <c r="P12" s="79"/>
      <c r="Q12" s="83"/>
      <c r="R12" s="84"/>
      <c r="S12" s="84"/>
      <c r="T12" s="85"/>
      <c r="U12" s="92"/>
      <c r="V12" s="93"/>
      <c r="W12" s="94"/>
      <c r="X12" s="77"/>
      <c r="Y12" s="78"/>
      <c r="Z12" s="78"/>
      <c r="AA12" s="79"/>
      <c r="AB12" s="86"/>
      <c r="AC12" s="87"/>
      <c r="AD12" s="87"/>
      <c r="AE12" s="88"/>
      <c r="AF12" s="92"/>
      <c r="AG12" s="93"/>
      <c r="AH12" s="93"/>
      <c r="AI12" s="93"/>
      <c r="AJ12" s="94"/>
      <c r="AK12" s="77"/>
      <c r="AL12" s="78"/>
      <c r="AM12" s="78"/>
      <c r="AN12" s="79"/>
      <c r="AO12" s="80"/>
      <c r="AP12" s="79"/>
      <c r="AQ12" s="80"/>
      <c r="AR12" s="81"/>
      <c r="AS12" s="81"/>
      <c r="AT12" s="82"/>
      <c r="AU12" s="80"/>
      <c r="AV12" s="81"/>
      <c r="AW12" s="81"/>
      <c r="AX12" s="82"/>
      <c r="AY12" s="77"/>
      <c r="AZ12" s="78"/>
      <c r="BA12" s="78"/>
      <c r="BB12" s="79"/>
      <c r="BC12" s="77">
        <v>0.89800000000000002</v>
      </c>
      <c r="BD12" s="78">
        <v>0.92079999999999995</v>
      </c>
      <c r="BE12" s="78">
        <v>0.93899999999999995</v>
      </c>
      <c r="BF12" s="79">
        <v>0.95789999999999997</v>
      </c>
      <c r="BG12" s="77"/>
      <c r="BH12" s="78"/>
      <c r="BI12" s="78"/>
      <c r="BJ12" s="79"/>
      <c r="BK12" s="92"/>
      <c r="BL12" s="94"/>
      <c r="BM12" s="95"/>
      <c r="BN12" s="96"/>
      <c r="BO12" s="96"/>
      <c r="BP12" s="97"/>
      <c r="BQ12" s="125"/>
      <c r="BR12" s="92"/>
      <c r="BS12" s="93"/>
      <c r="BT12" s="94"/>
      <c r="BU12" s="77"/>
      <c r="BV12" s="78"/>
      <c r="BW12" s="79"/>
      <c r="BX12" s="92"/>
      <c r="BY12" s="93"/>
      <c r="BZ12" s="94"/>
      <c r="CA12" s="77"/>
      <c r="CB12" s="78"/>
      <c r="CC12" s="79"/>
      <c r="CD12" s="92"/>
      <c r="CE12" s="93"/>
      <c r="CF12" s="94"/>
      <c r="CG12" s="92"/>
      <c r="CH12" s="78"/>
      <c r="CI12" s="79"/>
      <c r="CJ12" s="92"/>
      <c r="CK12" s="94"/>
      <c r="CL12" s="77"/>
      <c r="CM12" s="79"/>
      <c r="CN12" s="92"/>
      <c r="CO12" s="94"/>
      <c r="CP12" s="92"/>
      <c r="CQ12" s="94"/>
      <c r="CR12" s="103"/>
      <c r="CS12" s="103"/>
      <c r="CT12" s="86"/>
      <c r="CU12" s="88"/>
      <c r="CV12" s="92"/>
      <c r="CW12" s="93"/>
      <c r="CX12" s="93"/>
      <c r="CY12" s="94"/>
      <c r="CZ12" s="76"/>
      <c r="DA12" s="92"/>
      <c r="DB12" s="93"/>
      <c r="DC12" s="93"/>
      <c r="DD12" s="93"/>
      <c r="DE12" s="94"/>
      <c r="DF12" s="80"/>
      <c r="DG12" s="81"/>
      <c r="DH12" s="81"/>
      <c r="DI12" s="81"/>
      <c r="DJ12" s="79"/>
      <c r="DK12" s="86"/>
      <c r="DL12" s="87"/>
      <c r="DM12" s="87"/>
      <c r="DN12" s="88"/>
      <c r="DO12" s="77">
        <v>0.86199999999999999</v>
      </c>
      <c r="DP12" s="78">
        <v>0.88480000000000003</v>
      </c>
      <c r="DQ12" s="78">
        <v>0.90920000000000001</v>
      </c>
      <c r="DR12" s="79">
        <v>0.92620000000000002</v>
      </c>
      <c r="DS12" s="77">
        <v>0.84561333333333299</v>
      </c>
      <c r="DT12" s="78">
        <v>0.88591366666666704</v>
      </c>
      <c r="DU12" s="78">
        <v>0.91452</v>
      </c>
      <c r="DV12" s="79">
        <v>0.93421333333333301</v>
      </c>
      <c r="DW12" s="76"/>
      <c r="DX12" s="107">
        <v>0.83540999999999999</v>
      </c>
      <c r="DY12" s="80"/>
      <c r="DZ12" s="81"/>
      <c r="EA12" s="81"/>
      <c r="EB12" s="82"/>
      <c r="EC12" s="76"/>
      <c r="ED12" s="125"/>
      <c r="EE12" s="92"/>
      <c r="EF12" s="94"/>
      <c r="EG12" s="92"/>
      <c r="EH12" s="94"/>
      <c r="EI12" s="92"/>
      <c r="EJ12" s="94"/>
      <c r="EK12" s="92"/>
      <c r="EL12" s="93"/>
      <c r="EM12" s="94"/>
      <c r="EN12" s="80"/>
      <c r="EO12" s="82"/>
      <c r="EP12" s="92"/>
      <c r="EQ12" s="94"/>
      <c r="ER12" s="92"/>
      <c r="ES12" s="94"/>
      <c r="ET12" s="92"/>
      <c r="EU12" s="93"/>
      <c r="EV12" s="93"/>
      <c r="EW12" s="94"/>
      <c r="EX12" s="77"/>
      <c r="EY12" s="78"/>
      <c r="EZ12" s="78"/>
      <c r="FA12" s="79"/>
      <c r="FB12" s="92"/>
      <c r="FC12" s="94"/>
      <c r="FD12" s="92"/>
      <c r="FE12" s="93"/>
      <c r="FF12" s="93"/>
      <c r="FG12" s="94"/>
      <c r="FH12" s="92"/>
      <c r="FI12" s="94"/>
      <c r="FJ12" s="92"/>
      <c r="FK12" s="94"/>
      <c r="FL12" s="80"/>
      <c r="FM12" s="82"/>
      <c r="FN12" s="92"/>
      <c r="FO12" s="93"/>
      <c r="FP12" s="93"/>
      <c r="FQ12" s="94"/>
      <c r="FR12" s="108"/>
      <c r="FS12" s="109"/>
      <c r="FT12" s="109"/>
      <c r="FU12" s="110"/>
      <c r="FV12" s="92"/>
      <c r="FW12" s="94"/>
      <c r="FX12" s="92"/>
      <c r="FY12" s="94"/>
      <c r="FZ12" s="92"/>
      <c r="GA12" s="94"/>
      <c r="GB12" s="125"/>
      <c r="GC12" s="92"/>
      <c r="GD12" s="94"/>
      <c r="GE12" s="77"/>
      <c r="GF12" s="78"/>
      <c r="GG12" s="78"/>
      <c r="GH12" s="79"/>
      <c r="GI12" s="125"/>
      <c r="GJ12" s="76"/>
      <c r="GK12" s="125"/>
      <c r="GL12" s="103">
        <v>0.86499999999999988</v>
      </c>
      <c r="GM12" s="92">
        <v>0.90059999999999996</v>
      </c>
      <c r="GN12" s="93">
        <v>0.92320000000000002</v>
      </c>
      <c r="GO12" s="93">
        <v>0.94220000000000004</v>
      </c>
      <c r="GP12" s="94">
        <v>0.96079999999999999</v>
      </c>
      <c r="GQ12" s="92">
        <v>0.93989999999999996</v>
      </c>
      <c r="GR12" s="93">
        <v>0.9577</v>
      </c>
      <c r="GS12" s="93">
        <v>0.97370000000000001</v>
      </c>
      <c r="GT12" s="94">
        <v>0.98660000000000003</v>
      </c>
      <c r="GU12" s="77"/>
      <c r="GV12" s="78"/>
      <c r="GW12" s="78"/>
      <c r="GX12" s="79"/>
      <c r="GY12" s="77"/>
      <c r="GZ12" s="78"/>
      <c r="HA12" s="78"/>
      <c r="HB12" s="79"/>
      <c r="HC12" s="103">
        <v>0.97374099999999997</v>
      </c>
      <c r="HD12" s="92"/>
      <c r="HE12" s="94"/>
      <c r="HF12" s="77"/>
      <c r="HG12" s="78"/>
      <c r="HH12" s="78"/>
      <c r="HI12" s="79"/>
      <c r="HJ12" s="92"/>
      <c r="HK12" s="94"/>
      <c r="HL12" s="92"/>
      <c r="HM12" s="93"/>
      <c r="HN12" s="93"/>
      <c r="HO12" s="94"/>
      <c r="HP12" s="77"/>
      <c r="HQ12" s="79"/>
      <c r="HR12" s="77"/>
      <c r="HS12" s="78"/>
      <c r="HT12" s="78"/>
      <c r="HU12" s="79"/>
      <c r="HV12" s="92"/>
      <c r="HW12" s="94"/>
      <c r="HX12" s="92"/>
      <c r="HY12" s="94"/>
      <c r="HZ12" s="92">
        <v>0.96650000000000003</v>
      </c>
      <c r="IA12" s="93">
        <v>0.97929999999999995</v>
      </c>
      <c r="IB12" s="93">
        <v>0.98619999999999997</v>
      </c>
      <c r="IC12" s="94"/>
      <c r="ID12" s="92"/>
      <c r="IE12" s="94"/>
      <c r="IF12" s="92"/>
      <c r="IG12" s="94"/>
      <c r="IH12" s="92">
        <v>0.90259999999999996</v>
      </c>
      <c r="II12" s="93">
        <v>0.91900000000000004</v>
      </c>
      <c r="IJ12" s="93">
        <v>0.93130000000000002</v>
      </c>
      <c r="IK12" s="94">
        <v>0.94130000000000003</v>
      </c>
      <c r="IL12" s="125"/>
      <c r="IM12" s="77">
        <v>1.5275252316510518E-5</v>
      </c>
      <c r="IN12" s="79">
        <v>4.4911023145768322E-4</v>
      </c>
      <c r="IO12" s="77"/>
      <c r="IP12" s="78"/>
      <c r="IQ12" s="78"/>
      <c r="IR12" s="79"/>
      <c r="IS12" s="77"/>
      <c r="IT12" s="78"/>
      <c r="IU12" s="78"/>
      <c r="IV12" s="79"/>
      <c r="IW12" s="111">
        <v>0.84560000000000002</v>
      </c>
      <c r="IX12" s="112">
        <v>0.8649</v>
      </c>
      <c r="IY12" s="112">
        <v>0.87729999999999997</v>
      </c>
      <c r="IZ12" s="113">
        <v>0.88929999999999998</v>
      </c>
      <c r="JA12" s="125"/>
      <c r="JB12" s="86"/>
      <c r="JC12" s="87"/>
      <c r="JD12" s="87"/>
      <c r="JE12" s="88"/>
      <c r="JF12" s="92"/>
      <c r="JG12" s="93"/>
      <c r="JH12" s="94"/>
      <c r="JI12" s="92"/>
      <c r="JJ12" s="94"/>
      <c r="JK12" s="111">
        <v>0.89243333333333297</v>
      </c>
      <c r="JL12" s="112">
        <v>0.90473333333333328</v>
      </c>
      <c r="JM12" s="112">
        <v>0.91378373841315919</v>
      </c>
      <c r="JN12" s="113">
        <v>0.92073797980825711</v>
      </c>
      <c r="JO12" s="77"/>
      <c r="JP12" s="82"/>
      <c r="JQ12" s="111">
        <v>0.88829999999999998</v>
      </c>
      <c r="JR12" s="112">
        <v>0.91204107306617688</v>
      </c>
      <c r="JS12" s="112">
        <v>0.93028456443800256</v>
      </c>
      <c r="JT12" s="113">
        <v>0.9504999999999999</v>
      </c>
      <c r="JU12" s="80"/>
      <c r="JV12" s="81"/>
      <c r="JW12" s="81"/>
      <c r="JX12" s="82"/>
      <c r="JY12" s="86"/>
      <c r="JZ12" s="87"/>
      <c r="KA12" s="87"/>
      <c r="KB12" s="88"/>
      <c r="KC12" s="92"/>
      <c r="KD12" s="93"/>
      <c r="KE12" s="93"/>
      <c r="KF12" s="114"/>
    </row>
    <row r="13" spans="1:292" s="115" customFormat="1" ht="15.75" customHeight="1">
      <c r="A13" s="928"/>
      <c r="B13" s="75" t="s">
        <v>269</v>
      </c>
      <c r="C13" s="76">
        <v>5.7735026918956222E-5</v>
      </c>
      <c r="D13" s="77">
        <v>3.3770438255963277E-4</v>
      </c>
      <c r="E13" s="78">
        <v>1.352774925846785E-5</v>
      </c>
      <c r="F13" s="78">
        <v>1.8556220879597554E-5</v>
      </c>
      <c r="G13" s="78">
        <v>9.8488578017862282E-6</v>
      </c>
      <c r="H13" s="79">
        <v>4.5092497528951114E-6</v>
      </c>
      <c r="I13" s="80">
        <v>8.1853527718726328E-4</v>
      </c>
      <c r="J13" s="81">
        <v>4.0414518843275764E-4</v>
      </c>
      <c r="K13" s="81">
        <v>4.6904157598235438E-4</v>
      </c>
      <c r="L13" s="82">
        <v>5.0332229568472004E-4</v>
      </c>
      <c r="M13" s="77">
        <v>5.7735026918956222E-5</v>
      </c>
      <c r="N13" s="78">
        <v>5.7735026918956222E-5</v>
      </c>
      <c r="O13" s="78">
        <v>1.000000000000445E-4</v>
      </c>
      <c r="P13" s="79">
        <v>5.7735026918956215E-5</v>
      </c>
      <c r="Q13" s="92">
        <v>0</v>
      </c>
      <c r="R13" s="93"/>
      <c r="S13" s="93"/>
      <c r="T13" s="85">
        <v>1.0214368964031591E-4</v>
      </c>
      <c r="U13" s="77">
        <v>1.123981020005796E-4</v>
      </c>
      <c r="V13" s="78">
        <v>2.6457513110630405E-5</v>
      </c>
      <c r="W13" s="79">
        <v>1.2767145334802559E-4</v>
      </c>
      <c r="X13" s="77">
        <v>1.7320508075674045E-5</v>
      </c>
      <c r="Y13" s="78">
        <v>5.7735026919340812E-6</v>
      </c>
      <c r="Z13" s="78">
        <v>2.0816659994691035E-5</v>
      </c>
      <c r="AA13" s="79">
        <v>2.5166114784231591E-5</v>
      </c>
      <c r="AB13" s="86">
        <v>0</v>
      </c>
      <c r="AC13" s="87">
        <v>0</v>
      </c>
      <c r="AD13" s="87">
        <v>0</v>
      </c>
      <c r="AE13" s="88">
        <v>6.9999999999999999E-6</v>
      </c>
      <c r="AF13" s="89">
        <v>6.6267315796398344E-5</v>
      </c>
      <c r="AG13" s="90">
        <v>1.4660036380120713E-5</v>
      </c>
      <c r="AH13" s="90">
        <v>1.0115993936966469E-5</v>
      </c>
      <c r="AI13" s="90">
        <v>7.023769168543904E-6</v>
      </c>
      <c r="AJ13" s="91">
        <v>8.5049005481293271E-6</v>
      </c>
      <c r="AK13" s="77">
        <v>9.018499505645904E-4</v>
      </c>
      <c r="AL13" s="78">
        <v>1.7320508075693275E-4</v>
      </c>
      <c r="AM13" s="78">
        <v>1.7320508075693275E-4</v>
      </c>
      <c r="AN13" s="79">
        <v>5.7735026918956215E-5</v>
      </c>
      <c r="AO13" s="80">
        <v>3.0550504633069487E-5</v>
      </c>
      <c r="AP13" s="79">
        <v>3.0550504633021036E-5</v>
      </c>
      <c r="AQ13" s="80">
        <v>1.3597399555105182E-16</v>
      </c>
      <c r="AR13" s="81">
        <v>5.773502691869982E-6</v>
      </c>
      <c r="AS13" s="81">
        <v>1.5275252316510518E-5</v>
      </c>
      <c r="AT13" s="82">
        <v>0</v>
      </c>
      <c r="AU13" s="80">
        <v>4.5092497528223974E-4</v>
      </c>
      <c r="AV13" s="81">
        <v>3.6055512754642083E-4</v>
      </c>
      <c r="AW13" s="81">
        <v>3.6968455021364158E-4</v>
      </c>
      <c r="AX13" s="82">
        <v>1.7320508075686865E-4</v>
      </c>
      <c r="AY13" s="77"/>
      <c r="AZ13" s="78"/>
      <c r="BA13" s="78"/>
      <c r="BB13" s="79"/>
      <c r="BC13" s="77">
        <v>5.7735026918956215E-5</v>
      </c>
      <c r="BD13" s="78">
        <v>7.0710678118646961E-5</v>
      </c>
      <c r="BE13" s="78">
        <v>5.7735026918956222E-5</v>
      </c>
      <c r="BF13" s="79">
        <v>0</v>
      </c>
      <c r="BG13" s="77">
        <v>3.4641016151380137E-4</v>
      </c>
      <c r="BH13" s="78">
        <v>5.7735026918956222E-5</v>
      </c>
      <c r="BI13" s="78">
        <v>1.7320508075686865E-4</v>
      </c>
      <c r="BJ13" s="79">
        <v>1.527525231652384E-4</v>
      </c>
      <c r="BK13" s="77">
        <v>2.2963013739491647E-4</v>
      </c>
      <c r="BL13" s="79">
        <v>1.0214368964031591E-4</v>
      </c>
      <c r="BM13" s="95">
        <v>5.1316014394466076E-5</v>
      </c>
      <c r="BN13" s="96">
        <v>1.1547005383804064E-5</v>
      </c>
      <c r="BO13" s="96">
        <v>5.7735026919340812E-6</v>
      </c>
      <c r="BP13" s="97">
        <v>1.5275252316498402E-5</v>
      </c>
      <c r="BQ13" s="125"/>
      <c r="BR13" s="98">
        <v>1.0000000000010001E-5</v>
      </c>
      <c r="BS13" s="99">
        <v>1.1547005383804064E-5</v>
      </c>
      <c r="BT13" s="100">
        <v>5.773502691869982E-6</v>
      </c>
      <c r="BU13" s="77">
        <v>1.0000000000010001E-5</v>
      </c>
      <c r="BV13" s="78">
        <v>6.0277137733363783E-5</v>
      </c>
      <c r="BW13" s="79">
        <v>2.0816659994691035E-5</v>
      </c>
      <c r="BX13" s="77">
        <v>5.7735026919340812E-6</v>
      </c>
      <c r="BY13" s="78">
        <v>5.773502691869982E-6</v>
      </c>
      <c r="BZ13" s="79">
        <v>5.7735026919340812E-6</v>
      </c>
      <c r="CA13" s="77">
        <v>1.0000000000010001E-5</v>
      </c>
      <c r="CB13" s="78">
        <v>1.0000000000010001E-5</v>
      </c>
      <c r="CC13" s="79">
        <v>1.5275252316498402E-5</v>
      </c>
      <c r="CD13" s="92"/>
      <c r="CE13" s="78">
        <v>0</v>
      </c>
      <c r="CF13" s="79">
        <v>1.0000000000010001E-5</v>
      </c>
      <c r="CG13" s="92" t="s">
        <v>272</v>
      </c>
      <c r="CH13" s="78">
        <v>1.7320508075674045E-5</v>
      </c>
      <c r="CI13" s="79">
        <v>5.773502691869982E-6</v>
      </c>
      <c r="CJ13" s="86">
        <v>3.7209999999999998E-5</v>
      </c>
      <c r="CK13" s="94">
        <v>2.0550000000000001E-5</v>
      </c>
      <c r="CL13" s="77">
        <v>3.0270998221652612E-5</v>
      </c>
      <c r="CM13" s="79">
        <v>1.3008074415528159E-4</v>
      </c>
      <c r="CN13" s="101">
        <v>9.4246131662463015E-5</v>
      </c>
      <c r="CO13" s="102">
        <v>4.5390894828537213E-5</v>
      </c>
      <c r="CP13" s="92">
        <v>1.5E-5</v>
      </c>
      <c r="CQ13" s="94">
        <v>6.7999999999999999E-5</v>
      </c>
      <c r="CR13" s="103">
        <v>1.7E-5</v>
      </c>
      <c r="CS13" s="103">
        <v>5.2548390397142449E-5</v>
      </c>
      <c r="CT13" s="86">
        <v>6.0000000000000002E-6</v>
      </c>
      <c r="CU13" s="88">
        <v>5.0000000000000004E-6</v>
      </c>
      <c r="CV13" s="98">
        <v>1.1547005383791244E-4</v>
      </c>
      <c r="CW13" s="99">
        <v>9.9999999999988987E-5</v>
      </c>
      <c r="CX13" s="99">
        <v>1.5275252316523843E-4</v>
      </c>
      <c r="CY13" s="100">
        <v>3.2145502536645975E-4</v>
      </c>
      <c r="CZ13" s="76">
        <v>2.8867513459478108E-4</v>
      </c>
      <c r="DA13" s="77">
        <v>1.3868429375141673E-5</v>
      </c>
      <c r="DB13" s="78">
        <v>2.2120880030682991E-5</v>
      </c>
      <c r="DC13" s="78">
        <v>5.8386642307978018E-5</v>
      </c>
      <c r="DD13" s="78">
        <v>6.9507721393619059E-4</v>
      </c>
      <c r="DE13" s="79">
        <v>4.3714985988801397E-5</v>
      </c>
      <c r="DF13" s="80">
        <v>6.5574385243212572E-6</v>
      </c>
      <c r="DG13" s="81">
        <v>1.8232640145264374E-4</v>
      </c>
      <c r="DH13" s="81">
        <v>9.1651513899450725E-6</v>
      </c>
      <c r="DI13" s="81">
        <v>8.3864970836266043E-6</v>
      </c>
      <c r="DJ13" s="79">
        <v>1.0969655114624825E-5</v>
      </c>
      <c r="DK13" s="86">
        <v>1.4730919862631401E-5</v>
      </c>
      <c r="DL13" s="87">
        <v>1.8190931806807043E-4</v>
      </c>
      <c r="DM13" s="87">
        <v>1.17898261225987E-5</v>
      </c>
      <c r="DN13" s="88">
        <v>6.9009661159415129E-5</v>
      </c>
      <c r="DO13" s="77"/>
      <c r="DP13" s="78"/>
      <c r="DQ13" s="78"/>
      <c r="DR13" s="79"/>
      <c r="DS13" s="77">
        <v>2.0816659994691035E-5</v>
      </c>
      <c r="DT13" s="78">
        <v>3.2145502536934362E-6</v>
      </c>
      <c r="DU13" s="78">
        <v>5.5677643628266171E-5</v>
      </c>
      <c r="DV13" s="79">
        <v>6.4291005073287356E-5</v>
      </c>
      <c r="DW13" s="76"/>
      <c r="DX13" s="107">
        <v>1.9467922333931296E-4</v>
      </c>
      <c r="DY13" s="80">
        <v>2.0000000000003348E-4</v>
      </c>
      <c r="DZ13" s="81">
        <v>3.605551275463592E-4</v>
      </c>
      <c r="EA13" s="81">
        <v>2.3094010767588897E-4</v>
      </c>
      <c r="EB13" s="82">
        <v>2.3094010767588899E-4</v>
      </c>
      <c r="EC13" s="76">
        <v>5.7735026919340812E-6</v>
      </c>
      <c r="ED13" s="76">
        <v>0</v>
      </c>
      <c r="EE13" s="98">
        <v>8.1733306144636238E-4</v>
      </c>
      <c r="EF13" s="100">
        <v>1.9731531449265592E-4</v>
      </c>
      <c r="EG13" s="77">
        <v>3.4641016151412194E-5</v>
      </c>
      <c r="EH13" s="79">
        <v>2.8867513459478111E-5</v>
      </c>
      <c r="EI13" s="98">
        <v>1.5275252316558972E-5</v>
      </c>
      <c r="EJ13" s="100">
        <v>7.7942286340603709E-4</v>
      </c>
      <c r="EK13" s="77">
        <v>5.2915026221281789E-5</v>
      </c>
      <c r="EL13" s="78">
        <v>3.0237945256469728E-4</v>
      </c>
      <c r="EM13" s="79">
        <v>1.4153915830371401E-4</v>
      </c>
      <c r="EN13" s="80">
        <v>5.7735026918956222E-5</v>
      </c>
      <c r="EO13" s="82">
        <v>5.7735026918956222E-5</v>
      </c>
      <c r="EP13" s="77">
        <v>1.2165525060598567E-4</v>
      </c>
      <c r="EQ13" s="79">
        <v>7.5498344352643298E-5</v>
      </c>
      <c r="ER13" s="77">
        <v>7.5718777944015843E-5</v>
      </c>
      <c r="ES13" s="79">
        <v>3.5791060336347926E-4</v>
      </c>
      <c r="ET13" s="92"/>
      <c r="EU13" s="93"/>
      <c r="EV13" s="93"/>
      <c r="EW13" s="94"/>
      <c r="EX13" s="77">
        <v>7.0945988845973011E-4</v>
      </c>
      <c r="EY13" s="78">
        <v>5.7735026919020319E-5</v>
      </c>
      <c r="EZ13" s="78">
        <v>0</v>
      </c>
      <c r="FA13" s="79">
        <v>5.7735026918956222E-5</v>
      </c>
      <c r="FB13" s="77">
        <v>1.4189197769192411E-4</v>
      </c>
      <c r="FC13" s="79">
        <v>2.482686716711046E-3</v>
      </c>
      <c r="FD13" s="92"/>
      <c r="FE13" s="93"/>
      <c r="FF13" s="93"/>
      <c r="FG13" s="94"/>
      <c r="FH13" s="77">
        <v>3.5118845842851244E-5</v>
      </c>
      <c r="FI13" s="79">
        <v>1.0000000000065512E-5</v>
      </c>
      <c r="FJ13" s="77">
        <v>2.0000000000020002E-5</v>
      </c>
      <c r="FK13" s="79">
        <v>4.1633319989257625E-5</v>
      </c>
      <c r="FL13" s="80">
        <v>5.7735026918956222E-5</v>
      </c>
      <c r="FM13" s="82">
        <v>1.9999999999997797E-4</v>
      </c>
      <c r="FN13" s="92"/>
      <c r="FO13" s="93"/>
      <c r="FP13" s="93"/>
      <c r="FQ13" s="94"/>
      <c r="FR13" s="92">
        <v>0</v>
      </c>
      <c r="FS13" s="93">
        <v>0</v>
      </c>
      <c r="FT13" s="109">
        <v>1E-4</v>
      </c>
      <c r="FU13" s="94">
        <v>0</v>
      </c>
      <c r="FV13" s="77">
        <v>3.7469987990387864E-4</v>
      </c>
      <c r="FW13" s="79">
        <v>6.9778220097674554E-4</v>
      </c>
      <c r="FX13" s="77">
        <v>6.0654760736482806E-4</v>
      </c>
      <c r="FY13" s="79">
        <v>2.1998409033382365E-3</v>
      </c>
      <c r="FZ13" s="98">
        <v>0</v>
      </c>
      <c r="GA13" s="100">
        <v>1.527525231652384E-4</v>
      </c>
      <c r="GB13" s="76"/>
      <c r="GC13" s="98">
        <v>1.0969655114604245E-4</v>
      </c>
      <c r="GD13" s="100">
        <v>5.773502691869982E-6</v>
      </c>
      <c r="GE13" s="77">
        <v>1E-4</v>
      </c>
      <c r="GF13" s="78">
        <v>2.0000000000000002E-5</v>
      </c>
      <c r="GG13" s="78">
        <v>2.0816659994673258E-5</v>
      </c>
      <c r="GH13" s="79">
        <v>2.5166114784231591E-5</v>
      </c>
      <c r="GI13" s="76">
        <v>5.7735026919020319E-5</v>
      </c>
      <c r="GJ13" s="76">
        <v>5.7735026919020319E-5</v>
      </c>
      <c r="GK13" s="76">
        <v>0</v>
      </c>
      <c r="GL13" s="103">
        <v>5.7735026918956222E-5</v>
      </c>
      <c r="GM13" s="77"/>
      <c r="GN13" s="78"/>
      <c r="GO13" s="78"/>
      <c r="GP13" s="79"/>
      <c r="GQ13" s="92"/>
      <c r="GR13" s="93"/>
      <c r="GS13" s="93"/>
      <c r="GT13" s="94"/>
      <c r="GU13" s="77">
        <v>3.0000000000002247E-4</v>
      </c>
      <c r="GV13" s="78">
        <v>2.5166114784233058E-4</v>
      </c>
      <c r="GW13" s="78">
        <v>5.7735026918956222E-5</v>
      </c>
      <c r="GX13" s="79">
        <v>1.3597399555105182E-16</v>
      </c>
      <c r="GY13" s="77">
        <v>1.1547005383791244E-4</v>
      </c>
      <c r="GZ13" s="78">
        <v>1.3597399555105182E-16</v>
      </c>
      <c r="HA13" s="78">
        <v>5.7735026918956215E-5</v>
      </c>
      <c r="HB13" s="79">
        <v>0</v>
      </c>
      <c r="HC13" s="103">
        <v>7.1693956044654029E-4</v>
      </c>
      <c r="HD13" s="77">
        <v>3.5118845842851244E-5</v>
      </c>
      <c r="HE13" s="79">
        <v>8.7177978870836976E-5</v>
      </c>
      <c r="HF13" s="77">
        <v>4.6188021535216256E-5</v>
      </c>
      <c r="HG13" s="78">
        <v>1.0000000000010001E-5</v>
      </c>
      <c r="HH13" s="78">
        <v>1.0000000000010001E-5</v>
      </c>
      <c r="HI13" s="79">
        <v>2.0000000000020002E-5</v>
      </c>
      <c r="HJ13" s="77">
        <v>7.0237691685697202E-5</v>
      </c>
      <c r="HK13" s="79">
        <v>2.8160255680660179E-4</v>
      </c>
      <c r="HL13" s="92"/>
      <c r="HM13" s="93"/>
      <c r="HN13" s="93"/>
      <c r="HO13" s="94"/>
      <c r="HP13" s="77">
        <v>1.1547005383791244E-4</v>
      </c>
      <c r="HQ13" s="79"/>
      <c r="HR13" s="77">
        <v>4.0824829046387241E-4</v>
      </c>
      <c r="HS13" s="78">
        <v>9.9999999999988987E-5</v>
      </c>
      <c r="HT13" s="78">
        <v>9.9999999999988987E-5</v>
      </c>
      <c r="HU13" s="79">
        <v>5.7735026918956222E-5</v>
      </c>
      <c r="HV13" s="77">
        <v>8.326663997860414E-5</v>
      </c>
      <c r="HW13" s="79">
        <v>2.0000000000020002E-5</v>
      </c>
      <c r="HX13" s="77">
        <v>6.5064070986459711E-5</v>
      </c>
      <c r="HY13" s="79">
        <v>3.5118845842851244E-5</v>
      </c>
      <c r="HZ13" s="92"/>
      <c r="IA13" s="93"/>
      <c r="IB13" s="93"/>
      <c r="IC13" s="94"/>
      <c r="ID13" s="77">
        <v>2.165640782770861E-4</v>
      </c>
      <c r="IE13" s="79">
        <v>1.0214368964037931E-4</v>
      </c>
      <c r="IF13" s="77">
        <v>2.2052966542700212E-4</v>
      </c>
      <c r="IG13" s="79">
        <v>1.5631165450260298E-4</v>
      </c>
      <c r="IH13" s="92"/>
      <c r="II13" s="93"/>
      <c r="IJ13" s="93"/>
      <c r="IK13" s="94"/>
      <c r="IL13" s="76">
        <v>0</v>
      </c>
      <c r="IM13" s="92">
        <v>3</v>
      </c>
      <c r="IN13" s="94">
        <v>3</v>
      </c>
      <c r="IO13" s="77">
        <v>7.5498344352705057E-4</v>
      </c>
      <c r="IP13" s="78">
        <v>0</v>
      </c>
      <c r="IQ13" s="78">
        <v>5.7735026918956215E-5</v>
      </c>
      <c r="IR13" s="79">
        <v>5.7735026918956222E-5</v>
      </c>
      <c r="IS13" s="77">
        <v>2.6457513110642993E-4</v>
      </c>
      <c r="IT13" s="78">
        <v>9.9999999999988987E-5</v>
      </c>
      <c r="IU13" s="78">
        <v>4.6188021535171385E-4</v>
      </c>
      <c r="IV13" s="79">
        <v>5.5075705472861338E-4</v>
      </c>
      <c r="IW13" s="92"/>
      <c r="IX13" s="93"/>
      <c r="IY13" s="93"/>
      <c r="IZ13" s="94"/>
      <c r="JA13" s="76">
        <v>5.7735026918956222E-5</v>
      </c>
      <c r="JB13" s="86">
        <v>0</v>
      </c>
      <c r="JC13" s="87">
        <v>1E-4</v>
      </c>
      <c r="JD13" s="87">
        <v>3.0000000000000001E-6</v>
      </c>
      <c r="JE13" s="88">
        <v>6.9999999999999999E-6</v>
      </c>
      <c r="JF13" s="92"/>
      <c r="JG13" s="93"/>
      <c r="JH13" s="94"/>
      <c r="JI13" s="77">
        <v>1.4977761292440182E-4</v>
      </c>
      <c r="JJ13" s="79">
        <v>3.2929217016707836E-4</v>
      </c>
      <c r="JK13" s="92"/>
      <c r="JL13" s="93"/>
      <c r="JM13" s="93"/>
      <c r="JN13" s="94"/>
      <c r="JO13" s="77">
        <v>6.0002777713486356E-4</v>
      </c>
      <c r="JP13" s="82">
        <v>1.115048578912018E-4</v>
      </c>
      <c r="JQ13" s="92"/>
      <c r="JR13" s="93"/>
      <c r="JS13" s="93"/>
      <c r="JT13" s="94"/>
      <c r="JU13" s="80">
        <v>2.0000000000003348E-4</v>
      </c>
      <c r="JV13" s="81">
        <v>3.7859388971997655E-4</v>
      </c>
      <c r="JW13" s="81">
        <v>1.5275252316517785E-4</v>
      </c>
      <c r="JX13" s="82">
        <v>5.7735026918956222E-5</v>
      </c>
      <c r="JY13" s="86">
        <v>0</v>
      </c>
      <c r="JZ13" s="87">
        <v>1E-4</v>
      </c>
      <c r="KA13" s="87">
        <v>3.0000000000000001E-6</v>
      </c>
      <c r="KB13" s="88">
        <v>9.0000000000000002E-6</v>
      </c>
      <c r="KC13" s="92"/>
      <c r="KD13" s="93"/>
      <c r="KE13" s="93"/>
      <c r="KF13" s="114"/>
    </row>
    <row r="14" spans="1:292" s="115" customFormat="1" ht="15.75" customHeight="1">
      <c r="A14" s="929"/>
      <c r="B14" s="116" t="s">
        <v>270</v>
      </c>
      <c r="C14" s="784">
        <v>3</v>
      </c>
      <c r="D14" s="108">
        <v>3</v>
      </c>
      <c r="E14" s="109">
        <v>3</v>
      </c>
      <c r="F14" s="109">
        <v>3</v>
      </c>
      <c r="G14" s="109">
        <v>3</v>
      </c>
      <c r="H14" s="110">
        <v>3</v>
      </c>
      <c r="I14" s="108">
        <v>3</v>
      </c>
      <c r="J14" s="109">
        <v>4</v>
      </c>
      <c r="K14" s="109">
        <v>4</v>
      </c>
      <c r="L14" s="110">
        <v>3</v>
      </c>
      <c r="M14" s="108">
        <v>3</v>
      </c>
      <c r="N14" s="109">
        <v>3</v>
      </c>
      <c r="O14" s="109">
        <v>3</v>
      </c>
      <c r="P14" s="110">
        <v>3</v>
      </c>
      <c r="Q14" s="108">
        <v>3</v>
      </c>
      <c r="R14" s="109"/>
      <c r="S14" s="109"/>
      <c r="T14" s="110">
        <v>3</v>
      </c>
      <c r="U14" s="108">
        <v>3</v>
      </c>
      <c r="V14" s="109">
        <v>3</v>
      </c>
      <c r="W14" s="110">
        <v>3</v>
      </c>
      <c r="X14" s="108">
        <v>3</v>
      </c>
      <c r="Y14" s="109">
        <v>3</v>
      </c>
      <c r="Z14" s="109">
        <v>3</v>
      </c>
      <c r="AA14" s="110">
        <v>3</v>
      </c>
      <c r="AB14" s="778">
        <v>3</v>
      </c>
      <c r="AC14" s="118">
        <v>3</v>
      </c>
      <c r="AD14" s="118">
        <v>3</v>
      </c>
      <c r="AE14" s="775">
        <v>3</v>
      </c>
      <c r="AF14" s="108">
        <v>8</v>
      </c>
      <c r="AG14" s="109">
        <v>4</v>
      </c>
      <c r="AH14" s="109">
        <v>3</v>
      </c>
      <c r="AI14" s="109">
        <v>3</v>
      </c>
      <c r="AJ14" s="110">
        <v>3</v>
      </c>
      <c r="AK14" s="108">
        <v>3</v>
      </c>
      <c r="AL14" s="109">
        <v>3</v>
      </c>
      <c r="AM14" s="109">
        <v>3</v>
      </c>
      <c r="AN14" s="110">
        <v>3</v>
      </c>
      <c r="AO14" s="108">
        <v>3</v>
      </c>
      <c r="AP14" s="110">
        <v>3</v>
      </c>
      <c r="AQ14" s="108">
        <v>3</v>
      </c>
      <c r="AR14" s="109">
        <v>3</v>
      </c>
      <c r="AS14" s="109">
        <v>3</v>
      </c>
      <c r="AT14" s="110">
        <v>3</v>
      </c>
      <c r="AU14" s="108">
        <v>3</v>
      </c>
      <c r="AV14" s="109">
        <v>3</v>
      </c>
      <c r="AW14" s="109">
        <v>3</v>
      </c>
      <c r="AX14" s="110">
        <v>3</v>
      </c>
      <c r="AY14" s="108"/>
      <c r="AZ14" s="109"/>
      <c r="BA14" s="109"/>
      <c r="BB14" s="110"/>
      <c r="BC14" s="108">
        <v>3</v>
      </c>
      <c r="BD14" s="109">
        <v>3</v>
      </c>
      <c r="BE14" s="109">
        <v>3</v>
      </c>
      <c r="BF14" s="110">
        <v>3</v>
      </c>
      <c r="BG14" s="108">
        <v>3</v>
      </c>
      <c r="BH14" s="109">
        <v>3</v>
      </c>
      <c r="BI14" s="109">
        <v>3</v>
      </c>
      <c r="BJ14" s="110">
        <v>3</v>
      </c>
      <c r="BK14" s="108">
        <v>3</v>
      </c>
      <c r="BL14" s="110">
        <v>3</v>
      </c>
      <c r="BM14" s="120">
        <v>3</v>
      </c>
      <c r="BN14" s="121">
        <v>3</v>
      </c>
      <c r="BO14" s="121">
        <v>3</v>
      </c>
      <c r="BP14" s="122">
        <v>3</v>
      </c>
      <c r="BQ14" s="784"/>
      <c r="BR14" s="108">
        <v>3</v>
      </c>
      <c r="BS14" s="109">
        <v>3</v>
      </c>
      <c r="BT14" s="110">
        <v>3</v>
      </c>
      <c r="BU14" s="108">
        <v>3</v>
      </c>
      <c r="BV14" s="109">
        <v>3</v>
      </c>
      <c r="BW14" s="110">
        <v>3</v>
      </c>
      <c r="BX14" s="108">
        <v>3</v>
      </c>
      <c r="BY14" s="109">
        <v>3</v>
      </c>
      <c r="BZ14" s="110">
        <v>3</v>
      </c>
      <c r="CA14" s="108">
        <v>3</v>
      </c>
      <c r="CB14" s="109">
        <v>3</v>
      </c>
      <c r="CC14" s="110">
        <v>3</v>
      </c>
      <c r="CD14" s="108"/>
      <c r="CE14" s="109">
        <v>3</v>
      </c>
      <c r="CF14" s="110">
        <v>3</v>
      </c>
      <c r="CG14" s="108">
        <v>3</v>
      </c>
      <c r="CH14" s="109">
        <v>3</v>
      </c>
      <c r="CI14" s="110">
        <v>3</v>
      </c>
      <c r="CJ14" s="778">
        <v>3</v>
      </c>
      <c r="CK14" s="110">
        <v>3</v>
      </c>
      <c r="CL14" s="108">
        <v>3</v>
      </c>
      <c r="CM14" s="110">
        <v>3</v>
      </c>
      <c r="CN14" s="108">
        <v>3</v>
      </c>
      <c r="CO14" s="110">
        <v>3</v>
      </c>
      <c r="CP14" s="108">
        <v>3</v>
      </c>
      <c r="CQ14" s="110">
        <v>3</v>
      </c>
      <c r="CR14" s="774">
        <v>3</v>
      </c>
      <c r="CS14" s="774">
        <v>3</v>
      </c>
      <c r="CT14" s="778">
        <v>3</v>
      </c>
      <c r="CU14" s="775">
        <v>3</v>
      </c>
      <c r="CV14" s="108">
        <v>3</v>
      </c>
      <c r="CW14" s="109">
        <v>3</v>
      </c>
      <c r="CX14" s="109">
        <v>3</v>
      </c>
      <c r="CY14" s="110">
        <v>3</v>
      </c>
      <c r="CZ14" s="784">
        <v>3</v>
      </c>
      <c r="DA14" s="108">
        <v>3</v>
      </c>
      <c r="DB14" s="109">
        <v>3</v>
      </c>
      <c r="DC14" s="109">
        <v>3</v>
      </c>
      <c r="DD14" s="109">
        <v>3</v>
      </c>
      <c r="DE14" s="110">
        <v>3</v>
      </c>
      <c r="DF14" s="108">
        <v>3</v>
      </c>
      <c r="DG14" s="109">
        <v>3</v>
      </c>
      <c r="DH14" s="109">
        <v>3</v>
      </c>
      <c r="DI14" s="109">
        <v>3</v>
      </c>
      <c r="DJ14" s="110">
        <v>3</v>
      </c>
      <c r="DK14" s="778">
        <v>3</v>
      </c>
      <c r="DL14" s="118">
        <v>3</v>
      </c>
      <c r="DM14" s="118">
        <v>3</v>
      </c>
      <c r="DN14" s="775">
        <v>3</v>
      </c>
      <c r="DO14" s="108">
        <v>3</v>
      </c>
      <c r="DP14" s="109">
        <v>3</v>
      </c>
      <c r="DQ14" s="109">
        <v>3</v>
      </c>
      <c r="DR14" s="110">
        <v>3</v>
      </c>
      <c r="DS14" s="108">
        <v>3</v>
      </c>
      <c r="DT14" s="109">
        <v>3</v>
      </c>
      <c r="DU14" s="109">
        <v>3</v>
      </c>
      <c r="DV14" s="110">
        <v>3</v>
      </c>
      <c r="DW14" s="784"/>
      <c r="DX14" s="784">
        <v>3</v>
      </c>
      <c r="DY14" s="108">
        <v>3</v>
      </c>
      <c r="DZ14" s="109">
        <v>3</v>
      </c>
      <c r="EA14" s="109">
        <v>3</v>
      </c>
      <c r="EB14" s="110">
        <v>3</v>
      </c>
      <c r="EC14" s="784">
        <v>3</v>
      </c>
      <c r="ED14" s="784">
        <v>3</v>
      </c>
      <c r="EE14" s="108">
        <v>3</v>
      </c>
      <c r="EF14" s="110">
        <v>3</v>
      </c>
      <c r="EG14" s="108">
        <v>3</v>
      </c>
      <c r="EH14" s="110">
        <v>3</v>
      </c>
      <c r="EI14" s="108">
        <v>3</v>
      </c>
      <c r="EJ14" s="110">
        <v>3</v>
      </c>
      <c r="EK14" s="108">
        <v>3</v>
      </c>
      <c r="EL14" s="109">
        <v>3</v>
      </c>
      <c r="EM14" s="110">
        <v>3</v>
      </c>
      <c r="EN14" s="108">
        <v>3</v>
      </c>
      <c r="EO14" s="110">
        <v>3</v>
      </c>
      <c r="EP14" s="108">
        <v>3</v>
      </c>
      <c r="EQ14" s="110">
        <v>3</v>
      </c>
      <c r="ER14" s="108">
        <v>3</v>
      </c>
      <c r="ES14" s="110">
        <v>3</v>
      </c>
      <c r="ET14" s="108"/>
      <c r="EU14" s="109"/>
      <c r="EV14" s="109"/>
      <c r="EW14" s="110"/>
      <c r="EX14" s="108">
        <v>3</v>
      </c>
      <c r="EY14" s="109">
        <v>3</v>
      </c>
      <c r="EZ14" s="109">
        <v>3</v>
      </c>
      <c r="FA14" s="110">
        <v>3</v>
      </c>
      <c r="FB14" s="108">
        <v>3</v>
      </c>
      <c r="FC14" s="110">
        <v>3</v>
      </c>
      <c r="FD14" s="108"/>
      <c r="FE14" s="109"/>
      <c r="FF14" s="109"/>
      <c r="FG14" s="110"/>
      <c r="FH14" s="108">
        <v>3</v>
      </c>
      <c r="FI14" s="110">
        <v>3</v>
      </c>
      <c r="FJ14" s="108">
        <v>3</v>
      </c>
      <c r="FK14" s="110">
        <v>3</v>
      </c>
      <c r="FL14" s="108">
        <v>3</v>
      </c>
      <c r="FM14" s="110">
        <v>3</v>
      </c>
      <c r="FN14" s="108"/>
      <c r="FO14" s="109"/>
      <c r="FP14" s="109"/>
      <c r="FQ14" s="110"/>
      <c r="FR14" s="108">
        <v>3</v>
      </c>
      <c r="FS14" s="109">
        <v>3</v>
      </c>
      <c r="FT14" s="109">
        <v>3</v>
      </c>
      <c r="FU14" s="110">
        <v>3</v>
      </c>
      <c r="FV14" s="108">
        <v>3</v>
      </c>
      <c r="FW14" s="110">
        <v>3</v>
      </c>
      <c r="FX14" s="108">
        <v>3</v>
      </c>
      <c r="FY14" s="110">
        <v>3</v>
      </c>
      <c r="FZ14" s="108">
        <v>3</v>
      </c>
      <c r="GA14" s="110">
        <v>3</v>
      </c>
      <c r="GB14" s="784"/>
      <c r="GC14" s="108">
        <v>3</v>
      </c>
      <c r="GD14" s="110">
        <v>3</v>
      </c>
      <c r="GE14" s="108">
        <v>3</v>
      </c>
      <c r="GF14" s="109">
        <v>3</v>
      </c>
      <c r="GG14" s="109">
        <v>3</v>
      </c>
      <c r="GH14" s="110">
        <v>3</v>
      </c>
      <c r="GI14" s="784">
        <v>3</v>
      </c>
      <c r="GJ14" s="784">
        <v>3</v>
      </c>
      <c r="GK14" s="784">
        <v>3</v>
      </c>
      <c r="GL14" s="774">
        <v>3</v>
      </c>
      <c r="GM14" s="108">
        <v>3</v>
      </c>
      <c r="GN14" s="109">
        <v>3</v>
      </c>
      <c r="GO14" s="109">
        <v>3</v>
      </c>
      <c r="GP14" s="110">
        <v>3</v>
      </c>
      <c r="GQ14" s="108">
        <v>3</v>
      </c>
      <c r="GR14" s="109">
        <v>3</v>
      </c>
      <c r="GS14" s="109">
        <v>3</v>
      </c>
      <c r="GT14" s="110">
        <v>3</v>
      </c>
      <c r="GU14" s="108">
        <v>3</v>
      </c>
      <c r="GV14" s="109">
        <v>3</v>
      </c>
      <c r="GW14" s="109">
        <v>3</v>
      </c>
      <c r="GX14" s="110">
        <v>3</v>
      </c>
      <c r="GY14" s="108">
        <v>3</v>
      </c>
      <c r="GZ14" s="109">
        <v>3</v>
      </c>
      <c r="HA14" s="109">
        <v>3</v>
      </c>
      <c r="HB14" s="110">
        <v>3</v>
      </c>
      <c r="HC14" s="774">
        <v>3</v>
      </c>
      <c r="HD14" s="108">
        <v>3</v>
      </c>
      <c r="HE14" s="110">
        <v>3</v>
      </c>
      <c r="HF14" s="108">
        <v>3</v>
      </c>
      <c r="HG14" s="109">
        <v>3</v>
      </c>
      <c r="HH14" s="109">
        <v>3</v>
      </c>
      <c r="HI14" s="110">
        <v>3</v>
      </c>
      <c r="HJ14" s="108">
        <v>3</v>
      </c>
      <c r="HK14" s="110">
        <v>3</v>
      </c>
      <c r="HL14" s="108">
        <v>3</v>
      </c>
      <c r="HM14" s="109">
        <v>3</v>
      </c>
      <c r="HN14" s="109">
        <v>3</v>
      </c>
      <c r="HO14" s="110">
        <v>3</v>
      </c>
      <c r="HP14" s="108">
        <v>3</v>
      </c>
      <c r="HQ14" s="110"/>
      <c r="HR14" s="108">
        <v>3</v>
      </c>
      <c r="HS14" s="109">
        <v>3</v>
      </c>
      <c r="HT14" s="109">
        <v>3</v>
      </c>
      <c r="HU14" s="110">
        <v>3</v>
      </c>
      <c r="HV14" s="108">
        <v>3</v>
      </c>
      <c r="HW14" s="110">
        <v>3</v>
      </c>
      <c r="HX14" s="108">
        <v>3</v>
      </c>
      <c r="HY14" s="110">
        <v>3</v>
      </c>
      <c r="HZ14" s="108">
        <v>3</v>
      </c>
      <c r="IA14" s="109">
        <v>3</v>
      </c>
      <c r="IB14" s="109">
        <v>3</v>
      </c>
      <c r="IC14" s="110"/>
      <c r="ID14" s="108">
        <v>3</v>
      </c>
      <c r="IE14" s="110">
        <v>3</v>
      </c>
      <c r="IF14" s="108">
        <v>3</v>
      </c>
      <c r="IG14" s="110">
        <v>3</v>
      </c>
      <c r="IH14" s="108"/>
      <c r="II14" s="109"/>
      <c r="IJ14" s="109"/>
      <c r="IK14" s="110"/>
      <c r="IL14" s="784">
        <v>3</v>
      </c>
      <c r="IM14" s="108"/>
      <c r="IN14" s="110"/>
      <c r="IO14" s="108">
        <v>3</v>
      </c>
      <c r="IP14" s="109">
        <v>3</v>
      </c>
      <c r="IQ14" s="109">
        <v>3</v>
      </c>
      <c r="IR14" s="110">
        <v>3</v>
      </c>
      <c r="IS14" s="108">
        <v>3</v>
      </c>
      <c r="IT14" s="109">
        <v>3</v>
      </c>
      <c r="IU14" s="109">
        <v>3</v>
      </c>
      <c r="IV14" s="110">
        <v>3</v>
      </c>
      <c r="IW14" s="108">
        <v>3</v>
      </c>
      <c r="IX14" s="109">
        <v>3</v>
      </c>
      <c r="IY14" s="109">
        <v>3</v>
      </c>
      <c r="IZ14" s="110">
        <v>3</v>
      </c>
      <c r="JA14" s="784">
        <v>3</v>
      </c>
      <c r="JB14" s="778">
        <v>3</v>
      </c>
      <c r="JC14" s="118">
        <v>3</v>
      </c>
      <c r="JD14" s="118">
        <v>3</v>
      </c>
      <c r="JE14" s="775">
        <v>3</v>
      </c>
      <c r="JF14" s="108"/>
      <c r="JG14" s="109"/>
      <c r="JH14" s="110"/>
      <c r="JI14" s="108">
        <v>3</v>
      </c>
      <c r="JJ14" s="110">
        <v>3</v>
      </c>
      <c r="JK14" s="108">
        <v>3</v>
      </c>
      <c r="JL14" s="109">
        <v>3</v>
      </c>
      <c r="JM14" s="109">
        <v>3</v>
      </c>
      <c r="JN14" s="110">
        <v>3</v>
      </c>
      <c r="JO14" s="108">
        <v>3</v>
      </c>
      <c r="JP14" s="110">
        <v>3</v>
      </c>
      <c r="JQ14" s="108">
        <v>3</v>
      </c>
      <c r="JR14" s="109">
        <v>3</v>
      </c>
      <c r="JS14" s="109">
        <v>3</v>
      </c>
      <c r="JT14" s="110">
        <v>3</v>
      </c>
      <c r="JU14" s="108">
        <v>3</v>
      </c>
      <c r="JV14" s="109">
        <v>3</v>
      </c>
      <c r="JW14" s="109">
        <v>3</v>
      </c>
      <c r="JX14" s="110">
        <v>3</v>
      </c>
      <c r="JY14" s="778">
        <v>3</v>
      </c>
      <c r="JZ14" s="118">
        <v>3</v>
      </c>
      <c r="KA14" s="118">
        <v>3</v>
      </c>
      <c r="KB14" s="775">
        <v>3</v>
      </c>
      <c r="KC14" s="108"/>
      <c r="KD14" s="109"/>
      <c r="KE14" s="109"/>
      <c r="KF14" s="124"/>
    </row>
    <row r="15" spans="1:292" s="143" customFormat="1" ht="15.75" customHeight="1" thickBot="1">
      <c r="A15" s="126" t="s">
        <v>274</v>
      </c>
      <c r="B15" s="127" t="s">
        <v>275</v>
      </c>
      <c r="C15" s="783">
        <v>29.48</v>
      </c>
      <c r="D15" s="788">
        <v>20.93</v>
      </c>
      <c r="E15" s="789">
        <v>16.62</v>
      </c>
      <c r="F15" s="789">
        <v>12.02</v>
      </c>
      <c r="G15" s="789">
        <v>8.19</v>
      </c>
      <c r="H15" s="131">
        <v>8.01</v>
      </c>
      <c r="I15" s="788">
        <v>30.04</v>
      </c>
      <c r="J15" s="789">
        <v>27.53</v>
      </c>
      <c r="K15" s="789">
        <v>25.49</v>
      </c>
      <c r="L15" s="131">
        <v>19.84</v>
      </c>
      <c r="M15" s="788">
        <v>30.88</v>
      </c>
      <c r="N15" s="789">
        <v>26.04</v>
      </c>
      <c r="O15" s="789">
        <v>21.92</v>
      </c>
      <c r="P15" s="131">
        <v>19.53</v>
      </c>
      <c r="Q15" s="788">
        <v>31.56</v>
      </c>
      <c r="R15" s="789"/>
      <c r="S15" s="789"/>
      <c r="T15" s="131">
        <v>19</v>
      </c>
      <c r="U15" s="788">
        <v>29.25</v>
      </c>
      <c r="V15" s="789">
        <v>22.4</v>
      </c>
      <c r="W15" s="131">
        <v>19.91</v>
      </c>
      <c r="X15" s="788">
        <v>31.14</v>
      </c>
      <c r="Y15" s="789">
        <v>25.39</v>
      </c>
      <c r="Z15" s="789">
        <v>21.53</v>
      </c>
      <c r="AA15" s="131">
        <v>18.04</v>
      </c>
      <c r="AB15" s="782">
        <v>31.32</v>
      </c>
      <c r="AC15" s="785">
        <v>25.3</v>
      </c>
      <c r="AD15" s="785">
        <v>21.46</v>
      </c>
      <c r="AE15" s="781">
        <v>17.93</v>
      </c>
      <c r="AF15" s="788">
        <v>35.049999999999997</v>
      </c>
      <c r="AG15" s="789">
        <v>30.09</v>
      </c>
      <c r="AH15" s="789">
        <v>26.43</v>
      </c>
      <c r="AI15" s="789">
        <v>23.49</v>
      </c>
      <c r="AJ15" s="131">
        <v>22.8</v>
      </c>
      <c r="AK15" s="788">
        <v>35.72</v>
      </c>
      <c r="AL15" s="789">
        <v>30.66</v>
      </c>
      <c r="AM15" s="789">
        <v>27.55</v>
      </c>
      <c r="AN15" s="131">
        <v>24.76</v>
      </c>
      <c r="AO15" s="788">
        <v>19.04</v>
      </c>
      <c r="AP15" s="131">
        <v>7.58</v>
      </c>
      <c r="AQ15" s="788">
        <v>27.87</v>
      </c>
      <c r="AR15" s="789">
        <v>25.55</v>
      </c>
      <c r="AS15" s="789">
        <v>24.12</v>
      </c>
      <c r="AT15" s="131">
        <v>23</v>
      </c>
      <c r="AU15" s="788">
        <v>33.76</v>
      </c>
      <c r="AV15" s="789">
        <v>30.89</v>
      </c>
      <c r="AW15" s="789">
        <v>29.17</v>
      </c>
      <c r="AX15" s="131">
        <v>27.22</v>
      </c>
      <c r="AY15" s="788"/>
      <c r="AZ15" s="789"/>
      <c r="BA15" s="789"/>
      <c r="BB15" s="131"/>
      <c r="BC15" s="788"/>
      <c r="BD15" s="789"/>
      <c r="BE15" s="789"/>
      <c r="BF15" s="131"/>
      <c r="BG15" s="788">
        <v>31.3</v>
      </c>
      <c r="BH15" s="789">
        <v>27.42</v>
      </c>
      <c r="BI15" s="789">
        <v>24.57</v>
      </c>
      <c r="BJ15" s="131">
        <v>21.86</v>
      </c>
      <c r="BK15" s="135">
        <v>29.541730392741641</v>
      </c>
      <c r="BL15" s="131">
        <v>17.78</v>
      </c>
      <c r="BM15" s="136">
        <v>23.31</v>
      </c>
      <c r="BN15" s="137">
        <v>20.77</v>
      </c>
      <c r="BO15" s="137">
        <v>18.03</v>
      </c>
      <c r="BP15" s="138">
        <v>16.57</v>
      </c>
      <c r="BQ15" s="783"/>
      <c r="BR15" s="788">
        <v>27.71</v>
      </c>
      <c r="BS15" s="789">
        <v>36.04</v>
      </c>
      <c r="BT15" s="131">
        <v>37.619999999999997</v>
      </c>
      <c r="BU15" s="788">
        <v>27.76</v>
      </c>
      <c r="BV15" s="789">
        <v>37.61</v>
      </c>
      <c r="BW15" s="131">
        <v>39.369999999999997</v>
      </c>
      <c r="BX15" s="788">
        <v>27.61</v>
      </c>
      <c r="BY15" s="789">
        <v>36.020000000000003</v>
      </c>
      <c r="BZ15" s="131">
        <v>37.659999999999997</v>
      </c>
      <c r="CA15" s="788">
        <v>29.49</v>
      </c>
      <c r="CB15" s="789">
        <v>37.909999999999997</v>
      </c>
      <c r="CC15" s="131">
        <v>39.380000000000003</v>
      </c>
      <c r="CD15" s="788"/>
      <c r="CE15" s="789">
        <v>36.24</v>
      </c>
      <c r="CF15" s="131">
        <v>37.74</v>
      </c>
      <c r="CG15" s="788"/>
      <c r="CH15" s="789">
        <v>37.840000000000003</v>
      </c>
      <c r="CI15" s="131">
        <v>39.4</v>
      </c>
      <c r="CJ15" s="782">
        <v>8.4</v>
      </c>
      <c r="CK15" s="131">
        <v>7</v>
      </c>
      <c r="CL15" s="788">
        <v>12.35</v>
      </c>
      <c r="CM15" s="131">
        <v>10.62</v>
      </c>
      <c r="CN15" s="788">
        <f>(141.5*0.99902)/(CN11*EXP(LN(CN8)-LN(CN11)*15.56/15))-131.5</f>
        <v>12.00119252590062</v>
      </c>
      <c r="CO15" s="131">
        <f>(141.5*0.99902)/(CO11*EXP(LN(CO8)-LN(CO11)*15.56/15))-131.5</f>
        <v>9.3735558337843941</v>
      </c>
      <c r="CP15" s="788">
        <v>10.56</v>
      </c>
      <c r="CQ15" s="131">
        <v>7.53</v>
      </c>
      <c r="CR15" s="780">
        <v>10.53</v>
      </c>
      <c r="CS15" s="780">
        <v>10.510690015321273</v>
      </c>
      <c r="CT15" s="782">
        <v>11.55</v>
      </c>
      <c r="CU15" s="781">
        <v>8.7799999999999994</v>
      </c>
      <c r="CV15" s="788">
        <v>36.85</v>
      </c>
      <c r="CW15" s="789">
        <v>33.119999999999997</v>
      </c>
      <c r="CX15" s="789">
        <v>31.89</v>
      </c>
      <c r="CY15" s="131">
        <v>29.86</v>
      </c>
      <c r="CZ15" s="783">
        <v>9.86</v>
      </c>
      <c r="DA15" s="788">
        <v>18.93</v>
      </c>
      <c r="DB15" s="789">
        <v>15.11</v>
      </c>
      <c r="DC15" s="789">
        <v>11.28</v>
      </c>
      <c r="DD15" s="789">
        <v>8.86</v>
      </c>
      <c r="DE15" s="131">
        <v>8.39</v>
      </c>
      <c r="DF15" s="788">
        <v>20.98</v>
      </c>
      <c r="DG15" s="789">
        <v>16.54</v>
      </c>
      <c r="DH15" s="789">
        <v>12.46</v>
      </c>
      <c r="DI15" s="789">
        <v>9.4499999999999993</v>
      </c>
      <c r="DJ15" s="131">
        <v>8.77</v>
      </c>
      <c r="DK15" s="782">
        <v>21.961269758836778</v>
      </c>
      <c r="DL15" s="785">
        <v>17.093826678181671</v>
      </c>
      <c r="DM15" s="785">
        <v>12.358917787850316</v>
      </c>
      <c r="DN15" s="781">
        <v>9.0413804426945035</v>
      </c>
      <c r="DO15" s="788"/>
      <c r="DP15" s="789"/>
      <c r="DQ15" s="789"/>
      <c r="DR15" s="131"/>
      <c r="DS15" s="788">
        <v>36.15</v>
      </c>
      <c r="DT15" s="789">
        <v>29.35</v>
      </c>
      <c r="DU15" s="789">
        <v>23.97</v>
      </c>
      <c r="DV15" s="131">
        <v>20.82</v>
      </c>
      <c r="DW15" s="783"/>
      <c r="DX15" s="783"/>
      <c r="DY15" s="788">
        <v>37.520000000000003</v>
      </c>
      <c r="DZ15" s="789">
        <v>36.75</v>
      </c>
      <c r="EA15" s="789">
        <v>36.1</v>
      </c>
      <c r="EB15" s="131">
        <v>35.47</v>
      </c>
      <c r="EC15" s="783">
        <v>39.96</v>
      </c>
      <c r="ED15" s="783">
        <v>38.200000000000003</v>
      </c>
      <c r="EE15" s="788">
        <v>20.65</v>
      </c>
      <c r="EF15" s="131">
        <v>19.04</v>
      </c>
      <c r="EG15" s="788">
        <v>17.02</v>
      </c>
      <c r="EH15" s="131">
        <v>14.16</v>
      </c>
      <c r="EI15" s="788">
        <v>19.350000000000001</v>
      </c>
      <c r="EJ15" s="131">
        <v>15.27</v>
      </c>
      <c r="EK15" s="135">
        <v>24.626241768547544</v>
      </c>
      <c r="EL15" s="140">
        <v>19.271350723122964</v>
      </c>
      <c r="EM15" s="131">
        <v>18.649999999999999</v>
      </c>
      <c r="EN15" s="788">
        <v>11.55</v>
      </c>
      <c r="EO15" s="131">
        <v>9.5</v>
      </c>
      <c r="EP15" s="135">
        <v>13.988949276314457</v>
      </c>
      <c r="EQ15" s="131">
        <v>8.75</v>
      </c>
      <c r="ER15" s="135">
        <v>25.09547676883858</v>
      </c>
      <c r="ES15" s="131">
        <v>19.45</v>
      </c>
      <c r="ET15" s="788"/>
      <c r="EU15" s="789"/>
      <c r="EV15" s="789"/>
      <c r="EW15" s="131"/>
      <c r="EX15" s="788">
        <v>33.869999999999997</v>
      </c>
      <c r="EY15" s="789">
        <v>29.18</v>
      </c>
      <c r="EZ15" s="789">
        <v>27.13</v>
      </c>
      <c r="FA15" s="131">
        <v>23.85</v>
      </c>
      <c r="FB15" s="788">
        <v>17.760000000000002</v>
      </c>
      <c r="FC15" s="131">
        <v>11.13</v>
      </c>
      <c r="FD15" s="788"/>
      <c r="FE15" s="789"/>
      <c r="FF15" s="789"/>
      <c r="FG15" s="131"/>
      <c r="FH15" s="135">
        <v>10.984753443433533</v>
      </c>
      <c r="FI15" s="131">
        <v>7.61</v>
      </c>
      <c r="FJ15" s="135">
        <v>11.862527712691247</v>
      </c>
      <c r="FK15" s="131">
        <v>8.26</v>
      </c>
      <c r="FL15" s="788">
        <v>11.47</v>
      </c>
      <c r="FM15" s="131">
        <v>10.08</v>
      </c>
      <c r="FN15" s="788"/>
      <c r="FO15" s="789"/>
      <c r="FP15" s="789"/>
      <c r="FQ15" s="131"/>
      <c r="FR15" s="788"/>
      <c r="FS15" s="789"/>
      <c r="FT15" s="789"/>
      <c r="FU15" s="131"/>
      <c r="FV15" s="135">
        <v>16.08839992451675</v>
      </c>
      <c r="FW15" s="131">
        <v>14.11</v>
      </c>
      <c r="FX15" s="135">
        <v>14.659221991144989</v>
      </c>
      <c r="FY15" s="131">
        <v>12.94</v>
      </c>
      <c r="FZ15" s="788"/>
      <c r="GA15" s="131"/>
      <c r="GB15" s="783"/>
      <c r="GC15" s="788">
        <v>22.57</v>
      </c>
      <c r="GD15" s="131">
        <v>19.05</v>
      </c>
      <c r="GE15" s="788">
        <v>32.54</v>
      </c>
      <c r="GF15" s="789">
        <v>30.63</v>
      </c>
      <c r="GG15" s="789">
        <v>29.07</v>
      </c>
      <c r="GH15" s="131">
        <v>27.21</v>
      </c>
      <c r="GI15" s="783">
        <v>39.46</v>
      </c>
      <c r="GJ15" s="141">
        <v>36.498460491647336</v>
      </c>
      <c r="GK15" s="141">
        <v>18.39</v>
      </c>
      <c r="GL15" s="780">
        <v>32.26227688218242</v>
      </c>
      <c r="GM15" s="788"/>
      <c r="GN15" s="789"/>
      <c r="GO15" s="789"/>
      <c r="GP15" s="131"/>
      <c r="GQ15" s="788"/>
      <c r="GR15" s="789"/>
      <c r="GS15" s="789"/>
      <c r="GT15" s="131"/>
      <c r="GU15" s="788">
        <v>17.510000000000002</v>
      </c>
      <c r="GV15" s="789">
        <v>21.87</v>
      </c>
      <c r="GW15" s="789">
        <v>16.149999999999999</v>
      </c>
      <c r="GX15" s="131">
        <v>14.23</v>
      </c>
      <c r="GY15" s="788">
        <v>25.09</v>
      </c>
      <c r="GZ15" s="789">
        <v>20.440000000000001</v>
      </c>
      <c r="HA15" s="789">
        <v>18.21</v>
      </c>
      <c r="HB15" s="131">
        <v>15.3</v>
      </c>
      <c r="HC15" s="780">
        <v>14.797801040630361</v>
      </c>
      <c r="HD15" s="788">
        <v>21.04</v>
      </c>
      <c r="HE15" s="131">
        <v>14.67</v>
      </c>
      <c r="HF15" s="788">
        <v>36.26</v>
      </c>
      <c r="HG15" s="789">
        <v>30.72</v>
      </c>
      <c r="HH15" s="789">
        <v>26.93</v>
      </c>
      <c r="HI15" s="131">
        <v>23.58</v>
      </c>
      <c r="HJ15" s="135">
        <v>32.535419490823244</v>
      </c>
      <c r="HK15" s="131">
        <v>22.31</v>
      </c>
      <c r="HL15" s="788">
        <v>32.869999999999997</v>
      </c>
      <c r="HM15" s="789">
        <v>29.17</v>
      </c>
      <c r="HN15" s="789">
        <v>26.02</v>
      </c>
      <c r="HO15" s="131">
        <v>23.83</v>
      </c>
      <c r="HP15" s="788">
        <f>(141.5*0.99902)/(HP11*EXP(LN(HP8)-LN(HP11)*15.56/15))-131.5</f>
        <v>8.6331510267284841</v>
      </c>
      <c r="HQ15" s="131"/>
      <c r="HR15" s="788">
        <v>29.99</v>
      </c>
      <c r="HS15" s="789">
        <v>27.44</v>
      </c>
      <c r="HT15" s="789">
        <v>25.4</v>
      </c>
      <c r="HU15" s="131">
        <v>23.44</v>
      </c>
      <c r="HV15" s="135">
        <v>15.77</v>
      </c>
      <c r="HW15" s="131">
        <v>10.17</v>
      </c>
      <c r="HX15" s="788">
        <v>12.83</v>
      </c>
      <c r="HY15" s="131">
        <v>9.1199999999999992</v>
      </c>
      <c r="HZ15" s="788">
        <v>15.48</v>
      </c>
      <c r="IA15" s="789">
        <v>13.68</v>
      </c>
      <c r="IB15" s="789">
        <v>12.68</v>
      </c>
      <c r="IC15" s="131"/>
      <c r="ID15" s="135">
        <v>15.72</v>
      </c>
      <c r="IE15" s="131">
        <v>8.92</v>
      </c>
      <c r="IF15" s="788">
        <v>12.89</v>
      </c>
      <c r="IG15" s="131">
        <v>8.4600000000000009</v>
      </c>
      <c r="IH15" s="788">
        <v>25.94</v>
      </c>
      <c r="II15" s="789">
        <v>23.18</v>
      </c>
      <c r="IJ15" s="789">
        <v>21.2</v>
      </c>
      <c r="IK15" s="131">
        <v>19.61</v>
      </c>
      <c r="IL15" s="141">
        <v>37.447611531115513</v>
      </c>
      <c r="IM15" s="135">
        <v>14.5</v>
      </c>
      <c r="IN15" s="131">
        <v>11.87</v>
      </c>
      <c r="IO15" s="788">
        <v>19.32</v>
      </c>
      <c r="IP15" s="789">
        <v>16.52</v>
      </c>
      <c r="IQ15" s="789">
        <v>14.24</v>
      </c>
      <c r="IR15" s="131">
        <v>12.15</v>
      </c>
      <c r="IS15" s="788">
        <v>32.72</v>
      </c>
      <c r="IT15" s="789">
        <v>28.98</v>
      </c>
      <c r="IU15" s="789">
        <v>26.62</v>
      </c>
      <c r="IV15" s="131">
        <v>24.72</v>
      </c>
      <c r="IW15" s="788">
        <v>36.01</v>
      </c>
      <c r="IX15" s="789">
        <v>32.409999999999997</v>
      </c>
      <c r="IY15" s="789">
        <v>30.21</v>
      </c>
      <c r="IZ15" s="131">
        <v>28.19</v>
      </c>
      <c r="JA15" s="141">
        <v>22.79</v>
      </c>
      <c r="JB15" s="782">
        <v>19.93</v>
      </c>
      <c r="JC15" s="785">
        <v>16.73</v>
      </c>
      <c r="JD15" s="785">
        <v>14.41</v>
      </c>
      <c r="JE15" s="781">
        <v>12.54</v>
      </c>
      <c r="JF15" s="788"/>
      <c r="JG15" s="789"/>
      <c r="JH15" s="131"/>
      <c r="JI15" s="135">
        <v>14.503350738554644</v>
      </c>
      <c r="JJ15" s="131">
        <v>11.87</v>
      </c>
      <c r="JK15" s="788">
        <v>27.55</v>
      </c>
      <c r="JL15" s="789">
        <v>25.5</v>
      </c>
      <c r="JM15" s="789">
        <v>24.03</v>
      </c>
      <c r="JN15" s="131">
        <v>22.81</v>
      </c>
      <c r="JO15" s="788">
        <v>16.25</v>
      </c>
      <c r="JP15" s="131">
        <v>8.98</v>
      </c>
      <c r="JQ15" s="788">
        <v>28.36</v>
      </c>
      <c r="JR15" s="789">
        <v>24.21</v>
      </c>
      <c r="JS15" s="789">
        <v>21.23</v>
      </c>
      <c r="JT15" s="131">
        <v>18.13</v>
      </c>
      <c r="JU15" s="788">
        <v>34.380000000000003</v>
      </c>
      <c r="JV15" s="789">
        <v>30.85</v>
      </c>
      <c r="JW15" s="789">
        <v>27.99</v>
      </c>
      <c r="JX15" s="131">
        <v>25.49</v>
      </c>
      <c r="JY15" s="782">
        <v>21.09</v>
      </c>
      <c r="JZ15" s="785">
        <v>16.16</v>
      </c>
      <c r="KA15" s="785">
        <v>13.08</v>
      </c>
      <c r="KB15" s="781">
        <v>10.43</v>
      </c>
      <c r="KC15" s="788"/>
      <c r="KD15" s="789"/>
      <c r="KE15" s="789"/>
      <c r="KF15" s="790"/>
    </row>
    <row r="16" spans="1:292" s="148" customFormat="1" ht="15.75" customHeight="1" thickBot="1">
      <c r="A16" s="157"/>
      <c r="B16" s="158"/>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158"/>
      <c r="BI16" s="158"/>
      <c r="BJ16" s="158"/>
      <c r="BK16" s="158"/>
      <c r="BL16" s="158"/>
      <c r="BM16" s="158"/>
      <c r="BN16" s="158"/>
      <c r="BO16" s="158"/>
      <c r="BP16" s="158"/>
      <c r="BQ16" s="158"/>
      <c r="BR16" s="158"/>
      <c r="BS16" s="158"/>
      <c r="BT16" s="158"/>
      <c r="BU16" s="158"/>
      <c r="BV16" s="158"/>
      <c r="BW16" s="158"/>
      <c r="BX16" s="158"/>
      <c r="BY16" s="158"/>
      <c r="BZ16" s="158"/>
      <c r="CA16" s="158"/>
      <c r="CB16" s="158"/>
      <c r="CC16" s="158"/>
      <c r="CD16" s="158"/>
      <c r="CE16" s="158"/>
      <c r="CF16" s="158"/>
      <c r="CG16" s="158"/>
      <c r="CH16" s="158"/>
      <c r="CI16" s="158"/>
      <c r="CJ16" s="158"/>
      <c r="CK16" s="158"/>
      <c r="CL16" s="158"/>
      <c r="CM16" s="158"/>
      <c r="CN16" s="158"/>
      <c r="CO16" s="158"/>
      <c r="CP16" s="158"/>
      <c r="CQ16" s="158"/>
      <c r="CR16" s="158"/>
      <c r="CS16" s="158"/>
      <c r="CT16" s="158"/>
      <c r="CU16" s="158"/>
      <c r="CV16" s="158"/>
      <c r="CW16" s="158"/>
      <c r="CX16" s="158"/>
      <c r="CY16" s="158"/>
      <c r="CZ16" s="158"/>
      <c r="DA16" s="158"/>
      <c r="DB16" s="158"/>
      <c r="DC16" s="158"/>
      <c r="DD16" s="158"/>
      <c r="DE16" s="158"/>
      <c r="DF16" s="158"/>
      <c r="DG16" s="158"/>
      <c r="DH16" s="158"/>
      <c r="DI16" s="158"/>
      <c r="DJ16" s="158"/>
      <c r="DK16" s="158"/>
      <c r="DL16" s="158"/>
      <c r="DM16" s="158"/>
      <c r="DN16" s="158"/>
      <c r="DO16" s="158"/>
      <c r="DP16" s="158"/>
      <c r="DQ16" s="158"/>
      <c r="DR16" s="158"/>
      <c r="DS16" s="158"/>
      <c r="DT16" s="158"/>
      <c r="DU16" s="158"/>
      <c r="DV16" s="158"/>
      <c r="DW16" s="158"/>
      <c r="DX16" s="158"/>
      <c r="DY16" s="158"/>
      <c r="DZ16" s="158"/>
      <c r="EA16" s="158"/>
      <c r="EB16" s="158"/>
      <c r="EC16" s="158"/>
      <c r="ED16" s="158"/>
      <c r="EE16" s="158"/>
      <c r="EF16" s="158"/>
      <c r="EG16" s="158"/>
      <c r="EH16" s="158"/>
      <c r="EI16" s="158"/>
      <c r="EJ16" s="158"/>
      <c r="EK16" s="158"/>
      <c r="EL16" s="158"/>
      <c r="EM16" s="158"/>
      <c r="EN16" s="158"/>
      <c r="EO16" s="158"/>
      <c r="EP16" s="158"/>
      <c r="EQ16" s="158"/>
      <c r="ER16" s="158"/>
      <c r="ES16" s="158"/>
      <c r="ET16" s="158"/>
      <c r="EU16" s="158"/>
      <c r="EV16" s="158"/>
      <c r="EW16" s="158"/>
      <c r="EX16" s="158"/>
      <c r="EY16" s="158"/>
      <c r="EZ16" s="158"/>
      <c r="FA16" s="158"/>
      <c r="FB16" s="158"/>
      <c r="FC16" s="158"/>
      <c r="FD16" s="158"/>
      <c r="FE16" s="158"/>
      <c r="FF16" s="158"/>
      <c r="FG16" s="158"/>
      <c r="FH16" s="158"/>
      <c r="FI16" s="158"/>
      <c r="FJ16" s="158"/>
      <c r="FK16" s="158"/>
      <c r="FL16" s="158"/>
      <c r="FM16" s="158"/>
      <c r="FN16" s="158"/>
      <c r="FO16" s="158"/>
      <c r="FP16" s="158"/>
      <c r="FQ16" s="158"/>
      <c r="FR16" s="158"/>
      <c r="FS16" s="158"/>
      <c r="FT16" s="158"/>
      <c r="FU16" s="158"/>
      <c r="FV16" s="158"/>
      <c r="FW16" s="158"/>
      <c r="FX16" s="158"/>
      <c r="FY16" s="158"/>
      <c r="FZ16" s="158"/>
      <c r="GA16" s="158"/>
      <c r="GB16" s="158"/>
      <c r="GC16" s="158"/>
      <c r="GD16" s="158"/>
      <c r="GE16" s="158"/>
      <c r="GF16" s="158"/>
      <c r="GG16" s="158"/>
      <c r="GH16" s="158"/>
      <c r="GI16" s="158"/>
      <c r="GJ16" s="158"/>
      <c r="GK16" s="158"/>
      <c r="GL16" s="158"/>
      <c r="GM16" s="158"/>
      <c r="GN16" s="158"/>
      <c r="GO16" s="158"/>
      <c r="GP16" s="158"/>
      <c r="GQ16" s="158"/>
      <c r="GR16" s="158"/>
      <c r="GS16" s="158"/>
      <c r="GT16" s="158"/>
      <c r="GU16" s="158"/>
      <c r="GV16" s="158"/>
      <c r="GW16" s="158"/>
      <c r="GX16" s="158"/>
      <c r="GY16" s="158"/>
      <c r="GZ16" s="158"/>
      <c r="HA16" s="158"/>
      <c r="HB16" s="158"/>
      <c r="HC16" s="158"/>
      <c r="HD16" s="158"/>
      <c r="HE16" s="158"/>
      <c r="HF16" s="158"/>
      <c r="HG16" s="158"/>
      <c r="HH16" s="158"/>
      <c r="HI16" s="158"/>
      <c r="HJ16" s="158"/>
      <c r="HK16" s="158"/>
      <c r="HL16" s="158"/>
      <c r="HM16" s="158"/>
      <c r="HN16" s="158"/>
      <c r="HO16" s="158"/>
      <c r="HP16" s="158"/>
      <c r="HQ16" s="158"/>
      <c r="HR16" s="158"/>
      <c r="HS16" s="158"/>
      <c r="HT16" s="158"/>
      <c r="HU16" s="158"/>
      <c r="HV16" s="158"/>
      <c r="HW16" s="158"/>
      <c r="HX16" s="158"/>
      <c r="HY16" s="158"/>
      <c r="HZ16" s="158"/>
      <c r="IA16" s="158"/>
      <c r="IB16" s="158"/>
      <c r="IC16" s="158"/>
      <c r="ID16" s="158"/>
      <c r="IE16" s="158"/>
      <c r="IF16" s="158"/>
      <c r="IG16" s="158"/>
      <c r="IH16" s="158"/>
      <c r="II16" s="158"/>
      <c r="IJ16" s="158"/>
      <c r="IK16" s="158"/>
      <c r="IL16" s="158"/>
      <c r="IM16" s="158"/>
      <c r="IN16" s="158"/>
      <c r="IO16" s="158"/>
      <c r="IP16" s="158"/>
      <c r="IQ16" s="158"/>
      <c r="IR16" s="158"/>
      <c r="IS16" s="158"/>
      <c r="IT16" s="158"/>
      <c r="IU16" s="158"/>
      <c r="IV16" s="158"/>
      <c r="IW16" s="158"/>
      <c r="IX16" s="158"/>
      <c r="IY16" s="158"/>
      <c r="IZ16" s="158"/>
      <c r="JA16" s="158"/>
      <c r="JB16" s="158"/>
      <c r="JC16" s="158"/>
      <c r="JD16" s="158"/>
      <c r="JE16" s="158"/>
      <c r="JF16" s="158"/>
      <c r="JG16" s="158"/>
      <c r="JH16" s="158"/>
      <c r="JI16" s="158"/>
      <c r="JJ16" s="158"/>
      <c r="JK16" s="158"/>
      <c r="JL16" s="158"/>
      <c r="JM16" s="158"/>
      <c r="JN16" s="158"/>
      <c r="JO16" s="158"/>
      <c r="JP16" s="158"/>
      <c r="JQ16" s="158"/>
      <c r="JR16" s="158"/>
      <c r="JS16" s="158"/>
      <c r="JT16" s="158"/>
      <c r="JU16" s="158"/>
      <c r="JV16" s="158"/>
      <c r="JW16" s="158"/>
      <c r="JX16" s="158"/>
      <c r="JY16" s="158"/>
      <c r="JZ16" s="158"/>
      <c r="KA16" s="158"/>
      <c r="KB16" s="158"/>
      <c r="KC16" s="158"/>
      <c r="KD16" s="158"/>
      <c r="KE16" s="158"/>
      <c r="KF16" s="158"/>
    </row>
    <row r="17" spans="1:292" s="115" customFormat="1" ht="15.75" customHeight="1" thickBot="1">
      <c r="A17" s="1048" t="s">
        <v>276</v>
      </c>
      <c r="B17" s="159" t="s">
        <v>277</v>
      </c>
      <c r="C17" s="160"/>
      <c r="D17" s="161">
        <v>350</v>
      </c>
      <c r="E17" s="162">
        <v>1717</v>
      </c>
      <c r="F17" s="163">
        <v>29656.666666666668</v>
      </c>
      <c r="G17" s="164">
        <v>2517333.3333333335</v>
      </c>
      <c r="H17" s="165">
        <v>7909000</v>
      </c>
      <c r="I17" s="161">
        <v>30</v>
      </c>
      <c r="J17" s="162">
        <v>75.089999999999989</v>
      </c>
      <c r="K17" s="166">
        <v>205.70000000000002</v>
      </c>
      <c r="L17" s="167">
        <v>687.4</v>
      </c>
      <c r="M17" s="168">
        <v>11.5</v>
      </c>
      <c r="N17" s="169">
        <v>31.806666666666661</v>
      </c>
      <c r="O17" s="170">
        <v>151.86666666666667</v>
      </c>
      <c r="P17" s="171">
        <v>624.65000000000009</v>
      </c>
      <c r="Q17" s="168">
        <v>13.113333333333335</v>
      </c>
      <c r="R17" s="172"/>
      <c r="S17" s="172"/>
      <c r="T17" s="173">
        <v>782.06666666666661</v>
      </c>
      <c r="U17" s="168">
        <v>15.406666666666666</v>
      </c>
      <c r="V17" s="170">
        <v>132.86666666666665</v>
      </c>
      <c r="W17" s="173">
        <v>546.13333333333333</v>
      </c>
      <c r="X17" s="174">
        <v>14.23</v>
      </c>
      <c r="Y17" s="175">
        <v>38.51</v>
      </c>
      <c r="Z17" s="170">
        <v>168.76666666666665</v>
      </c>
      <c r="AA17" s="173">
        <v>1360</v>
      </c>
      <c r="AB17" s="176">
        <v>9.8520000000000003</v>
      </c>
      <c r="AC17" s="177">
        <v>36.64</v>
      </c>
      <c r="AD17" s="178">
        <v>170.8</v>
      </c>
      <c r="AE17" s="179">
        <v>8430</v>
      </c>
      <c r="AF17" s="180">
        <v>8.3571249999999999</v>
      </c>
      <c r="AG17" s="175">
        <v>16.260000000000002</v>
      </c>
      <c r="AH17" s="175">
        <v>50.39</v>
      </c>
      <c r="AI17" s="175" t="s">
        <v>278</v>
      </c>
      <c r="AJ17" s="181" t="s">
        <v>279</v>
      </c>
      <c r="AK17" s="174">
        <v>6.1373333333333333</v>
      </c>
      <c r="AL17" s="182">
        <v>14</v>
      </c>
      <c r="AM17" s="170">
        <v>31.54</v>
      </c>
      <c r="AN17" s="173">
        <v>120</v>
      </c>
      <c r="AO17" s="168">
        <v>155.5</v>
      </c>
      <c r="AP17" s="183">
        <v>373666.66666666669</v>
      </c>
      <c r="AQ17" s="168">
        <v>12.343333333333334</v>
      </c>
      <c r="AR17" s="169">
        <v>21.616000000000003</v>
      </c>
      <c r="AS17" s="169">
        <v>36.853999999999999</v>
      </c>
      <c r="AT17" s="171">
        <v>63.423333333333339</v>
      </c>
      <c r="AU17" s="174">
        <v>10.816666666666668</v>
      </c>
      <c r="AV17" s="169">
        <v>18.426666666666666</v>
      </c>
      <c r="AW17" s="170">
        <v>30</v>
      </c>
      <c r="AX17" s="173">
        <v>70</v>
      </c>
      <c r="AY17" s="184"/>
      <c r="AZ17" s="175"/>
      <c r="BA17" s="175"/>
      <c r="BB17" s="183"/>
      <c r="BC17" s="174">
        <v>49.653333333333336</v>
      </c>
      <c r="BD17" s="170">
        <v>115.26666666666667</v>
      </c>
      <c r="BE17" s="170">
        <v>390</v>
      </c>
      <c r="BF17" s="173">
        <v>2420</v>
      </c>
      <c r="BG17" s="168">
        <v>13.023333333333333</v>
      </c>
      <c r="BH17" s="169">
        <v>27.353333333333335</v>
      </c>
      <c r="BI17" s="170">
        <v>59.936666666666667</v>
      </c>
      <c r="BJ17" s="173">
        <v>173.73333333333335</v>
      </c>
      <c r="BK17" s="185">
        <v>21.61</v>
      </c>
      <c r="BL17" s="186">
        <v>2071</v>
      </c>
      <c r="BM17" s="174">
        <v>57.96</v>
      </c>
      <c r="BN17" s="170">
        <v>140.26666666666665</v>
      </c>
      <c r="BO17" s="170">
        <v>672.83</v>
      </c>
      <c r="BP17" s="173">
        <v>1867</v>
      </c>
      <c r="BQ17" s="187">
        <v>43.516666666666673</v>
      </c>
      <c r="BR17" s="168">
        <v>9.3493333333333339</v>
      </c>
      <c r="BS17" s="169">
        <v>5.1793333333333331</v>
      </c>
      <c r="BT17" s="188">
        <v>4.569</v>
      </c>
      <c r="BU17" s="189">
        <v>8.52</v>
      </c>
      <c r="BV17" s="190">
        <v>3.87</v>
      </c>
      <c r="BW17" s="186">
        <v>2.93</v>
      </c>
      <c r="BX17" s="168">
        <v>8.2706666666666671</v>
      </c>
      <c r="BY17" s="170">
        <v>4.9633333333333338</v>
      </c>
      <c r="BZ17" s="171">
        <v>4.8763333333333323</v>
      </c>
      <c r="CA17" s="189">
        <v>7.44</v>
      </c>
      <c r="CB17" s="191">
        <v>3.61</v>
      </c>
      <c r="CC17" s="192">
        <v>3.16</v>
      </c>
      <c r="CD17" s="174">
        <v>10.188000000000001</v>
      </c>
      <c r="CE17" s="170">
        <v>5.1260000000000003</v>
      </c>
      <c r="CF17" s="171">
        <v>4.7013999999999996</v>
      </c>
      <c r="CG17" s="189">
        <v>8.67</v>
      </c>
      <c r="CH17" s="190">
        <v>3.5</v>
      </c>
      <c r="CI17" s="193">
        <v>3.36</v>
      </c>
      <c r="CJ17" s="194">
        <v>691925</v>
      </c>
      <c r="CK17" s="195">
        <v>11124000</v>
      </c>
      <c r="CL17" s="196">
        <v>47966.666666666664</v>
      </c>
      <c r="CM17" s="197">
        <v>1066666.6666666667</v>
      </c>
      <c r="CN17" s="198">
        <v>15103.333333333334</v>
      </c>
      <c r="CO17" s="199">
        <v>426933.33333333331</v>
      </c>
      <c r="CP17" s="185">
        <v>6100</v>
      </c>
      <c r="CQ17" s="200">
        <v>234900</v>
      </c>
      <c r="CR17" s="201">
        <v>5700</v>
      </c>
      <c r="CS17" s="202" t="s">
        <v>280</v>
      </c>
      <c r="CT17" s="203">
        <v>6760</v>
      </c>
      <c r="CU17" s="204">
        <v>268267</v>
      </c>
      <c r="CV17" s="189">
        <v>4.3</v>
      </c>
      <c r="CW17" s="205">
        <v>12.1</v>
      </c>
      <c r="CX17" s="205">
        <v>21.2</v>
      </c>
      <c r="CY17" s="186">
        <v>33.200000000000003</v>
      </c>
      <c r="CZ17" s="160">
        <v>825200</v>
      </c>
      <c r="DA17" s="206">
        <v>570</v>
      </c>
      <c r="DB17" s="207">
        <v>3100</v>
      </c>
      <c r="DC17" s="208">
        <v>47106.666666666664</v>
      </c>
      <c r="DD17" s="208">
        <v>1703666.6666666667</v>
      </c>
      <c r="DE17" s="209">
        <v>3597000</v>
      </c>
      <c r="DF17" s="161">
        <v>284.63333333333333</v>
      </c>
      <c r="DG17" s="162">
        <v>1330</v>
      </c>
      <c r="DH17" s="163">
        <v>18276.666666666668</v>
      </c>
      <c r="DI17" s="164">
        <v>390700</v>
      </c>
      <c r="DJ17" s="210">
        <v>321166.66666666669</v>
      </c>
      <c r="DK17" s="203">
        <v>360</v>
      </c>
      <c r="DL17" s="178">
        <v>1730</v>
      </c>
      <c r="DM17" s="211">
        <v>23193.333333333332</v>
      </c>
      <c r="DN17" s="212">
        <v>1723333.3333333333</v>
      </c>
      <c r="DO17" s="213">
        <v>8.2276666666666678</v>
      </c>
      <c r="DP17" s="166">
        <v>16.793333333333333</v>
      </c>
      <c r="DQ17" s="162">
        <v>56.403333333333336</v>
      </c>
      <c r="DR17" s="167">
        <v>240</v>
      </c>
      <c r="DS17" s="214"/>
      <c r="DT17" s="169">
        <v>23.909999999999997</v>
      </c>
      <c r="DU17" s="170">
        <v>220.63333333333333</v>
      </c>
      <c r="DV17" s="173">
        <v>1700</v>
      </c>
      <c r="DW17" s="215"/>
      <c r="DX17" s="215"/>
      <c r="DY17" s="213">
        <v>2.7646666666666668</v>
      </c>
      <c r="DZ17" s="166">
        <v>3.265333333333333</v>
      </c>
      <c r="EA17" s="216">
        <v>3.4219999999999997</v>
      </c>
      <c r="EB17" s="217">
        <v>4.1805000000000003</v>
      </c>
      <c r="EC17" s="218">
        <v>2.78</v>
      </c>
      <c r="ED17" s="219">
        <v>4.4203333333333328</v>
      </c>
      <c r="EE17" s="174">
        <v>3100</v>
      </c>
      <c r="EF17" s="173">
        <v>7300</v>
      </c>
      <c r="EG17" s="174">
        <v>70.336666666666673</v>
      </c>
      <c r="EH17" s="173">
        <v>2850</v>
      </c>
      <c r="EI17" s="220">
        <v>20.546666666666667</v>
      </c>
      <c r="EJ17" s="221">
        <v>1136.6666666666667</v>
      </c>
      <c r="EK17" s="174">
        <v>46.396666666666668</v>
      </c>
      <c r="EL17" s="170">
        <v>870</v>
      </c>
      <c r="EM17" s="173">
        <v>1360</v>
      </c>
      <c r="EN17" s="174">
        <v>1410</v>
      </c>
      <c r="EO17" s="173">
        <v>4530</v>
      </c>
      <c r="EP17" s="184">
        <v>11560</v>
      </c>
      <c r="EQ17" s="183">
        <v>3246333.3333333335</v>
      </c>
      <c r="ER17" s="168">
        <v>51.663333333333334</v>
      </c>
      <c r="ES17" s="173">
        <v>1360</v>
      </c>
      <c r="ET17" s="214"/>
      <c r="EU17" s="172"/>
      <c r="EV17" s="172"/>
      <c r="EW17" s="200"/>
      <c r="EX17" s="174">
        <v>11</v>
      </c>
      <c r="EY17" s="170">
        <v>22</v>
      </c>
      <c r="EZ17" s="170">
        <v>39</v>
      </c>
      <c r="FA17" s="173">
        <v>120</v>
      </c>
      <c r="FB17" s="174">
        <v>3080</v>
      </c>
      <c r="FC17" s="183">
        <v>1819333.3333333333</v>
      </c>
      <c r="FD17" s="214"/>
      <c r="FE17" s="172"/>
      <c r="FF17" s="172"/>
      <c r="FG17" s="200"/>
      <c r="FH17" s="222">
        <v>359133.33333333331</v>
      </c>
      <c r="FI17" s="210">
        <v>38036666.666666664</v>
      </c>
      <c r="FJ17" s="222">
        <v>185566.66666666666</v>
      </c>
      <c r="FK17" s="210">
        <v>27366666.666666668</v>
      </c>
      <c r="FL17" s="184">
        <v>22806.666666666668</v>
      </c>
      <c r="FM17" s="183">
        <v>148766.66666666666</v>
      </c>
      <c r="FN17" s="214"/>
      <c r="FO17" s="172"/>
      <c r="FP17" s="172"/>
      <c r="FQ17" s="223"/>
      <c r="FR17" s="185">
        <v>1384.73</v>
      </c>
      <c r="FS17" s="205">
        <v>7290.2</v>
      </c>
      <c r="FT17" s="224">
        <v>49736.67</v>
      </c>
      <c r="FU17" s="195">
        <v>266033.33</v>
      </c>
      <c r="FV17" s="174">
        <v>1540</v>
      </c>
      <c r="FW17" s="183">
        <v>14576.666666666666</v>
      </c>
      <c r="FX17" s="184">
        <v>19230</v>
      </c>
      <c r="FY17" s="183">
        <v>118533.33333333333</v>
      </c>
      <c r="FZ17" s="174">
        <v>3200</v>
      </c>
      <c r="GA17" s="183">
        <v>15433.333333333334</v>
      </c>
      <c r="GB17" s="215"/>
      <c r="GC17" s="168">
        <v>13.459999999999999</v>
      </c>
      <c r="GD17" s="173">
        <v>40.216666666666669</v>
      </c>
      <c r="GE17" s="168">
        <v>7.456666666666667</v>
      </c>
      <c r="GF17" s="169">
        <v>10.86</v>
      </c>
      <c r="GG17" s="169">
        <v>20.163333333333334</v>
      </c>
      <c r="GH17" s="173">
        <v>68.853333333333339</v>
      </c>
      <c r="GI17" s="160"/>
      <c r="GJ17" s="160"/>
      <c r="GK17" s="160"/>
      <c r="GL17" s="201">
        <v>102.78000000000002</v>
      </c>
      <c r="GM17" s="189">
        <v>33</v>
      </c>
      <c r="GN17" s="190">
        <v>93</v>
      </c>
      <c r="GO17" s="205">
        <v>404</v>
      </c>
      <c r="GP17" s="186">
        <v>2240</v>
      </c>
      <c r="GQ17" s="185">
        <v>576.70000000000005</v>
      </c>
      <c r="GR17" s="205">
        <v>2080</v>
      </c>
      <c r="GS17" s="172">
        <v>10990</v>
      </c>
      <c r="GT17" s="200">
        <v>115000</v>
      </c>
      <c r="GU17" s="168">
        <v>4.753333333333333</v>
      </c>
      <c r="GV17" s="170">
        <v>160</v>
      </c>
      <c r="GW17" s="170">
        <v>400</v>
      </c>
      <c r="GX17" s="173">
        <v>1470</v>
      </c>
      <c r="GY17" s="174">
        <v>45.053333333333335</v>
      </c>
      <c r="GZ17" s="170">
        <v>194.73333333333335</v>
      </c>
      <c r="HA17" s="170">
        <v>550</v>
      </c>
      <c r="HB17" s="173">
        <v>3700</v>
      </c>
      <c r="HC17" s="225">
        <v>25760</v>
      </c>
      <c r="HD17" s="174">
        <v>401.66666666666669</v>
      </c>
      <c r="HE17" s="183">
        <v>20673.333333333332</v>
      </c>
      <c r="HF17" s="168">
        <v>7.47</v>
      </c>
      <c r="HG17" s="170">
        <v>15.829999999999998</v>
      </c>
      <c r="HH17" s="169">
        <v>47.103333333333332</v>
      </c>
      <c r="HI17" s="173">
        <v>242.70000000000002</v>
      </c>
      <c r="HJ17" s="168">
        <v>8.891</v>
      </c>
      <c r="HK17" s="173">
        <v>201.4</v>
      </c>
      <c r="HL17" s="189">
        <v>5.3</v>
      </c>
      <c r="HM17" s="190">
        <v>8.6999999999999993</v>
      </c>
      <c r="HN17" s="190">
        <v>18.399999999999999</v>
      </c>
      <c r="HO17" s="193">
        <v>38.200000000000003</v>
      </c>
      <c r="HP17" s="174">
        <v>260</v>
      </c>
      <c r="HQ17" s="200"/>
      <c r="HR17" s="168">
        <v>27.603333333333335</v>
      </c>
      <c r="HS17" s="170">
        <v>54.95333333333334</v>
      </c>
      <c r="HT17" s="170">
        <v>145.63333333333335</v>
      </c>
      <c r="HU17" s="173">
        <v>326.59999999999997</v>
      </c>
      <c r="HV17" s="174">
        <v>3100</v>
      </c>
      <c r="HW17" s="210">
        <v>1086000</v>
      </c>
      <c r="HX17" s="222">
        <v>19680</v>
      </c>
      <c r="HY17" s="183">
        <v>1738000</v>
      </c>
      <c r="HZ17" s="174">
        <v>3860</v>
      </c>
      <c r="IA17" s="175">
        <v>13347.5</v>
      </c>
      <c r="IB17" s="175">
        <v>34193.333333333336</v>
      </c>
      <c r="IC17" s="183">
        <v>382333.33333333331</v>
      </c>
      <c r="ID17" s="174">
        <v>8500</v>
      </c>
      <c r="IE17" s="210">
        <v>8003666.666666667</v>
      </c>
      <c r="IF17" s="222">
        <v>57346.666666666664</v>
      </c>
      <c r="IG17" s="210">
        <v>22093333.333333332</v>
      </c>
      <c r="IH17" s="168">
        <v>38.9</v>
      </c>
      <c r="II17" s="205">
        <v>102.8</v>
      </c>
      <c r="IJ17" s="205">
        <v>318.39999999999998</v>
      </c>
      <c r="IK17" s="186">
        <v>864.7</v>
      </c>
      <c r="IL17" s="160"/>
      <c r="IM17" s="174">
        <v>4360</v>
      </c>
      <c r="IN17" s="183">
        <v>71430</v>
      </c>
      <c r="IO17" s="174">
        <v>760</v>
      </c>
      <c r="IP17" s="170">
        <v>2720</v>
      </c>
      <c r="IQ17" s="175">
        <v>15106.666666666666</v>
      </c>
      <c r="IR17" s="183">
        <v>273800</v>
      </c>
      <c r="IS17" s="168">
        <v>10.11</v>
      </c>
      <c r="IT17" s="169">
        <v>23.679999999999996</v>
      </c>
      <c r="IU17" s="226">
        <v>48.865000000000002</v>
      </c>
      <c r="IV17" s="173">
        <v>140</v>
      </c>
      <c r="IW17" s="227">
        <v>7.1279866666666676</v>
      </c>
      <c r="IX17" s="228">
        <v>12.575574666666668</v>
      </c>
      <c r="IY17" s="228">
        <v>23.796509333333333</v>
      </c>
      <c r="IZ17" s="229">
        <v>46.360941333333336</v>
      </c>
      <c r="JA17" s="160"/>
      <c r="JB17" s="203">
        <v>197.45</v>
      </c>
      <c r="JC17" s="178">
        <v>829.04</v>
      </c>
      <c r="JD17" s="178">
        <v>4410</v>
      </c>
      <c r="JE17" s="212">
        <v>31548</v>
      </c>
      <c r="JF17" s="214"/>
      <c r="JG17" s="172"/>
      <c r="JH17" s="200"/>
      <c r="JI17" s="168">
        <v>17.486666666666668</v>
      </c>
      <c r="JJ17" s="173">
        <v>1370</v>
      </c>
      <c r="JK17" s="227">
        <v>23.47666666666667</v>
      </c>
      <c r="JL17" s="228">
        <v>43.603333333333332</v>
      </c>
      <c r="JM17" s="228">
        <v>79.650000000000006</v>
      </c>
      <c r="JN17" s="230">
        <v>175.4</v>
      </c>
      <c r="JO17" s="184">
        <v>128100</v>
      </c>
      <c r="JP17" s="183">
        <v>278733.33333333331</v>
      </c>
      <c r="JQ17" s="227">
        <v>28.789983199999998</v>
      </c>
      <c r="JR17" s="228">
        <v>71.660670666666661</v>
      </c>
      <c r="JS17" s="231">
        <v>222.71758666666668</v>
      </c>
      <c r="JT17" s="230">
        <v>1210</v>
      </c>
      <c r="JU17" s="213">
        <v>8.6133333333333333</v>
      </c>
      <c r="JV17" s="166">
        <v>16.363333333333333</v>
      </c>
      <c r="JW17" s="166">
        <v>37.449999999999996</v>
      </c>
      <c r="JX17" s="167">
        <v>112.3</v>
      </c>
      <c r="JY17" s="203">
        <v>226.38</v>
      </c>
      <c r="JZ17" s="178">
        <v>1650</v>
      </c>
      <c r="KA17" s="211">
        <v>13315</v>
      </c>
      <c r="KB17" s="204">
        <v>261800</v>
      </c>
      <c r="KC17" s="214"/>
      <c r="KD17" s="172"/>
      <c r="KE17" s="172"/>
      <c r="KF17" s="232"/>
    </row>
    <row r="18" spans="1:292" s="115" customFormat="1" ht="15.75" customHeight="1" thickBot="1">
      <c r="A18" s="1049"/>
      <c r="B18" s="233" t="s">
        <v>269</v>
      </c>
      <c r="C18" s="234"/>
      <c r="D18" s="235">
        <v>8.271033792700889</v>
      </c>
      <c r="E18" s="236">
        <v>1.7320508075688772</v>
      </c>
      <c r="F18" s="237">
        <v>270</v>
      </c>
      <c r="G18" s="238">
        <v>67002.487516011926</v>
      </c>
      <c r="H18" s="239">
        <v>119302.13744941873</v>
      </c>
      <c r="I18" s="235">
        <v>2</v>
      </c>
      <c r="J18" s="236">
        <v>0.61</v>
      </c>
      <c r="K18" s="236">
        <v>0.1</v>
      </c>
      <c r="L18" s="240">
        <v>4.0999999999999996</v>
      </c>
      <c r="M18" s="135">
        <v>0.17349351572897409</v>
      </c>
      <c r="N18" s="140">
        <v>0.25540817005987321</v>
      </c>
      <c r="O18" s="140">
        <v>1.0503967504392457</v>
      </c>
      <c r="P18" s="241">
        <v>0.63639610306787675</v>
      </c>
      <c r="Q18" s="135">
        <v>0.23028967265887787</v>
      </c>
      <c r="R18" s="242"/>
      <c r="S18" s="242"/>
      <c r="T18" s="241">
        <v>3.9374272480051475</v>
      </c>
      <c r="U18" s="135">
        <v>0.19553345834749891</v>
      </c>
      <c r="V18" s="140">
        <v>1.0598742063723081</v>
      </c>
      <c r="W18" s="241">
        <v>5.6127830292407905</v>
      </c>
      <c r="X18" s="135">
        <v>0.59749476985158678</v>
      </c>
      <c r="Y18" s="140">
        <v>0.2</v>
      </c>
      <c r="Z18" s="140">
        <v>2.1</v>
      </c>
      <c r="AA18" s="243">
        <v>12</v>
      </c>
      <c r="AB18" s="244">
        <v>9.7999999999999997E-3</v>
      </c>
      <c r="AC18" s="785">
        <v>0.2</v>
      </c>
      <c r="AD18" s="785">
        <v>0.23</v>
      </c>
      <c r="AE18" s="781">
        <v>4.9000000000000004</v>
      </c>
      <c r="AF18" s="245">
        <v>0.10973010721115438</v>
      </c>
      <c r="AG18" s="794">
        <v>7.0000000000000007E-2</v>
      </c>
      <c r="AH18" s="794">
        <v>0.38</v>
      </c>
      <c r="AI18" s="246" t="s">
        <v>281</v>
      </c>
      <c r="AJ18" s="247" t="s">
        <v>282</v>
      </c>
      <c r="AK18" s="135">
        <v>0.43134247800713255</v>
      </c>
      <c r="AL18" s="109">
        <v>0.3</v>
      </c>
      <c r="AM18" s="140">
        <v>0.26888659319497549</v>
      </c>
      <c r="AN18" s="241">
        <v>2.0819782259508215</v>
      </c>
      <c r="AO18" s="135">
        <v>0.2</v>
      </c>
      <c r="AP18" s="243">
        <v>5000</v>
      </c>
      <c r="AQ18" s="135">
        <v>0.36828431046317128</v>
      </c>
      <c r="AR18" s="140">
        <v>0.74831811417337679</v>
      </c>
      <c r="AS18" s="140">
        <v>0.73917521603473757</v>
      </c>
      <c r="AT18" s="241">
        <v>0.44094595284834454</v>
      </c>
      <c r="AU18" s="135">
        <v>0.41</v>
      </c>
      <c r="AV18" s="140">
        <v>0.33</v>
      </c>
      <c r="AW18" s="140">
        <v>0.39</v>
      </c>
      <c r="AX18" s="241">
        <v>0.21</v>
      </c>
      <c r="AY18" s="248"/>
      <c r="AZ18" s="249"/>
      <c r="BA18" s="249"/>
      <c r="BB18" s="250"/>
      <c r="BC18" s="135">
        <v>1.7</v>
      </c>
      <c r="BD18" s="140">
        <v>1</v>
      </c>
      <c r="BE18" s="251">
        <v>10</v>
      </c>
      <c r="BF18" s="243">
        <v>11</v>
      </c>
      <c r="BG18" s="135">
        <v>0.46</v>
      </c>
      <c r="BH18" s="140">
        <v>0.46</v>
      </c>
      <c r="BI18" s="140">
        <v>0.6</v>
      </c>
      <c r="BJ18" s="241">
        <v>3.1</v>
      </c>
      <c r="BK18" s="788">
        <v>0.33</v>
      </c>
      <c r="BL18" s="252">
        <v>16</v>
      </c>
      <c r="BM18" s="135">
        <v>2.3859798825639769</v>
      </c>
      <c r="BN18" s="140">
        <v>1.0692676621563608</v>
      </c>
      <c r="BO18" s="251">
        <v>14.103309304320497</v>
      </c>
      <c r="BP18" s="241">
        <v>7.2111025509279782</v>
      </c>
      <c r="BQ18" s="253">
        <v>1.3</v>
      </c>
      <c r="BR18" s="135">
        <v>0.31</v>
      </c>
      <c r="BS18" s="140">
        <v>9.4E-2</v>
      </c>
      <c r="BT18" s="250">
        <v>3.6999999999999998E-2</v>
      </c>
      <c r="BU18" s="788">
        <v>0.5</v>
      </c>
      <c r="BV18" s="789">
        <v>0.17</v>
      </c>
      <c r="BW18" s="131">
        <v>0.2</v>
      </c>
      <c r="BX18" s="135">
        <v>8.5999999999999993E-2</v>
      </c>
      <c r="BY18" s="140">
        <v>0.18</v>
      </c>
      <c r="BZ18" s="241">
        <v>0.22</v>
      </c>
      <c r="CA18" s="788">
        <v>0.28000000000000003</v>
      </c>
      <c r="CB18" s="254">
        <v>0.03</v>
      </c>
      <c r="CC18" s="255">
        <v>0.04</v>
      </c>
      <c r="CD18" s="135">
        <v>0.32</v>
      </c>
      <c r="CE18" s="140">
        <v>0.26</v>
      </c>
      <c r="CF18" s="241">
        <v>0.26</v>
      </c>
      <c r="CG18" s="788">
        <v>0.33</v>
      </c>
      <c r="CH18" s="789">
        <v>0.19</v>
      </c>
      <c r="CI18" s="131">
        <v>0.32</v>
      </c>
      <c r="CJ18" s="256">
        <v>8400</v>
      </c>
      <c r="CK18" s="257">
        <v>400000</v>
      </c>
      <c r="CL18" s="258">
        <v>550</v>
      </c>
      <c r="CM18" s="259">
        <v>7200</v>
      </c>
      <c r="CN18" s="260">
        <v>74</v>
      </c>
      <c r="CO18" s="261">
        <v>5600</v>
      </c>
      <c r="CP18" s="262">
        <v>87</v>
      </c>
      <c r="CQ18" s="252">
        <v>2200</v>
      </c>
      <c r="CR18" s="776">
        <v>65</v>
      </c>
      <c r="CS18" s="264"/>
      <c r="CT18" s="256">
        <v>27</v>
      </c>
      <c r="CU18" s="777">
        <v>5600</v>
      </c>
      <c r="CV18" s="788">
        <v>0.1</v>
      </c>
      <c r="CW18" s="789">
        <v>0.3</v>
      </c>
      <c r="CX18" s="789">
        <v>1.7</v>
      </c>
      <c r="CY18" s="131">
        <v>3.2</v>
      </c>
      <c r="CZ18" s="266">
        <v>2000</v>
      </c>
      <c r="DA18" s="267">
        <v>11.060440015358038</v>
      </c>
      <c r="DB18" s="268">
        <v>80.711420092409057</v>
      </c>
      <c r="DC18" s="268">
        <v>360</v>
      </c>
      <c r="DD18" s="269">
        <v>11930.353445448853</v>
      </c>
      <c r="DE18" s="270">
        <v>55560.777532356406</v>
      </c>
      <c r="DF18" s="235">
        <v>7.5142087629592318</v>
      </c>
      <c r="DG18" s="237">
        <v>31.096623610932426</v>
      </c>
      <c r="DH18" s="237">
        <v>310</v>
      </c>
      <c r="DI18" s="237">
        <v>5000</v>
      </c>
      <c r="DJ18" s="243">
        <v>6300</v>
      </c>
      <c r="DK18" s="782">
        <v>9.6</v>
      </c>
      <c r="DL18" s="271">
        <v>36</v>
      </c>
      <c r="DM18" s="271">
        <v>300</v>
      </c>
      <c r="DN18" s="272">
        <v>18000</v>
      </c>
      <c r="DO18" s="235">
        <v>0.25</v>
      </c>
      <c r="DP18" s="236">
        <v>7.8E-2</v>
      </c>
      <c r="DQ18" s="236">
        <v>0.85</v>
      </c>
      <c r="DR18" s="273">
        <v>13</v>
      </c>
      <c r="DS18" s="274"/>
      <c r="DT18" s="249">
        <v>5.1961524227066236E-2</v>
      </c>
      <c r="DU18" s="140">
        <v>2.2030282189144437</v>
      </c>
      <c r="DV18" s="243">
        <v>58.705479585242578</v>
      </c>
      <c r="DW18" s="275"/>
      <c r="DX18" s="275"/>
      <c r="DY18" s="235">
        <v>0.26</v>
      </c>
      <c r="DZ18" s="236">
        <v>6.0999999999999999E-2</v>
      </c>
      <c r="EA18" s="276">
        <v>4.3999999999999997E-2</v>
      </c>
      <c r="EB18" s="277">
        <v>1.7999999999999999E-2</v>
      </c>
      <c r="EC18" s="783">
        <v>0.1</v>
      </c>
      <c r="ED18" s="141">
        <v>0.23</v>
      </c>
      <c r="EE18" s="278">
        <v>82</v>
      </c>
      <c r="EF18" s="243">
        <v>30</v>
      </c>
      <c r="EG18" s="135">
        <v>0.77</v>
      </c>
      <c r="EH18" s="243">
        <v>47</v>
      </c>
      <c r="EI18" s="279">
        <v>0.66</v>
      </c>
      <c r="EJ18" s="280">
        <v>22</v>
      </c>
      <c r="EK18" s="135">
        <v>1</v>
      </c>
      <c r="EL18" s="251">
        <v>15</v>
      </c>
      <c r="EM18" s="243">
        <v>44</v>
      </c>
      <c r="EN18" s="278">
        <v>10</v>
      </c>
      <c r="EO18" s="243">
        <v>25</v>
      </c>
      <c r="EP18" s="278">
        <v>96</v>
      </c>
      <c r="EQ18" s="281">
        <v>35000</v>
      </c>
      <c r="ER18" s="135">
        <v>0.15</v>
      </c>
      <c r="ES18" s="243">
        <v>24</v>
      </c>
      <c r="ET18" s="282"/>
      <c r="EU18" s="254"/>
      <c r="EV18" s="254"/>
      <c r="EW18" s="255"/>
      <c r="EX18" s="135">
        <v>0.86</v>
      </c>
      <c r="EY18" s="140">
        <v>0.27</v>
      </c>
      <c r="EZ18" s="140">
        <v>0.36</v>
      </c>
      <c r="FA18" s="241">
        <v>3.8</v>
      </c>
      <c r="FB18" s="278">
        <v>12</v>
      </c>
      <c r="FC18" s="281">
        <v>26000</v>
      </c>
      <c r="FD18" s="282"/>
      <c r="FE18" s="254"/>
      <c r="FF18" s="254"/>
      <c r="FG18" s="255"/>
      <c r="FH18" s="278">
        <v>8600</v>
      </c>
      <c r="FI18" s="281">
        <v>2000000</v>
      </c>
      <c r="FJ18" s="278">
        <v>9900</v>
      </c>
      <c r="FK18" s="281">
        <v>1300000</v>
      </c>
      <c r="FL18" s="278">
        <v>120</v>
      </c>
      <c r="FM18" s="243">
        <v>1700</v>
      </c>
      <c r="FN18" s="282"/>
      <c r="FO18" s="254"/>
      <c r="FP18" s="255"/>
      <c r="FQ18" s="283"/>
      <c r="FR18" s="108">
        <v>4.4000000000000004</v>
      </c>
      <c r="FS18" s="284">
        <v>18.670000000000002</v>
      </c>
      <c r="FT18" s="284">
        <v>1300.4000000000001</v>
      </c>
      <c r="FU18" s="110">
        <v>3100</v>
      </c>
      <c r="FV18" s="278">
        <v>18</v>
      </c>
      <c r="FW18" s="243">
        <v>100</v>
      </c>
      <c r="FX18" s="278">
        <v>380</v>
      </c>
      <c r="FY18" s="243">
        <v>600</v>
      </c>
      <c r="FZ18" s="278">
        <v>65</v>
      </c>
      <c r="GA18" s="243">
        <v>240</v>
      </c>
      <c r="GB18" s="285"/>
      <c r="GC18" s="135">
        <v>0.11</v>
      </c>
      <c r="GD18" s="241">
        <v>0.62</v>
      </c>
      <c r="GE18" s="135">
        <v>0.33018530151012693</v>
      </c>
      <c r="GF18" s="140">
        <v>0.1</v>
      </c>
      <c r="GG18" s="140">
        <v>1.3467491723900691</v>
      </c>
      <c r="GH18" s="241">
        <v>2.7637353949561319</v>
      </c>
      <c r="GI18" s="234"/>
      <c r="GJ18" s="234"/>
      <c r="GK18" s="234"/>
      <c r="GL18" s="264">
        <v>0.1</v>
      </c>
      <c r="GM18" s="282"/>
      <c r="GN18" s="254"/>
      <c r="GO18" s="254"/>
      <c r="GP18" s="255"/>
      <c r="GQ18" s="282"/>
      <c r="GR18" s="254"/>
      <c r="GS18" s="254"/>
      <c r="GT18" s="255"/>
      <c r="GU18" s="135">
        <v>9.6000000000000002E-2</v>
      </c>
      <c r="GV18" s="251">
        <v>12</v>
      </c>
      <c r="GW18" s="251">
        <v>15</v>
      </c>
      <c r="GX18" s="243">
        <v>23</v>
      </c>
      <c r="GY18" s="135">
        <v>0.41</v>
      </c>
      <c r="GZ18" s="140">
        <v>6.1</v>
      </c>
      <c r="HA18" s="251">
        <v>29</v>
      </c>
      <c r="HB18" s="243">
        <v>67</v>
      </c>
      <c r="HC18" s="776">
        <v>1500</v>
      </c>
      <c r="HD18" s="135">
        <v>1.1000000000000001</v>
      </c>
      <c r="HE18" s="243">
        <v>170</v>
      </c>
      <c r="HF18" s="135">
        <v>0.16</v>
      </c>
      <c r="HG18" s="140">
        <v>0.77323993688893211</v>
      </c>
      <c r="HH18" s="140">
        <v>0.10692676621563769</v>
      </c>
      <c r="HI18" s="241">
        <v>1.5588457268119829</v>
      </c>
      <c r="HJ18" s="135">
        <v>0.19</v>
      </c>
      <c r="HK18" s="241">
        <v>2.9</v>
      </c>
      <c r="HL18" s="282"/>
      <c r="HM18" s="254"/>
      <c r="HN18" s="254"/>
      <c r="HO18" s="255"/>
      <c r="HP18" s="135">
        <v>8.8000000000000007</v>
      </c>
      <c r="HQ18" s="255"/>
      <c r="HR18" s="135">
        <v>0.34</v>
      </c>
      <c r="HS18" s="140">
        <v>0.42</v>
      </c>
      <c r="HT18" s="140">
        <v>5.4</v>
      </c>
      <c r="HU18" s="241">
        <v>5.5</v>
      </c>
      <c r="HV18" s="278">
        <v>140</v>
      </c>
      <c r="HW18" s="281">
        <v>39000</v>
      </c>
      <c r="HX18" s="278">
        <v>1400</v>
      </c>
      <c r="HY18" s="243">
        <v>4400</v>
      </c>
      <c r="HZ18" s="278">
        <v>19</v>
      </c>
      <c r="IA18" s="251">
        <v>240</v>
      </c>
      <c r="IB18" s="251">
        <v>280</v>
      </c>
      <c r="IC18" s="243">
        <v>2700</v>
      </c>
      <c r="ID18" s="278">
        <v>280</v>
      </c>
      <c r="IE18" s="281">
        <v>170000</v>
      </c>
      <c r="IF18" s="278">
        <v>2900</v>
      </c>
      <c r="IG18" s="281">
        <v>1900000</v>
      </c>
      <c r="IH18" s="248"/>
      <c r="II18" s="254"/>
      <c r="IJ18" s="254"/>
      <c r="IK18" s="255"/>
      <c r="IL18" s="234"/>
      <c r="IM18" s="278">
        <v>26</v>
      </c>
      <c r="IN18" s="243">
        <v>370</v>
      </c>
      <c r="IO18" s="135">
        <v>6</v>
      </c>
      <c r="IP18" s="140">
        <v>5.9</v>
      </c>
      <c r="IQ18" s="251">
        <v>40</v>
      </c>
      <c r="IR18" s="243">
        <v>5500</v>
      </c>
      <c r="IS18" s="135">
        <v>0.11</v>
      </c>
      <c r="IT18" s="140">
        <v>0.16</v>
      </c>
      <c r="IU18" s="249">
        <v>2.1000000000000001E-2</v>
      </c>
      <c r="IV18" s="241">
        <v>3.7</v>
      </c>
      <c r="IW18" s="282"/>
      <c r="IX18" s="254"/>
      <c r="IY18" s="254"/>
      <c r="IZ18" s="255"/>
      <c r="JA18" s="234"/>
      <c r="JB18" s="782">
        <v>0.06</v>
      </c>
      <c r="JC18" s="785">
        <v>0.05</v>
      </c>
      <c r="JD18" s="785">
        <v>1.5</v>
      </c>
      <c r="JE18" s="777">
        <v>200</v>
      </c>
      <c r="JF18" s="282"/>
      <c r="JG18" s="254"/>
      <c r="JH18" s="255"/>
      <c r="JI18" s="135">
        <v>0.15</v>
      </c>
      <c r="JJ18" s="243">
        <v>26</v>
      </c>
      <c r="JK18" s="282">
        <v>0.61</v>
      </c>
      <c r="JL18" s="254">
        <v>1.1499999999999999</v>
      </c>
      <c r="JM18" s="254">
        <v>0.55000000000000004</v>
      </c>
      <c r="JN18" s="255">
        <v>1.08</v>
      </c>
      <c r="JO18" s="278">
        <v>1300</v>
      </c>
      <c r="JP18" s="243">
        <v>780</v>
      </c>
      <c r="JQ18" s="282"/>
      <c r="JR18" s="254"/>
      <c r="JS18" s="254"/>
      <c r="JT18" s="255"/>
      <c r="JU18" s="235">
        <v>0.45</v>
      </c>
      <c r="JV18" s="236">
        <v>0.22</v>
      </c>
      <c r="JW18" s="236">
        <v>0.33</v>
      </c>
      <c r="JX18" s="240">
        <v>2.5</v>
      </c>
      <c r="JY18" s="782">
        <v>0.19</v>
      </c>
      <c r="JZ18" s="785">
        <v>3.2</v>
      </c>
      <c r="KA18" s="271">
        <v>15</v>
      </c>
      <c r="KB18" s="777">
        <v>6200</v>
      </c>
      <c r="KC18" s="282"/>
      <c r="KD18" s="254"/>
      <c r="KE18" s="254"/>
      <c r="KF18" s="286"/>
    </row>
    <row r="19" spans="1:292" s="115" customFormat="1" ht="15.75" customHeight="1">
      <c r="A19" s="1050"/>
      <c r="B19" s="287" t="s">
        <v>270</v>
      </c>
      <c r="C19" s="266"/>
      <c r="D19" s="262">
        <v>3</v>
      </c>
      <c r="E19" s="284">
        <v>3</v>
      </c>
      <c r="F19" s="284">
        <v>3</v>
      </c>
      <c r="G19" s="284">
        <v>3</v>
      </c>
      <c r="H19" s="252">
        <v>3</v>
      </c>
      <c r="I19" s="262">
        <v>3</v>
      </c>
      <c r="J19" s="284">
        <v>3</v>
      </c>
      <c r="K19" s="284">
        <v>3</v>
      </c>
      <c r="L19" s="252">
        <v>3</v>
      </c>
      <c r="M19" s="262">
        <v>3</v>
      </c>
      <c r="N19" s="284">
        <v>3</v>
      </c>
      <c r="O19" s="284">
        <v>3</v>
      </c>
      <c r="P19" s="252">
        <v>2</v>
      </c>
      <c r="Q19" s="262">
        <v>3</v>
      </c>
      <c r="R19" s="284"/>
      <c r="S19" s="284"/>
      <c r="T19" s="252">
        <v>3</v>
      </c>
      <c r="U19" s="262">
        <v>3</v>
      </c>
      <c r="V19" s="284">
        <v>3</v>
      </c>
      <c r="W19" s="252">
        <v>3</v>
      </c>
      <c r="X19" s="262">
        <v>4</v>
      </c>
      <c r="Y19" s="284">
        <v>4</v>
      </c>
      <c r="Z19" s="284">
        <v>3</v>
      </c>
      <c r="AA19" s="252">
        <v>3</v>
      </c>
      <c r="AB19" s="256">
        <v>3</v>
      </c>
      <c r="AC19" s="271">
        <v>3</v>
      </c>
      <c r="AD19" s="271">
        <v>3</v>
      </c>
      <c r="AE19" s="777">
        <v>3</v>
      </c>
      <c r="AF19" s="788">
        <v>8</v>
      </c>
      <c r="AG19" s="284">
        <v>3</v>
      </c>
      <c r="AH19" s="284">
        <v>3</v>
      </c>
      <c r="AI19" s="284">
        <v>3</v>
      </c>
      <c r="AJ19" s="252">
        <v>3</v>
      </c>
      <c r="AK19" s="262">
        <v>3</v>
      </c>
      <c r="AL19" s="109">
        <v>3</v>
      </c>
      <c r="AM19" s="284">
        <v>3</v>
      </c>
      <c r="AN19" s="252">
        <v>3</v>
      </c>
      <c r="AO19" s="262">
        <v>3</v>
      </c>
      <c r="AP19" s="252">
        <v>3</v>
      </c>
      <c r="AQ19" s="262">
        <v>3</v>
      </c>
      <c r="AR19" s="284">
        <v>5</v>
      </c>
      <c r="AS19" s="284">
        <v>5</v>
      </c>
      <c r="AT19" s="252">
        <v>3</v>
      </c>
      <c r="AU19" s="262">
        <v>3</v>
      </c>
      <c r="AV19" s="284">
        <v>3</v>
      </c>
      <c r="AW19" s="284">
        <v>3</v>
      </c>
      <c r="AX19" s="252">
        <v>3</v>
      </c>
      <c r="AY19" s="262"/>
      <c r="AZ19" s="284"/>
      <c r="BA19" s="284"/>
      <c r="BB19" s="252"/>
      <c r="BC19" s="262">
        <v>3</v>
      </c>
      <c r="BD19" s="284">
        <v>3</v>
      </c>
      <c r="BE19" s="284">
        <v>4</v>
      </c>
      <c r="BF19" s="252">
        <v>3</v>
      </c>
      <c r="BG19" s="262">
        <v>3</v>
      </c>
      <c r="BH19" s="284">
        <v>3</v>
      </c>
      <c r="BI19" s="284">
        <v>3</v>
      </c>
      <c r="BJ19" s="252">
        <v>3</v>
      </c>
      <c r="BK19" s="262">
        <v>3</v>
      </c>
      <c r="BL19" s="252">
        <v>3</v>
      </c>
      <c r="BM19" s="262">
        <v>3</v>
      </c>
      <c r="BN19" s="284">
        <v>3</v>
      </c>
      <c r="BO19" s="284">
        <v>3</v>
      </c>
      <c r="BP19" s="252">
        <v>3</v>
      </c>
      <c r="BQ19" s="266">
        <v>3</v>
      </c>
      <c r="BR19" s="262">
        <v>3</v>
      </c>
      <c r="BS19" s="284">
        <v>3</v>
      </c>
      <c r="BT19" s="252">
        <v>3</v>
      </c>
      <c r="BU19" s="262">
        <v>3</v>
      </c>
      <c r="BV19" s="284">
        <v>3</v>
      </c>
      <c r="BW19" s="252">
        <v>3</v>
      </c>
      <c r="BX19" s="262">
        <v>3</v>
      </c>
      <c r="BY19" s="284">
        <v>3</v>
      </c>
      <c r="BZ19" s="252">
        <v>3</v>
      </c>
      <c r="CA19" s="262">
        <v>3</v>
      </c>
      <c r="CB19" s="284">
        <v>3</v>
      </c>
      <c r="CC19" s="252">
        <v>3</v>
      </c>
      <c r="CD19" s="262">
        <v>3</v>
      </c>
      <c r="CE19" s="284">
        <v>6</v>
      </c>
      <c r="CF19" s="252">
        <v>5</v>
      </c>
      <c r="CG19" s="262">
        <v>3</v>
      </c>
      <c r="CH19" s="284">
        <v>3</v>
      </c>
      <c r="CI19" s="252">
        <v>3</v>
      </c>
      <c r="CJ19" s="256">
        <v>4</v>
      </c>
      <c r="CK19" s="252">
        <v>4</v>
      </c>
      <c r="CL19" s="262">
        <v>3</v>
      </c>
      <c r="CM19" s="252">
        <v>3</v>
      </c>
      <c r="CN19" s="262">
        <v>3</v>
      </c>
      <c r="CO19" s="252">
        <v>3</v>
      </c>
      <c r="CP19" s="262">
        <v>3</v>
      </c>
      <c r="CQ19" s="252">
        <v>3</v>
      </c>
      <c r="CR19" s="776">
        <v>3</v>
      </c>
      <c r="CS19" s="776"/>
      <c r="CT19" s="256">
        <v>3</v>
      </c>
      <c r="CU19" s="777">
        <v>3</v>
      </c>
      <c r="CV19" s="262">
        <v>3</v>
      </c>
      <c r="CW19" s="284">
        <v>3</v>
      </c>
      <c r="CX19" s="284">
        <v>3</v>
      </c>
      <c r="CY19" s="252">
        <v>3</v>
      </c>
      <c r="CZ19" s="266">
        <v>3</v>
      </c>
      <c r="DA19" s="262">
        <v>3</v>
      </c>
      <c r="DB19" s="284">
        <v>3</v>
      </c>
      <c r="DC19" s="284">
        <v>3</v>
      </c>
      <c r="DD19" s="284">
        <v>3</v>
      </c>
      <c r="DE19" s="252">
        <v>3</v>
      </c>
      <c r="DF19" s="262">
        <v>3</v>
      </c>
      <c r="DG19" s="284">
        <v>3</v>
      </c>
      <c r="DH19" s="284">
        <v>3</v>
      </c>
      <c r="DI19" s="284">
        <v>3</v>
      </c>
      <c r="DJ19" s="252">
        <v>3</v>
      </c>
      <c r="DK19" s="256">
        <v>3</v>
      </c>
      <c r="DL19" s="271">
        <v>3</v>
      </c>
      <c r="DM19" s="271">
        <v>3</v>
      </c>
      <c r="DN19" s="777">
        <v>3</v>
      </c>
      <c r="DO19" s="262">
        <v>3</v>
      </c>
      <c r="DP19" s="284">
        <v>3</v>
      </c>
      <c r="DQ19" s="284">
        <v>3</v>
      </c>
      <c r="DR19" s="252">
        <v>3</v>
      </c>
      <c r="DS19" s="262"/>
      <c r="DT19" s="284">
        <v>3</v>
      </c>
      <c r="DU19" s="284">
        <v>3</v>
      </c>
      <c r="DV19" s="252">
        <v>3</v>
      </c>
      <c r="DW19" s="266"/>
      <c r="DX19" s="266"/>
      <c r="DY19" s="262"/>
      <c r="DZ19" s="284"/>
      <c r="EA19" s="284"/>
      <c r="EB19" s="252"/>
      <c r="EC19" s="266">
        <v>3</v>
      </c>
      <c r="ED19" s="266">
        <v>4</v>
      </c>
      <c r="EE19" s="262">
        <v>3</v>
      </c>
      <c r="EF19" s="252">
        <v>3</v>
      </c>
      <c r="EG19" s="262">
        <v>3</v>
      </c>
      <c r="EH19" s="243">
        <v>3</v>
      </c>
      <c r="EI19" s="262">
        <v>3</v>
      </c>
      <c r="EJ19" s="252">
        <v>3</v>
      </c>
      <c r="EK19" s="262">
        <v>3</v>
      </c>
      <c r="EL19" s="284">
        <v>3</v>
      </c>
      <c r="EM19" s="252">
        <v>3</v>
      </c>
      <c r="EN19" s="262"/>
      <c r="EO19" s="252"/>
      <c r="EP19" s="262">
        <v>3</v>
      </c>
      <c r="EQ19" s="252">
        <v>3</v>
      </c>
      <c r="ER19" s="262">
        <v>3</v>
      </c>
      <c r="ES19" s="252">
        <v>3</v>
      </c>
      <c r="ET19" s="262"/>
      <c r="EU19" s="284"/>
      <c r="EV19" s="284"/>
      <c r="EW19" s="252"/>
      <c r="EX19" s="262">
        <v>3</v>
      </c>
      <c r="EY19" s="284">
        <v>3</v>
      </c>
      <c r="EZ19" s="284">
        <v>3</v>
      </c>
      <c r="FA19" s="252">
        <v>3</v>
      </c>
      <c r="FB19" s="262">
        <v>3</v>
      </c>
      <c r="FC19" s="252">
        <v>3</v>
      </c>
      <c r="FD19" s="262"/>
      <c r="FE19" s="284"/>
      <c r="FF19" s="284"/>
      <c r="FG19" s="252"/>
      <c r="FH19" s="262">
        <v>3</v>
      </c>
      <c r="FI19" s="252">
        <v>3</v>
      </c>
      <c r="FJ19" s="262">
        <v>3</v>
      </c>
      <c r="FK19" s="252">
        <v>3</v>
      </c>
      <c r="FL19" s="262">
        <v>3</v>
      </c>
      <c r="FM19" s="252">
        <v>3</v>
      </c>
      <c r="FN19" s="262"/>
      <c r="FO19" s="284"/>
      <c r="FP19" s="284"/>
      <c r="FQ19" s="186"/>
      <c r="FR19" s="108">
        <v>3</v>
      </c>
      <c r="FS19" s="109">
        <v>3</v>
      </c>
      <c r="FT19" s="109">
        <v>3</v>
      </c>
      <c r="FU19" s="110">
        <v>3</v>
      </c>
      <c r="FV19" s="262">
        <v>3</v>
      </c>
      <c r="FW19" s="252">
        <v>3</v>
      </c>
      <c r="FX19" s="262">
        <v>3</v>
      </c>
      <c r="FY19" s="252">
        <v>3</v>
      </c>
      <c r="FZ19" s="262">
        <v>3</v>
      </c>
      <c r="GA19" s="252">
        <v>3</v>
      </c>
      <c r="GB19" s="266"/>
      <c r="GC19" s="262">
        <v>3</v>
      </c>
      <c r="GD19" s="252">
        <v>3</v>
      </c>
      <c r="GE19" s="262">
        <v>3</v>
      </c>
      <c r="GF19" s="284">
        <v>4</v>
      </c>
      <c r="GG19" s="284">
        <v>3</v>
      </c>
      <c r="GH19" s="252">
        <v>3</v>
      </c>
      <c r="GI19" s="266"/>
      <c r="GJ19" s="266"/>
      <c r="GK19" s="266"/>
      <c r="GL19" s="776">
        <v>3</v>
      </c>
      <c r="GM19" s="262">
        <v>3</v>
      </c>
      <c r="GN19" s="284">
        <v>3</v>
      </c>
      <c r="GO19" s="284">
        <v>3</v>
      </c>
      <c r="GP19" s="252">
        <v>3</v>
      </c>
      <c r="GQ19" s="262">
        <v>3</v>
      </c>
      <c r="GR19" s="284">
        <v>3</v>
      </c>
      <c r="GS19" s="284">
        <v>3</v>
      </c>
      <c r="GT19" s="252">
        <v>3</v>
      </c>
      <c r="GU19" s="262">
        <v>4</v>
      </c>
      <c r="GV19" s="284">
        <v>3</v>
      </c>
      <c r="GW19" s="284">
        <v>3</v>
      </c>
      <c r="GX19" s="252">
        <v>3</v>
      </c>
      <c r="GY19" s="262">
        <v>3</v>
      </c>
      <c r="GZ19" s="284">
        <v>3</v>
      </c>
      <c r="HA19" s="284">
        <v>3</v>
      </c>
      <c r="HB19" s="252">
        <v>3</v>
      </c>
      <c r="HC19" s="776">
        <v>2</v>
      </c>
      <c r="HD19" s="262">
        <v>3</v>
      </c>
      <c r="HE19" s="252">
        <v>3</v>
      </c>
      <c r="HF19" s="262">
        <v>3</v>
      </c>
      <c r="HG19" s="284">
        <v>3</v>
      </c>
      <c r="HH19" s="284">
        <v>3</v>
      </c>
      <c r="HI19" s="252">
        <v>3</v>
      </c>
      <c r="HJ19" s="262">
        <v>3</v>
      </c>
      <c r="HK19" s="252">
        <v>3</v>
      </c>
      <c r="HL19" s="262">
        <v>3</v>
      </c>
      <c r="HM19" s="284">
        <v>3</v>
      </c>
      <c r="HN19" s="284">
        <v>3</v>
      </c>
      <c r="HO19" s="252">
        <v>3</v>
      </c>
      <c r="HP19" s="262">
        <v>3</v>
      </c>
      <c r="HQ19" s="252"/>
      <c r="HR19" s="262"/>
      <c r="HS19" s="284"/>
      <c r="HT19" s="284"/>
      <c r="HU19" s="252"/>
      <c r="HV19" s="262">
        <v>3</v>
      </c>
      <c r="HW19" s="252">
        <v>3</v>
      </c>
      <c r="HX19" s="262">
        <v>3</v>
      </c>
      <c r="HY19" s="252">
        <v>3</v>
      </c>
      <c r="HZ19" s="262">
        <v>3</v>
      </c>
      <c r="IA19" s="284">
        <v>4</v>
      </c>
      <c r="IB19" s="284">
        <v>3</v>
      </c>
      <c r="IC19" s="252">
        <v>3</v>
      </c>
      <c r="ID19" s="262">
        <v>3</v>
      </c>
      <c r="IE19" s="252">
        <v>3</v>
      </c>
      <c r="IF19" s="262">
        <v>3</v>
      </c>
      <c r="IG19" s="252">
        <v>3</v>
      </c>
      <c r="IH19" s="262">
        <v>3</v>
      </c>
      <c r="II19" s="284">
        <v>3</v>
      </c>
      <c r="IJ19" s="284">
        <v>3</v>
      </c>
      <c r="IK19" s="252">
        <v>3</v>
      </c>
      <c r="IL19" s="266"/>
      <c r="IM19" s="262">
        <v>3</v>
      </c>
      <c r="IN19" s="252">
        <v>3</v>
      </c>
      <c r="IO19" s="262">
        <v>3</v>
      </c>
      <c r="IP19" s="284">
        <v>3</v>
      </c>
      <c r="IQ19" s="284">
        <v>3</v>
      </c>
      <c r="IR19" s="252">
        <v>3</v>
      </c>
      <c r="IS19" s="262">
        <v>3</v>
      </c>
      <c r="IT19" s="284">
        <v>3</v>
      </c>
      <c r="IU19" s="284">
        <v>3</v>
      </c>
      <c r="IV19" s="252">
        <v>3</v>
      </c>
      <c r="IW19" s="262">
        <v>3</v>
      </c>
      <c r="IX19" s="284">
        <v>3</v>
      </c>
      <c r="IY19" s="284">
        <v>3</v>
      </c>
      <c r="IZ19" s="252">
        <v>3</v>
      </c>
      <c r="JA19" s="266"/>
      <c r="JB19" s="256">
        <v>3</v>
      </c>
      <c r="JC19" s="271">
        <v>3</v>
      </c>
      <c r="JD19" s="271">
        <v>3</v>
      </c>
      <c r="JE19" s="777">
        <v>3</v>
      </c>
      <c r="JF19" s="262"/>
      <c r="JG19" s="284"/>
      <c r="JH19" s="252"/>
      <c r="JI19" s="262">
        <v>3</v>
      </c>
      <c r="JJ19" s="252">
        <v>3</v>
      </c>
      <c r="JK19" s="262">
        <v>3</v>
      </c>
      <c r="JL19" s="284">
        <v>3</v>
      </c>
      <c r="JM19" s="284">
        <v>3</v>
      </c>
      <c r="JN19" s="252">
        <v>3</v>
      </c>
      <c r="JO19" s="262"/>
      <c r="JP19" s="252"/>
      <c r="JQ19" s="262">
        <v>3</v>
      </c>
      <c r="JR19" s="284">
        <v>3</v>
      </c>
      <c r="JS19" s="284">
        <v>3</v>
      </c>
      <c r="JT19" s="252">
        <v>3</v>
      </c>
      <c r="JU19" s="262">
        <v>3</v>
      </c>
      <c r="JV19" s="284">
        <v>3</v>
      </c>
      <c r="JW19" s="284">
        <v>3</v>
      </c>
      <c r="JX19" s="252">
        <v>3</v>
      </c>
      <c r="JY19" s="256">
        <v>3</v>
      </c>
      <c r="JZ19" s="271">
        <v>3</v>
      </c>
      <c r="KA19" s="271">
        <v>3</v>
      </c>
      <c r="KB19" s="777">
        <v>3</v>
      </c>
      <c r="KC19" s="262"/>
      <c r="KD19" s="284"/>
      <c r="KE19" s="284"/>
      <c r="KF19" s="288"/>
    </row>
    <row r="20" spans="1:292" s="115" customFormat="1" ht="15.75" customHeight="1">
      <c r="A20" s="1048" t="s">
        <v>283</v>
      </c>
      <c r="B20" s="233" t="s">
        <v>284</v>
      </c>
      <c r="C20" s="289"/>
      <c r="D20" s="290">
        <v>1300</v>
      </c>
      <c r="E20" s="237">
        <v>9800</v>
      </c>
      <c r="F20" s="291">
        <v>203733.33333333334</v>
      </c>
      <c r="G20" s="238">
        <v>93483333.333333328</v>
      </c>
      <c r="H20" s="292" t="s">
        <v>285</v>
      </c>
      <c r="I20" s="290">
        <v>55.286666666666669</v>
      </c>
      <c r="J20" s="237">
        <v>179.93333333333331</v>
      </c>
      <c r="K20" s="237">
        <v>603.46666666666658</v>
      </c>
      <c r="L20" s="273">
        <v>2770</v>
      </c>
      <c r="M20" s="278">
        <v>23.153333333333332</v>
      </c>
      <c r="N20" s="251">
        <v>76.713333333333324</v>
      </c>
      <c r="O20" s="251">
        <v>614.95000000000005</v>
      </c>
      <c r="P20" s="243">
        <v>4230</v>
      </c>
      <c r="Q20" s="135">
        <v>17.760000000000002</v>
      </c>
      <c r="R20" s="242"/>
      <c r="S20" s="242"/>
      <c r="T20" s="243">
        <v>5200</v>
      </c>
      <c r="U20" s="278">
        <v>30.203333333333333</v>
      </c>
      <c r="V20" s="251">
        <v>560</v>
      </c>
      <c r="W20" s="243">
        <v>4800</v>
      </c>
      <c r="X20" s="278">
        <v>22.8125</v>
      </c>
      <c r="Y20" s="246">
        <v>91.736000000000018</v>
      </c>
      <c r="Z20" s="251">
        <v>540</v>
      </c>
      <c r="AA20" s="243">
        <v>9300</v>
      </c>
      <c r="AB20" s="782">
        <v>17.920000000000002</v>
      </c>
      <c r="AC20" s="271">
        <v>94.1</v>
      </c>
      <c r="AD20" s="271">
        <v>745.9</v>
      </c>
      <c r="AE20" s="777">
        <v>1400</v>
      </c>
      <c r="AF20" s="293">
        <v>25.5625</v>
      </c>
      <c r="AG20" s="246" t="s">
        <v>286</v>
      </c>
      <c r="AH20" s="294" t="s">
        <v>287</v>
      </c>
      <c r="AI20" s="294" t="s">
        <v>288</v>
      </c>
      <c r="AJ20" s="247" t="s">
        <v>289</v>
      </c>
      <c r="AK20" s="278">
        <v>23.55</v>
      </c>
      <c r="AL20" s="109">
        <v>45</v>
      </c>
      <c r="AM20" s="294" t="s">
        <v>290</v>
      </c>
      <c r="AN20" s="295" t="s">
        <v>291</v>
      </c>
      <c r="AO20" s="278">
        <v>464.7</v>
      </c>
      <c r="AP20" s="296">
        <v>6338333.333333333</v>
      </c>
      <c r="AQ20" s="135">
        <v>21.303333333333331</v>
      </c>
      <c r="AR20" s="140">
        <v>41.545000000000002</v>
      </c>
      <c r="AS20" s="140">
        <v>84.15</v>
      </c>
      <c r="AT20" s="243">
        <v>166.06666666666669</v>
      </c>
      <c r="AU20" s="135">
        <v>18.343333333333334</v>
      </c>
      <c r="AV20" s="140">
        <v>35.65</v>
      </c>
      <c r="AW20" s="251">
        <v>70</v>
      </c>
      <c r="AX20" s="243">
        <v>205.70000000000002</v>
      </c>
      <c r="AY20" s="274"/>
      <c r="AZ20" s="242"/>
      <c r="BA20" s="242"/>
      <c r="BB20" s="257"/>
      <c r="BC20" s="274"/>
      <c r="BD20" s="242"/>
      <c r="BE20" s="242"/>
      <c r="BF20" s="257"/>
      <c r="BG20" s="278">
        <v>32.56666666666667</v>
      </c>
      <c r="BH20" s="251">
        <v>77.566666666666663</v>
      </c>
      <c r="BI20" s="242"/>
      <c r="BJ20" s="257"/>
      <c r="BK20" s="262">
        <v>62.61</v>
      </c>
      <c r="BL20" s="257">
        <v>22290</v>
      </c>
      <c r="BM20" s="278">
        <v>130.9</v>
      </c>
      <c r="BN20" s="251">
        <v>412.43</v>
      </c>
      <c r="BO20" s="251">
        <v>2582</v>
      </c>
      <c r="BP20" s="243">
        <v>9600.67</v>
      </c>
      <c r="BQ20" s="289"/>
      <c r="BR20" s="278">
        <v>12.993333333333334</v>
      </c>
      <c r="BS20" s="140">
        <v>7.7650000000000006</v>
      </c>
      <c r="BT20" s="241">
        <v>6.5636666666666663</v>
      </c>
      <c r="BU20" s="262">
        <v>12.96</v>
      </c>
      <c r="BV20" s="254">
        <v>5.23</v>
      </c>
      <c r="BW20" s="131">
        <v>4.9000000000000004</v>
      </c>
      <c r="BX20" s="135">
        <v>12.186666666666667</v>
      </c>
      <c r="BY20" s="140">
        <v>7.5363333333333342</v>
      </c>
      <c r="BZ20" s="241">
        <v>6.5249999999999995</v>
      </c>
      <c r="CA20" s="788">
        <v>10.59</v>
      </c>
      <c r="CB20" s="284">
        <v>5.13</v>
      </c>
      <c r="CC20" s="255">
        <v>4.49</v>
      </c>
      <c r="CD20" s="274" t="s">
        <v>292</v>
      </c>
      <c r="CE20" s="140">
        <v>7.7526666666666664</v>
      </c>
      <c r="CF20" s="243">
        <v>7.0419999999999989</v>
      </c>
      <c r="CG20" s="282"/>
      <c r="CH20" s="789">
        <v>5.45</v>
      </c>
      <c r="CI20" s="131">
        <v>4.53</v>
      </c>
      <c r="CJ20" s="297">
        <v>15427500</v>
      </c>
      <c r="CK20" s="298">
        <v>303944175</v>
      </c>
      <c r="CL20" s="299">
        <v>658766.66666666663</v>
      </c>
      <c r="CM20" s="300">
        <v>119833333.33333333</v>
      </c>
      <c r="CN20" s="301">
        <v>165100</v>
      </c>
      <c r="CO20" s="302">
        <v>16436666.666666666</v>
      </c>
      <c r="CP20" s="303" t="s">
        <v>293</v>
      </c>
      <c r="CQ20" s="295" t="s">
        <v>294</v>
      </c>
      <c r="CR20" s="304" t="s">
        <v>295</v>
      </c>
      <c r="CS20" s="304" t="s">
        <v>296</v>
      </c>
      <c r="CT20" s="305" t="s">
        <v>297</v>
      </c>
      <c r="CU20" s="306">
        <v>31296667</v>
      </c>
      <c r="CV20" s="262">
        <v>18.7</v>
      </c>
      <c r="CW20" s="789">
        <v>46.3</v>
      </c>
      <c r="CX20" s="284">
        <v>98.4</v>
      </c>
      <c r="CY20" s="252">
        <v>210</v>
      </c>
      <c r="CZ20" s="289">
        <v>10753000</v>
      </c>
      <c r="DA20" s="307">
        <v>1890</v>
      </c>
      <c r="DB20" s="308">
        <v>14090</v>
      </c>
      <c r="DC20" s="308">
        <v>459466.66666666669</v>
      </c>
      <c r="DD20" s="308">
        <v>30140000</v>
      </c>
      <c r="DE20" s="309">
        <v>88380000</v>
      </c>
      <c r="DF20" s="278">
        <v>800</v>
      </c>
      <c r="DG20" s="251">
        <v>7000</v>
      </c>
      <c r="DH20" s="246">
        <v>129300</v>
      </c>
      <c r="DI20" s="246">
        <v>18453333.333333332</v>
      </c>
      <c r="DJ20" s="296">
        <v>57080000</v>
      </c>
      <c r="DK20" s="256">
        <v>940</v>
      </c>
      <c r="DL20" s="271">
        <v>8700</v>
      </c>
      <c r="DM20" s="310">
        <v>211933.33333333334</v>
      </c>
      <c r="DN20" s="306">
        <v>42783333.333333336</v>
      </c>
      <c r="DO20" s="311"/>
      <c r="DP20" s="291"/>
      <c r="DQ20" s="242"/>
      <c r="DR20" s="257"/>
      <c r="DS20" s="274"/>
      <c r="DT20" s="242"/>
      <c r="DU20" s="242"/>
      <c r="DV20" s="257"/>
      <c r="DW20" s="289"/>
      <c r="DX20" s="289"/>
      <c r="DY20" s="312">
        <v>4.0763333333333334</v>
      </c>
      <c r="DZ20" s="276">
        <v>4.5503333333333336</v>
      </c>
      <c r="EA20" s="236">
        <v>5.1559999999999997</v>
      </c>
      <c r="EB20" s="240">
        <v>5.593</v>
      </c>
      <c r="EC20" s="783">
        <v>4.2699999999999996</v>
      </c>
      <c r="ED20" s="141">
        <v>6.7993333333333332</v>
      </c>
      <c r="EE20" s="313">
        <v>36633.1</v>
      </c>
      <c r="EF20" s="296">
        <v>60976.966666666667</v>
      </c>
      <c r="EG20" s="278">
        <v>200</v>
      </c>
      <c r="EH20" s="281">
        <v>27676.666666666668</v>
      </c>
      <c r="EI20" s="314">
        <v>56.243333333333339</v>
      </c>
      <c r="EJ20" s="315">
        <v>26623.333333333332</v>
      </c>
      <c r="EK20" s="278">
        <v>234.76666666666665</v>
      </c>
      <c r="EL20" s="251">
        <v>9600</v>
      </c>
      <c r="EM20" s="296">
        <v>15036.666666666666</v>
      </c>
      <c r="EN20" s="316">
        <v>18640</v>
      </c>
      <c r="EO20" s="296">
        <v>71576.666666666672</v>
      </c>
      <c r="EP20" s="313">
        <v>67206.666666666672</v>
      </c>
      <c r="EQ20" s="296">
        <v>96523333.333333328</v>
      </c>
      <c r="ER20" s="278">
        <v>147.33333333333334</v>
      </c>
      <c r="ES20" s="281">
        <v>15483.333333333334</v>
      </c>
      <c r="ET20" s="274"/>
      <c r="EU20" s="242"/>
      <c r="EV20" s="242"/>
      <c r="EW20" s="257"/>
      <c r="EX20" s="135">
        <v>24.600000000000005</v>
      </c>
      <c r="EY20" s="140">
        <v>45.416666666666664</v>
      </c>
      <c r="EZ20" s="251">
        <v>85.716666666666654</v>
      </c>
      <c r="FA20" s="243">
        <v>400</v>
      </c>
      <c r="FB20" s="313">
        <v>21996.666666666668</v>
      </c>
      <c r="FC20" s="296">
        <v>78623333.333333328</v>
      </c>
      <c r="FD20" s="274"/>
      <c r="FE20" s="242"/>
      <c r="FF20" s="242"/>
      <c r="FG20" s="257"/>
      <c r="FH20" s="313">
        <v>3027666.6666666665</v>
      </c>
      <c r="FI20" s="296">
        <v>1464333333.3333333</v>
      </c>
      <c r="FJ20" s="313">
        <v>1914333.3333333333</v>
      </c>
      <c r="FK20" s="296">
        <v>942300000</v>
      </c>
      <c r="FL20" s="313">
        <v>240633.33333333334</v>
      </c>
      <c r="FM20" s="296">
        <v>3637000</v>
      </c>
      <c r="FN20" s="274"/>
      <c r="FO20" s="242"/>
      <c r="FP20" s="242"/>
      <c r="FQ20" s="257"/>
      <c r="FR20" s="108">
        <v>6420</v>
      </c>
      <c r="FS20" s="242">
        <v>48390</v>
      </c>
      <c r="FT20" s="317">
        <v>652400</v>
      </c>
      <c r="FU20" s="298">
        <v>7562000</v>
      </c>
      <c r="FV20" s="278">
        <v>9200</v>
      </c>
      <c r="FW20" s="281">
        <v>137988.43333333332</v>
      </c>
      <c r="FX20" s="316">
        <v>123910.36666666665</v>
      </c>
      <c r="FY20" s="296">
        <v>1409000</v>
      </c>
      <c r="FZ20" s="313">
        <v>27010</v>
      </c>
      <c r="GA20" s="257"/>
      <c r="GB20" s="275"/>
      <c r="GC20" s="278">
        <v>23.376666666666665</v>
      </c>
      <c r="GD20" s="243">
        <v>125.60000000000001</v>
      </c>
      <c r="GE20" s="135">
        <v>40.51</v>
      </c>
      <c r="GF20" s="251">
        <v>380</v>
      </c>
      <c r="GG20" s="294" t="s">
        <v>298</v>
      </c>
      <c r="GH20" s="247" t="s">
        <v>299</v>
      </c>
      <c r="GI20" s="289"/>
      <c r="GJ20" s="289"/>
      <c r="GK20" s="289"/>
      <c r="GL20" s="776">
        <v>290.08333333333331</v>
      </c>
      <c r="GM20" s="274"/>
      <c r="GN20" s="242"/>
      <c r="GO20" s="242"/>
      <c r="GP20" s="257"/>
      <c r="GQ20" s="274"/>
      <c r="GR20" s="242"/>
      <c r="GS20" s="242"/>
      <c r="GT20" s="257"/>
      <c r="GU20" s="278">
        <v>90</v>
      </c>
      <c r="GV20" s="251">
        <v>470</v>
      </c>
      <c r="GW20" s="251">
        <v>1290</v>
      </c>
      <c r="GX20" s="243">
        <v>6400</v>
      </c>
      <c r="GY20" s="278">
        <v>230</v>
      </c>
      <c r="GZ20" s="251">
        <v>580</v>
      </c>
      <c r="HA20" s="251">
        <v>2050</v>
      </c>
      <c r="HB20" s="281">
        <v>20433.333333333332</v>
      </c>
      <c r="HC20" s="318">
        <v>981933</v>
      </c>
      <c r="HD20" s="278">
        <v>1330</v>
      </c>
      <c r="HE20" s="281">
        <v>135800</v>
      </c>
      <c r="HF20" s="135">
        <v>11.540000000000001</v>
      </c>
      <c r="HG20" s="251">
        <v>31.93</v>
      </c>
      <c r="HH20" s="251">
        <v>144.30000000000001</v>
      </c>
      <c r="HI20" s="243">
        <v>1260</v>
      </c>
      <c r="HJ20" s="135">
        <v>17.356666666666666</v>
      </c>
      <c r="HK20" s="243">
        <v>3750</v>
      </c>
      <c r="HL20" s="788">
        <v>8.1999999999999993</v>
      </c>
      <c r="HM20" s="789">
        <v>14.3</v>
      </c>
      <c r="HN20" s="789">
        <v>36.9</v>
      </c>
      <c r="HO20" s="252">
        <v>110</v>
      </c>
      <c r="HP20" s="278">
        <v>330</v>
      </c>
      <c r="HQ20" s="257"/>
      <c r="HR20" s="278"/>
      <c r="HS20" s="251"/>
      <c r="HT20" s="251"/>
      <c r="HU20" s="281"/>
      <c r="HV20" s="313">
        <v>15223.333333333334</v>
      </c>
      <c r="HW20" s="296">
        <v>23080000</v>
      </c>
      <c r="HX20" s="316">
        <v>123900</v>
      </c>
      <c r="HY20" s="296">
        <v>46270000</v>
      </c>
      <c r="HZ20" s="274"/>
      <c r="IA20" s="242"/>
      <c r="IB20" s="242"/>
      <c r="IC20" s="257"/>
      <c r="ID20" s="316">
        <v>68290</v>
      </c>
      <c r="IE20" s="296">
        <v>314920000</v>
      </c>
      <c r="IF20" s="313">
        <v>445133.33333333331</v>
      </c>
      <c r="IG20" s="296">
        <v>616433333.33333337</v>
      </c>
      <c r="IH20" s="274"/>
      <c r="II20" s="242"/>
      <c r="IJ20" s="242"/>
      <c r="IK20" s="257"/>
      <c r="IL20" s="289"/>
      <c r="IM20" s="316">
        <v>25700</v>
      </c>
      <c r="IN20" s="296">
        <v>787800</v>
      </c>
      <c r="IO20" s="278">
        <v>3200</v>
      </c>
      <c r="IP20" s="246">
        <v>13586.666666666666</v>
      </c>
      <c r="IQ20" s="246">
        <v>143200</v>
      </c>
      <c r="IR20" s="296">
        <v>5276000</v>
      </c>
      <c r="IS20" s="135">
        <v>18.526666666666667</v>
      </c>
      <c r="IT20" s="251">
        <v>54.826666666666661</v>
      </c>
      <c r="IU20" s="251">
        <v>217.33333333333334</v>
      </c>
      <c r="IV20" s="243">
        <v>520</v>
      </c>
      <c r="IW20" s="274"/>
      <c r="IX20" s="242"/>
      <c r="IY20" s="242"/>
      <c r="IZ20" s="257"/>
      <c r="JA20" s="289"/>
      <c r="JB20" s="256">
        <v>617.46</v>
      </c>
      <c r="JC20" s="271">
        <v>3560</v>
      </c>
      <c r="JD20" s="319">
        <v>21410</v>
      </c>
      <c r="JE20" s="306">
        <v>212333</v>
      </c>
      <c r="JF20" s="274"/>
      <c r="JG20" s="242"/>
      <c r="JH20" s="257"/>
      <c r="JI20" s="135">
        <v>47.553333333333335</v>
      </c>
      <c r="JJ20" s="281">
        <v>16460</v>
      </c>
      <c r="JK20" s="274">
        <v>58.63</v>
      </c>
      <c r="JL20" s="242">
        <v>129.43</v>
      </c>
      <c r="JM20" s="242">
        <v>287.17</v>
      </c>
      <c r="JN20" s="257"/>
      <c r="JO20" s="316">
        <v>1007933.3333333334</v>
      </c>
      <c r="JP20" s="281">
        <v>2970666.6666666665</v>
      </c>
      <c r="JQ20" s="274"/>
      <c r="JR20" s="242"/>
      <c r="JS20" s="242"/>
      <c r="JT20" s="257"/>
      <c r="JU20" s="290">
        <v>19.186666666666667</v>
      </c>
      <c r="JV20" s="237">
        <v>42.063333333333333</v>
      </c>
      <c r="JW20" s="237">
        <v>253.6</v>
      </c>
      <c r="JX20" s="273">
        <v>850</v>
      </c>
      <c r="JY20" s="256">
        <v>707.36</v>
      </c>
      <c r="JZ20" s="271">
        <v>8410</v>
      </c>
      <c r="KA20" s="310">
        <v>91977</v>
      </c>
      <c r="KB20" s="272">
        <v>5739000</v>
      </c>
      <c r="KC20" s="274"/>
      <c r="KD20" s="242"/>
      <c r="KE20" s="242"/>
      <c r="KF20" s="320"/>
    </row>
    <row r="21" spans="1:292" s="115" customFormat="1" ht="15.75" customHeight="1">
      <c r="A21" s="1049"/>
      <c r="B21" s="233" t="s">
        <v>300</v>
      </c>
      <c r="C21" s="289"/>
      <c r="D21" s="311"/>
      <c r="E21" s="291"/>
      <c r="F21" s="291"/>
      <c r="G21" s="291"/>
      <c r="H21" s="292"/>
      <c r="I21" s="311"/>
      <c r="J21" s="291"/>
      <c r="K21" s="291"/>
      <c r="L21" s="292"/>
      <c r="M21" s="316"/>
      <c r="N21" s="246"/>
      <c r="O21" s="246"/>
      <c r="P21" s="281"/>
      <c r="Q21" s="316"/>
      <c r="R21" s="242"/>
      <c r="S21" s="242"/>
      <c r="T21" s="281"/>
      <c r="U21" s="274"/>
      <c r="V21" s="242"/>
      <c r="W21" s="257"/>
      <c r="X21" s="316"/>
      <c r="Y21" s="246"/>
      <c r="Z21" s="246"/>
      <c r="AA21" s="281"/>
      <c r="AB21" s="297"/>
      <c r="AC21" s="319"/>
      <c r="AD21" s="319"/>
      <c r="AE21" s="272"/>
      <c r="AF21" s="788"/>
      <c r="AG21" s="246"/>
      <c r="AH21" s="246"/>
      <c r="AI21" s="246"/>
      <c r="AJ21" s="281"/>
      <c r="AK21" s="316"/>
      <c r="AL21" s="109"/>
      <c r="AM21" s="246"/>
      <c r="AN21" s="257"/>
      <c r="AO21" s="316"/>
      <c r="AP21" s="281"/>
      <c r="AQ21" s="316"/>
      <c r="AR21" s="246"/>
      <c r="AS21" s="246"/>
      <c r="AT21" s="281"/>
      <c r="AU21" s="316"/>
      <c r="AV21" s="246"/>
      <c r="AW21" s="246"/>
      <c r="AX21" s="281"/>
      <c r="AY21" s="274"/>
      <c r="AZ21" s="242"/>
      <c r="BA21" s="242"/>
      <c r="BB21" s="257"/>
      <c r="BC21" s="278">
        <v>84.3</v>
      </c>
      <c r="BD21" s="251">
        <v>250</v>
      </c>
      <c r="BE21" s="251">
        <v>963.57</v>
      </c>
      <c r="BF21" s="243">
        <v>9500</v>
      </c>
      <c r="BG21" s="316"/>
      <c r="BH21" s="246"/>
      <c r="BI21" s="242"/>
      <c r="BJ21" s="257"/>
      <c r="BK21" s="274"/>
      <c r="BL21" s="257"/>
      <c r="BM21" s="316"/>
      <c r="BN21" s="246"/>
      <c r="BO21" s="246"/>
      <c r="BP21" s="281"/>
      <c r="BQ21" s="289"/>
      <c r="BR21" s="274"/>
      <c r="BS21" s="242"/>
      <c r="BT21" s="257"/>
      <c r="BU21" s="274"/>
      <c r="BV21" s="242"/>
      <c r="BW21" s="257"/>
      <c r="BX21" s="274"/>
      <c r="BY21" s="242"/>
      <c r="BZ21" s="257"/>
      <c r="CA21" s="274"/>
      <c r="CB21" s="242"/>
      <c r="CC21" s="257"/>
      <c r="CD21" s="274"/>
      <c r="CE21" s="242"/>
      <c r="CF21" s="257"/>
      <c r="CG21" s="274"/>
      <c r="CH21" s="242"/>
      <c r="CI21" s="257"/>
      <c r="CJ21" s="274"/>
      <c r="CK21" s="257"/>
      <c r="CL21" s="274"/>
      <c r="CM21" s="257"/>
      <c r="CN21" s="274" t="s">
        <v>301</v>
      </c>
      <c r="CO21" s="257"/>
      <c r="CP21" s="303" t="s">
        <v>302</v>
      </c>
      <c r="CQ21" s="295" t="s">
        <v>303</v>
      </c>
      <c r="CR21" s="321"/>
      <c r="CS21" s="321"/>
      <c r="CT21" s="297"/>
      <c r="CU21" s="272"/>
      <c r="CV21" s="274"/>
      <c r="CW21" s="242"/>
      <c r="CX21" s="242"/>
      <c r="CY21" s="257"/>
      <c r="CZ21" s="289"/>
      <c r="DA21" s="274"/>
      <c r="DB21" s="242"/>
      <c r="DC21" s="242"/>
      <c r="DD21" s="242"/>
      <c r="DE21" s="257"/>
      <c r="DF21" s="316"/>
      <c r="DG21" s="246"/>
      <c r="DH21" s="246"/>
      <c r="DI21" s="246"/>
      <c r="DJ21" s="281"/>
      <c r="DK21" s="297"/>
      <c r="DL21" s="319"/>
      <c r="DM21" s="319"/>
      <c r="DN21" s="272"/>
      <c r="DO21" s="788">
        <v>12.4</v>
      </c>
      <c r="DP21" s="789">
        <v>29.3</v>
      </c>
      <c r="DQ21" s="284">
        <v>249.5</v>
      </c>
      <c r="DR21" s="252">
        <v>872.1</v>
      </c>
      <c r="DS21" s="274"/>
      <c r="DT21" s="246"/>
      <c r="DU21" s="251">
        <v>565.4</v>
      </c>
      <c r="DV21" s="296">
        <v>12420</v>
      </c>
      <c r="DW21" s="289"/>
      <c r="DX21" s="289"/>
      <c r="DY21" s="311"/>
      <c r="DZ21" s="291"/>
      <c r="EA21" s="291"/>
      <c r="EB21" s="292"/>
      <c r="EC21" s="289"/>
      <c r="ED21" s="289"/>
      <c r="EE21" s="274"/>
      <c r="EF21" s="257"/>
      <c r="EG21" s="274"/>
      <c r="EH21" s="257"/>
      <c r="EI21" s="274"/>
      <c r="EJ21" s="257"/>
      <c r="EK21" s="274"/>
      <c r="EL21" s="242"/>
      <c r="EM21" s="257"/>
      <c r="EN21" s="316"/>
      <c r="EO21" s="281"/>
      <c r="EP21" s="274"/>
      <c r="EQ21" s="257"/>
      <c r="ER21" s="274"/>
      <c r="ES21" s="257"/>
      <c r="ET21" s="274"/>
      <c r="EU21" s="242"/>
      <c r="EV21" s="242"/>
      <c r="EW21" s="257"/>
      <c r="EX21" s="316"/>
      <c r="EY21" s="246"/>
      <c r="EZ21" s="246"/>
      <c r="FA21" s="281"/>
      <c r="FB21" s="274"/>
      <c r="FC21" s="257"/>
      <c r="FD21" s="274"/>
      <c r="FE21" s="242"/>
      <c r="FF21" s="242"/>
      <c r="FG21" s="257"/>
      <c r="FH21" s="274"/>
      <c r="FI21" s="257"/>
      <c r="FJ21" s="274"/>
      <c r="FK21" s="257"/>
      <c r="FL21" s="316"/>
      <c r="FM21" s="281"/>
      <c r="FN21" s="274"/>
      <c r="FO21" s="242"/>
      <c r="FP21" s="242"/>
      <c r="FQ21" s="257"/>
      <c r="FR21" s="108"/>
      <c r="FS21" s="109"/>
      <c r="FT21" s="109"/>
      <c r="FU21" s="110"/>
      <c r="FV21" s="274"/>
      <c r="FW21" s="257"/>
      <c r="FX21" s="274"/>
      <c r="FY21" s="257"/>
      <c r="FZ21" s="316"/>
      <c r="GA21" s="257"/>
      <c r="GB21" s="289"/>
      <c r="GC21" s="274"/>
      <c r="GD21" s="257"/>
      <c r="GE21" s="316"/>
      <c r="GF21" s="246"/>
      <c r="GG21" s="246"/>
      <c r="GH21" s="281"/>
      <c r="GI21" s="289"/>
      <c r="GJ21" s="289"/>
      <c r="GK21" s="289"/>
      <c r="GL21" s="289"/>
      <c r="GM21" s="788">
        <v>69</v>
      </c>
      <c r="GN21" s="284">
        <v>204.1</v>
      </c>
      <c r="GO21" s="284">
        <v>1050</v>
      </c>
      <c r="GP21" s="252">
        <v>7430</v>
      </c>
      <c r="GQ21" s="262">
        <v>1250</v>
      </c>
      <c r="GR21" s="284">
        <v>6230</v>
      </c>
      <c r="GS21" s="242">
        <v>41320</v>
      </c>
      <c r="GT21" s="257">
        <v>612700</v>
      </c>
      <c r="GU21" s="316"/>
      <c r="GV21" s="246"/>
      <c r="GW21" s="246"/>
      <c r="GX21" s="281"/>
      <c r="GY21" s="316"/>
      <c r="GZ21" s="246"/>
      <c r="HA21" s="246"/>
      <c r="HB21" s="281"/>
      <c r="HC21" s="321"/>
      <c r="HD21" s="274"/>
      <c r="HE21" s="257"/>
      <c r="HF21" s="316"/>
      <c r="HG21" s="246"/>
      <c r="HH21" s="246"/>
      <c r="HI21" s="281"/>
      <c r="HJ21" s="274"/>
      <c r="HK21" s="257"/>
      <c r="HL21" s="274"/>
      <c r="HM21" s="242"/>
      <c r="HN21" s="242"/>
      <c r="HO21" s="257"/>
      <c r="HP21" s="316"/>
      <c r="HQ21" s="257"/>
      <c r="HR21" s="316"/>
      <c r="HS21" s="246"/>
      <c r="HT21" s="246"/>
      <c r="HU21" s="281"/>
      <c r="HV21" s="274"/>
      <c r="HW21" s="257"/>
      <c r="HX21" s="274"/>
      <c r="HY21" s="257"/>
      <c r="HZ21" s="303">
        <v>11377</v>
      </c>
      <c r="IA21" s="322">
        <v>40103</v>
      </c>
      <c r="IB21" s="323">
        <v>104333</v>
      </c>
      <c r="IC21" s="295">
        <v>1676000</v>
      </c>
      <c r="ID21" s="274"/>
      <c r="IE21" s="257"/>
      <c r="IF21" s="274"/>
      <c r="IG21" s="257"/>
      <c r="IH21" s="788">
        <v>78.7</v>
      </c>
      <c r="II21" s="284">
        <v>300.8</v>
      </c>
      <c r="IJ21" s="323" t="s">
        <v>304</v>
      </c>
      <c r="IK21" s="295" t="s">
        <v>305</v>
      </c>
      <c r="IL21" s="289"/>
      <c r="IM21" s="274"/>
      <c r="IN21" s="257"/>
      <c r="IO21" s="316"/>
      <c r="IP21" s="246"/>
      <c r="IQ21" s="246"/>
      <c r="IR21" s="281"/>
      <c r="IS21" s="316"/>
      <c r="IT21" s="246"/>
      <c r="IU21" s="246"/>
      <c r="IV21" s="281"/>
      <c r="IW21" s="324">
        <v>10.68</v>
      </c>
      <c r="IX21" s="325">
        <v>20.14</v>
      </c>
      <c r="IY21" s="325">
        <v>41.58</v>
      </c>
      <c r="IZ21" s="326">
        <v>113.85</v>
      </c>
      <c r="JA21" s="289"/>
      <c r="JB21" s="297"/>
      <c r="JC21" s="319"/>
      <c r="JD21" s="319"/>
      <c r="JE21" s="272"/>
      <c r="JF21" s="274"/>
      <c r="JG21" s="242"/>
      <c r="JH21" s="257"/>
      <c r="JI21" s="274"/>
      <c r="JJ21" s="257"/>
      <c r="JK21" s="324">
        <v>41.01</v>
      </c>
      <c r="JL21" s="325">
        <v>81.16</v>
      </c>
      <c r="JM21" s="327">
        <v>252.63333333333333</v>
      </c>
      <c r="JN21" s="326">
        <v>471.26666666666665</v>
      </c>
      <c r="JO21" s="316"/>
      <c r="JP21" s="281"/>
      <c r="JQ21" s="324">
        <v>45.05838</v>
      </c>
      <c r="JR21" s="327">
        <v>126.06238666666667</v>
      </c>
      <c r="JS21" s="327">
        <v>459.36489333333333</v>
      </c>
      <c r="JT21" s="326">
        <v>3230</v>
      </c>
      <c r="JU21" s="311"/>
      <c r="JV21" s="291"/>
      <c r="JW21" s="291"/>
      <c r="JX21" s="292"/>
      <c r="JY21" s="297"/>
      <c r="JZ21" s="319"/>
      <c r="KA21" s="319"/>
      <c r="KB21" s="272"/>
      <c r="KC21" s="274"/>
      <c r="KD21" s="242"/>
      <c r="KE21" s="242"/>
      <c r="KF21" s="320"/>
    </row>
    <row r="22" spans="1:292" s="115" customFormat="1" ht="15.75" customHeight="1">
      <c r="A22" s="1049"/>
      <c r="B22" s="233" t="s">
        <v>269</v>
      </c>
      <c r="C22" s="234"/>
      <c r="D22" s="290">
        <v>24.440403706431148</v>
      </c>
      <c r="E22" s="237">
        <v>62.096698785040097</v>
      </c>
      <c r="F22" s="237">
        <v>570</v>
      </c>
      <c r="G22" s="238">
        <v>2233480.0946803475</v>
      </c>
      <c r="H22" s="257"/>
      <c r="I22" s="235">
        <v>3.5</v>
      </c>
      <c r="J22" s="236">
        <v>7.2</v>
      </c>
      <c r="K22" s="236">
        <v>4.9000000000000004</v>
      </c>
      <c r="L22" s="240">
        <v>5.7</v>
      </c>
      <c r="M22" s="135">
        <v>0.62147673595504249</v>
      </c>
      <c r="N22" s="140">
        <v>0.81831126922054098</v>
      </c>
      <c r="O22" s="140">
        <v>6.8589357775094628</v>
      </c>
      <c r="P22" s="243">
        <v>33.941125496954278</v>
      </c>
      <c r="Q22" s="135">
        <v>0.22649503305812213</v>
      </c>
      <c r="R22" s="242"/>
      <c r="S22" s="242"/>
      <c r="T22" s="243">
        <v>180</v>
      </c>
      <c r="U22" s="135">
        <v>1.2611634839834736</v>
      </c>
      <c r="V22" s="140">
        <v>8.1119253776975437</v>
      </c>
      <c r="W22" s="243">
        <v>160</v>
      </c>
      <c r="X22" s="135">
        <v>1.2782116413176654</v>
      </c>
      <c r="Y22" s="140">
        <v>2.7</v>
      </c>
      <c r="Z22" s="251">
        <v>24</v>
      </c>
      <c r="AA22" s="243">
        <v>120</v>
      </c>
      <c r="AB22" s="328">
        <v>1E-3</v>
      </c>
      <c r="AC22" s="785">
        <v>0.47</v>
      </c>
      <c r="AD22" s="785">
        <v>5.3</v>
      </c>
      <c r="AE22" s="777">
        <v>230</v>
      </c>
      <c r="AF22" s="329">
        <v>0.3651516319088749</v>
      </c>
      <c r="AG22" s="246" t="s">
        <v>306</v>
      </c>
      <c r="AH22" s="246" t="s">
        <v>307</v>
      </c>
      <c r="AI22" s="246" t="s">
        <v>308</v>
      </c>
      <c r="AJ22" s="247" t="s">
        <v>309</v>
      </c>
      <c r="AK22" s="135">
        <v>0.87481426600164713</v>
      </c>
      <c r="AL22" s="109">
        <v>0.6</v>
      </c>
      <c r="AM22" s="140"/>
      <c r="AN22" s="257"/>
      <c r="AO22" s="135">
        <v>8.4</v>
      </c>
      <c r="AP22" s="281">
        <v>410000</v>
      </c>
      <c r="AQ22" s="135">
        <v>0.71807613338234055</v>
      </c>
      <c r="AR22" s="140">
        <v>0.4122701379758994</v>
      </c>
      <c r="AS22" s="140">
        <v>1.2879699789461994</v>
      </c>
      <c r="AT22" s="243">
        <v>2.7428695436227528</v>
      </c>
      <c r="AU22" s="135">
        <v>0.36</v>
      </c>
      <c r="AV22" s="140">
        <v>0.38</v>
      </c>
      <c r="AW22" s="140">
        <v>3.3</v>
      </c>
      <c r="AX22" s="241">
        <v>3.4</v>
      </c>
      <c r="AY22" s="282"/>
      <c r="AZ22" s="254"/>
      <c r="BA22" s="254"/>
      <c r="BB22" s="255"/>
      <c r="BC22" s="135">
        <v>7.7</v>
      </c>
      <c r="BD22" s="140">
        <v>4.3</v>
      </c>
      <c r="BE22" s="140">
        <v>3.3</v>
      </c>
      <c r="BF22" s="243">
        <v>120</v>
      </c>
      <c r="BG22" s="135">
        <v>1.1000000000000001</v>
      </c>
      <c r="BH22" s="140">
        <v>1.4</v>
      </c>
      <c r="BI22" s="254"/>
      <c r="BJ22" s="255"/>
      <c r="BK22" s="788">
        <v>2.88</v>
      </c>
      <c r="BL22" s="252">
        <v>213</v>
      </c>
      <c r="BM22" s="135">
        <v>1.1269427669584584</v>
      </c>
      <c r="BN22" s="140">
        <v>5.4993939059985051</v>
      </c>
      <c r="BO22" s="140">
        <v>5.5677643628300215</v>
      </c>
      <c r="BP22" s="243">
        <v>119.54218223427802</v>
      </c>
      <c r="BQ22" s="234"/>
      <c r="BR22" s="135">
        <v>0.3</v>
      </c>
      <c r="BS22" s="140">
        <v>0.36</v>
      </c>
      <c r="BT22" s="241">
        <v>0.16</v>
      </c>
      <c r="BU22" s="788">
        <v>0.17</v>
      </c>
      <c r="BV22" s="254">
        <v>0.01</v>
      </c>
      <c r="BW22" s="131">
        <v>0.19</v>
      </c>
      <c r="BX22" s="135">
        <v>0.19</v>
      </c>
      <c r="BY22" s="140">
        <v>9.2999999999999999E-2</v>
      </c>
      <c r="BZ22" s="241">
        <v>0.28999999999999998</v>
      </c>
      <c r="CA22" s="788">
        <v>0.22</v>
      </c>
      <c r="CB22" s="789">
        <v>0.44</v>
      </c>
      <c r="CC22" s="255">
        <v>0.08</v>
      </c>
      <c r="CD22" s="282"/>
      <c r="CE22" s="140">
        <v>0.16</v>
      </c>
      <c r="CF22" s="241">
        <v>0.4</v>
      </c>
      <c r="CG22" s="282"/>
      <c r="CH22" s="789">
        <v>0.15</v>
      </c>
      <c r="CI22" s="131">
        <v>0.26</v>
      </c>
      <c r="CJ22" s="297">
        <v>250000</v>
      </c>
      <c r="CK22" s="257">
        <v>17000000</v>
      </c>
      <c r="CL22" s="330">
        <v>16235.865647797575</v>
      </c>
      <c r="CM22" s="331">
        <v>6911825.6150841452</v>
      </c>
      <c r="CN22" s="260">
        <v>3800</v>
      </c>
      <c r="CO22" s="302">
        <v>660000</v>
      </c>
      <c r="CP22" s="282"/>
      <c r="CQ22" s="255"/>
      <c r="CR22" s="304" t="s">
        <v>310</v>
      </c>
      <c r="CS22" s="304" t="s">
        <v>311</v>
      </c>
      <c r="CT22" s="305" t="s">
        <v>312</v>
      </c>
      <c r="CU22" s="272">
        <v>2000000</v>
      </c>
      <c r="CV22" s="788">
        <v>1.2</v>
      </c>
      <c r="CW22" s="789">
        <v>0.1</v>
      </c>
      <c r="CX22" s="789">
        <v>0.9</v>
      </c>
      <c r="CY22" s="131">
        <v>8.1999999999999993</v>
      </c>
      <c r="CZ22" s="332">
        <v>678000</v>
      </c>
      <c r="DA22" s="307">
        <v>26.274195198584739</v>
      </c>
      <c r="DB22" s="333">
        <v>79.372539331937716</v>
      </c>
      <c r="DC22" s="333">
        <v>460</v>
      </c>
      <c r="DD22" s="334">
        <v>167032.93088490065</v>
      </c>
      <c r="DE22" s="335">
        <v>8301433.6111300681</v>
      </c>
      <c r="DF22" s="278">
        <v>13.840520221436742</v>
      </c>
      <c r="DG22" s="251">
        <v>119.55333537798099</v>
      </c>
      <c r="DH22" s="251">
        <v>2100</v>
      </c>
      <c r="DI22" s="336">
        <v>110604.40015358038</v>
      </c>
      <c r="DJ22" s="296">
        <v>1501599.1475756771</v>
      </c>
      <c r="DK22" s="256">
        <v>15</v>
      </c>
      <c r="DL22" s="271">
        <v>250</v>
      </c>
      <c r="DM22" s="271">
        <v>6200</v>
      </c>
      <c r="DN22" s="272">
        <v>2300000</v>
      </c>
      <c r="DO22" s="312"/>
      <c r="DP22" s="276"/>
      <c r="DQ22" s="254"/>
      <c r="DR22" s="255"/>
      <c r="DS22" s="274"/>
      <c r="DT22" s="246"/>
      <c r="DU22" s="140">
        <v>4.2579337712087311</v>
      </c>
      <c r="DV22" s="243">
        <v>1200</v>
      </c>
      <c r="DW22" s="289"/>
      <c r="DX22" s="289"/>
      <c r="DY22" s="312">
        <v>5.8999999999999997E-2</v>
      </c>
      <c r="DZ22" s="276">
        <v>5.1999999999999998E-2</v>
      </c>
      <c r="EA22" s="236">
        <v>0.23</v>
      </c>
      <c r="EB22" s="240">
        <v>0.1</v>
      </c>
      <c r="EC22" s="783">
        <v>0.28000000000000003</v>
      </c>
      <c r="ED22" s="141">
        <v>0.13</v>
      </c>
      <c r="EE22" s="278">
        <v>960</v>
      </c>
      <c r="EF22" s="243">
        <v>470</v>
      </c>
      <c r="EG22" s="135">
        <v>3.9</v>
      </c>
      <c r="EH22" s="243">
        <v>140</v>
      </c>
      <c r="EI22" s="279">
        <v>2</v>
      </c>
      <c r="EJ22" s="280">
        <v>1100</v>
      </c>
      <c r="EK22" s="135">
        <v>2.9</v>
      </c>
      <c r="EL22" s="251">
        <v>350</v>
      </c>
      <c r="EM22" s="243">
        <v>240</v>
      </c>
      <c r="EN22" s="278">
        <v>350</v>
      </c>
      <c r="EO22" s="243">
        <v>1800</v>
      </c>
      <c r="EP22" s="278">
        <v>3600</v>
      </c>
      <c r="EQ22" s="281">
        <v>1200000</v>
      </c>
      <c r="ER22" s="135">
        <v>4</v>
      </c>
      <c r="ES22" s="243">
        <v>180</v>
      </c>
      <c r="ET22" s="282"/>
      <c r="EU22" s="254"/>
      <c r="EV22" s="254"/>
      <c r="EW22" s="255"/>
      <c r="EX22" s="135">
        <v>0.32</v>
      </c>
      <c r="EY22" s="140">
        <v>0.74</v>
      </c>
      <c r="EZ22" s="140">
        <v>2.4</v>
      </c>
      <c r="FA22" s="243">
        <v>38</v>
      </c>
      <c r="FB22" s="278">
        <v>100</v>
      </c>
      <c r="FC22" s="281">
        <v>2600000</v>
      </c>
      <c r="FD22" s="282"/>
      <c r="FE22" s="254"/>
      <c r="FF22" s="254"/>
      <c r="FG22" s="255"/>
      <c r="FH22" s="316">
        <v>140000</v>
      </c>
      <c r="FI22" s="281">
        <v>120000000</v>
      </c>
      <c r="FJ22" s="316">
        <v>37000</v>
      </c>
      <c r="FK22" s="281">
        <v>59000000</v>
      </c>
      <c r="FL22" s="278">
        <v>3600</v>
      </c>
      <c r="FM22" s="281">
        <v>220000</v>
      </c>
      <c r="FN22" s="282"/>
      <c r="FO22" s="254"/>
      <c r="FP22" s="254"/>
      <c r="FQ22" s="255"/>
      <c r="FR22" s="262">
        <v>31.04</v>
      </c>
      <c r="FS22" s="109">
        <v>350</v>
      </c>
      <c r="FT22" s="109">
        <v>6300</v>
      </c>
      <c r="FU22" s="298">
        <v>356673.52</v>
      </c>
      <c r="FV22" s="278">
        <v>82</v>
      </c>
      <c r="FW22" s="243">
        <v>370</v>
      </c>
      <c r="FX22" s="278">
        <v>3200</v>
      </c>
      <c r="FY22" s="281">
        <v>65000</v>
      </c>
      <c r="FZ22" s="278">
        <v>2000</v>
      </c>
      <c r="GA22" s="255"/>
      <c r="GB22" s="285"/>
      <c r="GC22" s="135">
        <v>2.2000000000000002</v>
      </c>
      <c r="GD22" s="241">
        <v>2.5</v>
      </c>
      <c r="GE22" s="135">
        <v>0.87</v>
      </c>
      <c r="GF22" s="251">
        <v>20.530302806664434</v>
      </c>
      <c r="GG22" s="294" t="s">
        <v>313</v>
      </c>
      <c r="GH22" s="247" t="s">
        <v>314</v>
      </c>
      <c r="GI22" s="234"/>
      <c r="GJ22" s="234"/>
      <c r="GK22" s="234"/>
      <c r="GL22" s="776">
        <v>0.01</v>
      </c>
      <c r="GM22" s="282"/>
      <c r="GN22" s="254"/>
      <c r="GO22" s="254"/>
      <c r="GP22" s="255"/>
      <c r="GQ22" s="282"/>
      <c r="GR22" s="254"/>
      <c r="GS22" s="254"/>
      <c r="GT22" s="255"/>
      <c r="GU22" s="135">
        <v>6</v>
      </c>
      <c r="GV22" s="140">
        <v>4.9000000000000004</v>
      </c>
      <c r="GW22" s="251">
        <v>20</v>
      </c>
      <c r="GX22" s="243">
        <v>34</v>
      </c>
      <c r="GY22" s="278">
        <v>16</v>
      </c>
      <c r="GZ22" s="140">
        <v>6.8</v>
      </c>
      <c r="HA22" s="251">
        <v>41</v>
      </c>
      <c r="HB22" s="243">
        <v>71</v>
      </c>
      <c r="HC22" s="264">
        <v>84000</v>
      </c>
      <c r="HD22" s="278">
        <v>35</v>
      </c>
      <c r="HE22" s="243">
        <v>2500</v>
      </c>
      <c r="HF22" s="135">
        <v>0.1153256259467082</v>
      </c>
      <c r="HG22" s="140">
        <v>0.74</v>
      </c>
      <c r="HH22" s="140">
        <v>4.4676615807377296</v>
      </c>
      <c r="HI22" s="243">
        <v>38.890872965260115</v>
      </c>
      <c r="HJ22" s="135">
        <v>0.39</v>
      </c>
      <c r="HK22" s="243">
        <v>86</v>
      </c>
      <c r="HL22" s="282"/>
      <c r="HM22" s="254"/>
      <c r="HN22" s="254"/>
      <c r="HO22" s="255"/>
      <c r="HP22" s="278">
        <v>11</v>
      </c>
      <c r="HQ22" s="255"/>
      <c r="HR22" s="278"/>
      <c r="HS22" s="251"/>
      <c r="HT22" s="251"/>
      <c r="HU22" s="243"/>
      <c r="HV22" s="278">
        <v>520</v>
      </c>
      <c r="HW22" s="281">
        <v>1200000</v>
      </c>
      <c r="HX22" s="278">
        <v>1100</v>
      </c>
      <c r="HY22" s="281">
        <v>1800000</v>
      </c>
      <c r="HZ22" s="278">
        <v>180</v>
      </c>
      <c r="IA22" s="251">
        <v>240</v>
      </c>
      <c r="IB22" s="251">
        <v>210</v>
      </c>
      <c r="IC22" s="243">
        <v>7200</v>
      </c>
      <c r="ID22" s="278">
        <v>340</v>
      </c>
      <c r="IE22" s="281">
        <v>15000000</v>
      </c>
      <c r="IF22" s="316">
        <v>32000</v>
      </c>
      <c r="IG22" s="281">
        <v>51000000</v>
      </c>
      <c r="IH22" s="282"/>
      <c r="II22" s="254"/>
      <c r="IJ22" s="254"/>
      <c r="IK22" s="255"/>
      <c r="IL22" s="234"/>
      <c r="IM22" s="278">
        <v>140</v>
      </c>
      <c r="IN22" s="281">
        <v>17000</v>
      </c>
      <c r="IO22" s="278">
        <v>60</v>
      </c>
      <c r="IP22" s="251">
        <v>190</v>
      </c>
      <c r="IQ22" s="251">
        <v>2500</v>
      </c>
      <c r="IR22" s="281">
        <v>220000</v>
      </c>
      <c r="IS22" s="135">
        <v>0.53</v>
      </c>
      <c r="IT22" s="140">
        <v>0.47</v>
      </c>
      <c r="IU22" s="140">
        <v>1</v>
      </c>
      <c r="IV22" s="243">
        <v>12</v>
      </c>
      <c r="IW22" s="282"/>
      <c r="IX22" s="254"/>
      <c r="IY22" s="254"/>
      <c r="IZ22" s="255"/>
      <c r="JA22" s="234"/>
      <c r="JB22" s="782">
        <v>0.31</v>
      </c>
      <c r="JC22" s="785">
        <v>4.4000000000000004</v>
      </c>
      <c r="JD22" s="271">
        <v>180</v>
      </c>
      <c r="JE22" s="306">
        <v>10000</v>
      </c>
      <c r="JF22" s="282"/>
      <c r="JG22" s="254"/>
      <c r="JH22" s="255"/>
      <c r="JI22" s="135">
        <v>0.51</v>
      </c>
      <c r="JJ22" s="243">
        <v>630</v>
      </c>
      <c r="JK22" s="282">
        <v>1.74</v>
      </c>
      <c r="JL22" s="254">
        <v>1.18</v>
      </c>
      <c r="JM22" s="254">
        <v>4.5</v>
      </c>
      <c r="JN22" s="255">
        <v>4.83</v>
      </c>
      <c r="JO22" s="316">
        <v>25000</v>
      </c>
      <c r="JP22" s="281">
        <v>23000</v>
      </c>
      <c r="JQ22" s="282"/>
      <c r="JR22" s="254"/>
      <c r="JS22" s="254"/>
      <c r="JT22" s="255"/>
      <c r="JU22" s="235">
        <v>0.6</v>
      </c>
      <c r="JV22" s="236">
        <v>0.74</v>
      </c>
      <c r="JW22" s="236">
        <v>7.8</v>
      </c>
      <c r="JX22" s="273">
        <v>35</v>
      </c>
      <c r="JY22" s="782">
        <v>0.23</v>
      </c>
      <c r="JZ22" s="271">
        <v>15</v>
      </c>
      <c r="KA22" s="271">
        <v>290</v>
      </c>
      <c r="KB22" s="272">
        <v>65000</v>
      </c>
      <c r="KC22" s="282"/>
      <c r="KD22" s="254"/>
      <c r="KE22" s="254"/>
      <c r="KF22" s="286"/>
    </row>
    <row r="23" spans="1:292" s="115" customFormat="1" ht="15.75" customHeight="1">
      <c r="A23" s="1050"/>
      <c r="B23" s="287" t="s">
        <v>270</v>
      </c>
      <c r="C23" s="266"/>
      <c r="D23" s="262">
        <v>3</v>
      </c>
      <c r="E23" s="284">
        <v>3</v>
      </c>
      <c r="F23" s="284">
        <v>3</v>
      </c>
      <c r="G23" s="284">
        <v>3</v>
      </c>
      <c r="H23" s="252">
        <v>3</v>
      </c>
      <c r="I23" s="262">
        <v>3</v>
      </c>
      <c r="J23" s="284">
        <v>3</v>
      </c>
      <c r="K23" s="284">
        <v>3</v>
      </c>
      <c r="L23" s="252">
        <v>3</v>
      </c>
      <c r="M23" s="262">
        <v>3</v>
      </c>
      <c r="N23" s="284">
        <v>3</v>
      </c>
      <c r="O23" s="284">
        <v>2</v>
      </c>
      <c r="P23" s="252">
        <v>2</v>
      </c>
      <c r="Q23" s="262">
        <v>3</v>
      </c>
      <c r="R23" s="284"/>
      <c r="S23" s="284"/>
      <c r="T23" s="252">
        <v>3</v>
      </c>
      <c r="U23" s="262">
        <v>3</v>
      </c>
      <c r="V23" s="284">
        <v>3</v>
      </c>
      <c r="W23" s="252">
        <v>3</v>
      </c>
      <c r="X23" s="262">
        <v>4</v>
      </c>
      <c r="Y23" s="284">
        <v>4</v>
      </c>
      <c r="Z23" s="284">
        <v>3</v>
      </c>
      <c r="AA23" s="252">
        <v>3</v>
      </c>
      <c r="AB23" s="256">
        <v>3</v>
      </c>
      <c r="AC23" s="271">
        <v>3</v>
      </c>
      <c r="AD23" s="271">
        <v>3</v>
      </c>
      <c r="AE23" s="777">
        <v>3</v>
      </c>
      <c r="AF23" s="278">
        <v>8</v>
      </c>
      <c r="AG23" s="251">
        <v>3</v>
      </c>
      <c r="AH23" s="251">
        <v>3</v>
      </c>
      <c r="AI23" s="251">
        <v>3</v>
      </c>
      <c r="AJ23" s="243">
        <v>3</v>
      </c>
      <c r="AK23" s="262"/>
      <c r="AL23" s="284"/>
      <c r="AM23" s="284"/>
      <c r="AN23" s="252"/>
      <c r="AO23" s="262">
        <v>3</v>
      </c>
      <c r="AP23" s="252">
        <v>3</v>
      </c>
      <c r="AQ23" s="262">
        <v>3</v>
      </c>
      <c r="AR23" s="284">
        <v>4</v>
      </c>
      <c r="AS23" s="284">
        <v>4</v>
      </c>
      <c r="AT23" s="252">
        <v>3</v>
      </c>
      <c r="AU23" s="262">
        <v>3</v>
      </c>
      <c r="AV23" s="284">
        <v>3</v>
      </c>
      <c r="AW23" s="284">
        <v>3</v>
      </c>
      <c r="AX23" s="252">
        <v>3</v>
      </c>
      <c r="AY23" s="262"/>
      <c r="AZ23" s="284"/>
      <c r="BA23" s="284"/>
      <c r="BB23" s="252"/>
      <c r="BC23" s="262">
        <v>3</v>
      </c>
      <c r="BD23" s="284">
        <v>4</v>
      </c>
      <c r="BE23" s="284">
        <v>3</v>
      </c>
      <c r="BF23" s="252">
        <v>3</v>
      </c>
      <c r="BG23" s="262">
        <v>3</v>
      </c>
      <c r="BH23" s="284">
        <v>3</v>
      </c>
      <c r="BI23" s="284">
        <v>3</v>
      </c>
      <c r="BJ23" s="252">
        <v>3</v>
      </c>
      <c r="BK23" s="262">
        <v>3</v>
      </c>
      <c r="BL23" s="252">
        <v>3</v>
      </c>
      <c r="BM23" s="262">
        <v>3</v>
      </c>
      <c r="BN23" s="284">
        <v>3</v>
      </c>
      <c r="BO23" s="284">
        <v>3</v>
      </c>
      <c r="BP23" s="252">
        <v>3</v>
      </c>
      <c r="BQ23" s="266"/>
      <c r="BR23" s="262">
        <v>3</v>
      </c>
      <c r="BS23" s="284">
        <v>3</v>
      </c>
      <c r="BT23" s="252">
        <v>3</v>
      </c>
      <c r="BU23" s="262">
        <v>3</v>
      </c>
      <c r="BV23" s="284">
        <v>3</v>
      </c>
      <c r="BW23" s="252">
        <v>3</v>
      </c>
      <c r="BX23" s="262">
        <v>3</v>
      </c>
      <c r="BY23" s="284">
        <v>3</v>
      </c>
      <c r="BZ23" s="252">
        <v>3</v>
      </c>
      <c r="CA23" s="262">
        <v>3</v>
      </c>
      <c r="CB23" s="284">
        <v>3</v>
      </c>
      <c r="CC23" s="252">
        <v>3</v>
      </c>
      <c r="CD23" s="262"/>
      <c r="CE23" s="284">
        <v>3</v>
      </c>
      <c r="CF23" s="252">
        <v>5</v>
      </c>
      <c r="CG23" s="262"/>
      <c r="CH23" s="284">
        <v>3</v>
      </c>
      <c r="CI23" s="252">
        <v>3</v>
      </c>
      <c r="CJ23" s="256">
        <v>4</v>
      </c>
      <c r="CK23" s="252">
        <v>4</v>
      </c>
      <c r="CL23" s="262">
        <v>3</v>
      </c>
      <c r="CM23" s="252">
        <v>3</v>
      </c>
      <c r="CN23" s="262">
        <v>3</v>
      </c>
      <c r="CO23" s="252">
        <v>3</v>
      </c>
      <c r="CP23" s="262">
        <v>3</v>
      </c>
      <c r="CQ23" s="252">
        <v>3</v>
      </c>
      <c r="CR23" s="776">
        <v>3</v>
      </c>
      <c r="CS23" s="776">
        <v>2</v>
      </c>
      <c r="CT23" s="256">
        <v>3</v>
      </c>
      <c r="CU23" s="777">
        <v>3</v>
      </c>
      <c r="CV23" s="262">
        <v>3</v>
      </c>
      <c r="CW23" s="284">
        <v>3</v>
      </c>
      <c r="CX23" s="284">
        <v>3</v>
      </c>
      <c r="CY23" s="252">
        <v>3</v>
      </c>
      <c r="CZ23" s="266">
        <v>3</v>
      </c>
      <c r="DA23" s="262">
        <v>3</v>
      </c>
      <c r="DB23" s="284">
        <v>3</v>
      </c>
      <c r="DC23" s="284">
        <v>3</v>
      </c>
      <c r="DD23" s="284">
        <v>3</v>
      </c>
      <c r="DE23" s="252">
        <v>2</v>
      </c>
      <c r="DF23" s="262">
        <v>3</v>
      </c>
      <c r="DG23" s="284">
        <v>3</v>
      </c>
      <c r="DH23" s="284">
        <v>3</v>
      </c>
      <c r="DI23" s="284">
        <v>3</v>
      </c>
      <c r="DJ23" s="252">
        <v>3</v>
      </c>
      <c r="DK23" s="256">
        <v>3</v>
      </c>
      <c r="DL23" s="271">
        <v>3</v>
      </c>
      <c r="DM23" s="271">
        <v>3</v>
      </c>
      <c r="DN23" s="777">
        <v>3</v>
      </c>
      <c r="DO23" s="262">
        <v>3</v>
      </c>
      <c r="DP23" s="284">
        <v>3</v>
      </c>
      <c r="DQ23" s="284">
        <v>3</v>
      </c>
      <c r="DR23" s="252">
        <v>3</v>
      </c>
      <c r="DS23" s="262"/>
      <c r="DT23" s="284"/>
      <c r="DU23" s="284">
        <v>3</v>
      </c>
      <c r="DV23" s="252">
        <v>3</v>
      </c>
      <c r="DW23" s="266"/>
      <c r="DX23" s="266"/>
      <c r="DY23" s="262"/>
      <c r="DZ23" s="284"/>
      <c r="EA23" s="284"/>
      <c r="EB23" s="252"/>
      <c r="EC23" s="266">
        <v>3</v>
      </c>
      <c r="ED23" s="266">
        <v>3</v>
      </c>
      <c r="EE23" s="262">
        <v>3</v>
      </c>
      <c r="EF23" s="252">
        <v>3</v>
      </c>
      <c r="EG23" s="262">
        <v>3</v>
      </c>
      <c r="EH23" s="252">
        <v>3</v>
      </c>
      <c r="EI23" s="262">
        <v>3</v>
      </c>
      <c r="EJ23" s="252">
        <v>3</v>
      </c>
      <c r="EK23" s="262">
        <v>3</v>
      </c>
      <c r="EL23" s="284">
        <v>3</v>
      </c>
      <c r="EM23" s="252">
        <v>3</v>
      </c>
      <c r="EN23" s="262"/>
      <c r="EO23" s="252"/>
      <c r="EP23" s="262">
        <v>3</v>
      </c>
      <c r="EQ23" s="252">
        <v>3</v>
      </c>
      <c r="ER23" s="262">
        <v>3</v>
      </c>
      <c r="ES23" s="252">
        <v>3</v>
      </c>
      <c r="ET23" s="262"/>
      <c r="EU23" s="284"/>
      <c r="EV23" s="284"/>
      <c r="EW23" s="252"/>
      <c r="EX23" s="262">
        <v>3</v>
      </c>
      <c r="EY23" s="284">
        <v>3</v>
      </c>
      <c r="EZ23" s="284">
        <v>3</v>
      </c>
      <c r="FA23" s="252">
        <v>3</v>
      </c>
      <c r="FB23" s="262">
        <v>3</v>
      </c>
      <c r="FC23" s="252">
        <v>3</v>
      </c>
      <c r="FD23" s="262"/>
      <c r="FE23" s="284"/>
      <c r="FF23" s="284"/>
      <c r="FG23" s="252"/>
      <c r="FH23" s="262">
        <v>3</v>
      </c>
      <c r="FI23" s="252">
        <v>3</v>
      </c>
      <c r="FJ23" s="262">
        <v>3</v>
      </c>
      <c r="FK23" s="252">
        <v>3</v>
      </c>
      <c r="FL23" s="262">
        <v>3</v>
      </c>
      <c r="FM23" s="252">
        <v>3</v>
      </c>
      <c r="FN23" s="262"/>
      <c r="FO23" s="284"/>
      <c r="FP23" s="284"/>
      <c r="FQ23" s="252"/>
      <c r="FR23" s="108">
        <v>3</v>
      </c>
      <c r="FS23" s="109">
        <v>3</v>
      </c>
      <c r="FT23" s="109">
        <v>3</v>
      </c>
      <c r="FU23" s="110">
        <v>3</v>
      </c>
      <c r="FV23" s="262">
        <v>3</v>
      </c>
      <c r="FW23" s="252">
        <v>3</v>
      </c>
      <c r="FX23" s="262">
        <v>3</v>
      </c>
      <c r="FY23" s="252">
        <v>3</v>
      </c>
      <c r="FZ23" s="262">
        <v>3</v>
      </c>
      <c r="GA23" s="252"/>
      <c r="GB23" s="266"/>
      <c r="GC23" s="262">
        <v>3</v>
      </c>
      <c r="GD23" s="252">
        <v>3</v>
      </c>
      <c r="GE23" s="262">
        <v>3</v>
      </c>
      <c r="GF23" s="284">
        <v>3</v>
      </c>
      <c r="GG23" s="284">
        <v>3</v>
      </c>
      <c r="GH23" s="252">
        <v>3</v>
      </c>
      <c r="GI23" s="266"/>
      <c r="GJ23" s="266"/>
      <c r="GK23" s="266"/>
      <c r="GL23" s="776">
        <v>3</v>
      </c>
      <c r="GM23" s="262">
        <v>3</v>
      </c>
      <c r="GN23" s="284">
        <v>3</v>
      </c>
      <c r="GO23" s="284">
        <v>3</v>
      </c>
      <c r="GP23" s="252">
        <v>3</v>
      </c>
      <c r="GQ23" s="262">
        <v>3</v>
      </c>
      <c r="GR23" s="284">
        <v>3</v>
      </c>
      <c r="GS23" s="284">
        <v>3</v>
      </c>
      <c r="GT23" s="252">
        <v>3</v>
      </c>
      <c r="GU23" s="262">
        <v>3</v>
      </c>
      <c r="GV23" s="284">
        <v>3</v>
      </c>
      <c r="GW23" s="284">
        <v>3</v>
      </c>
      <c r="GX23" s="252">
        <v>3</v>
      </c>
      <c r="GY23" s="262">
        <v>3</v>
      </c>
      <c r="GZ23" s="284">
        <v>3</v>
      </c>
      <c r="HA23" s="284">
        <v>3</v>
      </c>
      <c r="HB23" s="252">
        <v>3</v>
      </c>
      <c r="HC23" s="776">
        <v>3</v>
      </c>
      <c r="HD23" s="262">
        <v>3</v>
      </c>
      <c r="HE23" s="252">
        <v>3</v>
      </c>
      <c r="HF23" s="262">
        <v>3</v>
      </c>
      <c r="HG23" s="284">
        <v>3</v>
      </c>
      <c r="HH23" s="284">
        <v>3</v>
      </c>
      <c r="HI23" s="252">
        <v>2</v>
      </c>
      <c r="HJ23" s="262">
        <v>3</v>
      </c>
      <c r="HK23" s="252">
        <v>3</v>
      </c>
      <c r="HL23" s="262">
        <v>3</v>
      </c>
      <c r="HM23" s="284">
        <v>3</v>
      </c>
      <c r="HN23" s="284">
        <v>3</v>
      </c>
      <c r="HO23" s="252">
        <v>3</v>
      </c>
      <c r="HP23" s="262">
        <v>3</v>
      </c>
      <c r="HQ23" s="252"/>
      <c r="HR23" s="262"/>
      <c r="HS23" s="284"/>
      <c r="HT23" s="284"/>
      <c r="HU23" s="252"/>
      <c r="HV23" s="262">
        <v>3</v>
      </c>
      <c r="HW23" s="252">
        <v>3</v>
      </c>
      <c r="HX23" s="262">
        <v>3</v>
      </c>
      <c r="HY23" s="252">
        <v>3</v>
      </c>
      <c r="HZ23" s="262">
        <v>3</v>
      </c>
      <c r="IA23" s="284">
        <v>3</v>
      </c>
      <c r="IB23" s="284">
        <v>3</v>
      </c>
      <c r="IC23" s="252">
        <v>3</v>
      </c>
      <c r="ID23" s="262">
        <v>3</v>
      </c>
      <c r="IE23" s="252">
        <v>3</v>
      </c>
      <c r="IF23" s="262">
        <v>3</v>
      </c>
      <c r="IG23" s="252">
        <v>3</v>
      </c>
      <c r="IH23" s="262">
        <v>3</v>
      </c>
      <c r="II23" s="284">
        <v>3</v>
      </c>
      <c r="IJ23" s="284">
        <v>3</v>
      </c>
      <c r="IK23" s="252">
        <v>3</v>
      </c>
      <c r="IL23" s="266"/>
      <c r="IM23" s="262">
        <v>3</v>
      </c>
      <c r="IN23" s="252">
        <v>3</v>
      </c>
      <c r="IO23" s="262">
        <v>3</v>
      </c>
      <c r="IP23" s="284">
        <v>3</v>
      </c>
      <c r="IQ23" s="284">
        <v>3</v>
      </c>
      <c r="IR23" s="252">
        <v>3</v>
      </c>
      <c r="IS23" s="262">
        <v>3</v>
      </c>
      <c r="IT23" s="284">
        <v>3</v>
      </c>
      <c r="IU23" s="284">
        <v>3</v>
      </c>
      <c r="IV23" s="252">
        <v>3</v>
      </c>
      <c r="IW23" s="262">
        <v>3</v>
      </c>
      <c r="IX23" s="284">
        <v>3</v>
      </c>
      <c r="IY23" s="284">
        <v>3</v>
      </c>
      <c r="IZ23" s="252">
        <v>3</v>
      </c>
      <c r="JA23" s="266"/>
      <c r="JB23" s="256">
        <v>3</v>
      </c>
      <c r="JC23" s="271">
        <v>3</v>
      </c>
      <c r="JD23" s="271">
        <v>3</v>
      </c>
      <c r="JE23" s="777">
        <v>3</v>
      </c>
      <c r="JF23" s="262"/>
      <c r="JG23" s="284"/>
      <c r="JH23" s="252"/>
      <c r="JI23" s="262">
        <v>3</v>
      </c>
      <c r="JJ23" s="252">
        <v>3</v>
      </c>
      <c r="JK23" s="262">
        <v>3</v>
      </c>
      <c r="JL23" s="284">
        <v>3</v>
      </c>
      <c r="JM23" s="284">
        <v>3</v>
      </c>
      <c r="JN23" s="252">
        <v>3</v>
      </c>
      <c r="JO23" s="262">
        <v>3</v>
      </c>
      <c r="JP23" s="252">
        <v>3</v>
      </c>
      <c r="JQ23" s="262">
        <v>3</v>
      </c>
      <c r="JR23" s="284">
        <v>3</v>
      </c>
      <c r="JS23" s="284">
        <v>3</v>
      </c>
      <c r="JT23" s="252">
        <v>3</v>
      </c>
      <c r="JU23" s="262">
        <v>3</v>
      </c>
      <c r="JV23" s="284">
        <v>3</v>
      </c>
      <c r="JW23" s="284">
        <v>3</v>
      </c>
      <c r="JX23" s="252">
        <v>3</v>
      </c>
      <c r="JY23" s="256">
        <v>3</v>
      </c>
      <c r="JZ23" s="271">
        <v>3</v>
      </c>
      <c r="KA23" s="271">
        <v>3</v>
      </c>
      <c r="KB23" s="777">
        <v>3</v>
      </c>
      <c r="KC23" s="262"/>
      <c r="KD23" s="284"/>
      <c r="KE23" s="284"/>
      <c r="KF23" s="288"/>
    </row>
    <row r="24" spans="1:292" s="149" customFormat="1" ht="15.75" customHeight="1" thickBot="1">
      <c r="A24" s="337"/>
      <c r="B24" s="338" t="s">
        <v>315</v>
      </c>
      <c r="C24" s="123"/>
      <c r="D24" s="889" t="s">
        <v>316</v>
      </c>
      <c r="E24" s="890"/>
      <c r="F24" s="890"/>
      <c r="G24" s="890"/>
      <c r="H24" s="891"/>
      <c r="I24" s="889" t="s">
        <v>317</v>
      </c>
      <c r="J24" s="890"/>
      <c r="K24" s="890"/>
      <c r="L24" s="891"/>
      <c r="M24" s="889" t="s">
        <v>317</v>
      </c>
      <c r="N24" s="890"/>
      <c r="O24" s="890"/>
      <c r="P24" s="891"/>
      <c r="Q24" s="117" t="s">
        <v>317</v>
      </c>
      <c r="R24" s="145"/>
      <c r="S24" s="145"/>
      <c r="T24" s="146" t="s">
        <v>317</v>
      </c>
      <c r="U24" s="854" t="s">
        <v>317</v>
      </c>
      <c r="V24" s="855"/>
      <c r="W24" s="856"/>
      <c r="X24" s="854" t="s">
        <v>317</v>
      </c>
      <c r="Y24" s="855"/>
      <c r="Z24" s="855"/>
      <c r="AA24" s="856"/>
      <c r="AB24" s="854" t="s">
        <v>318</v>
      </c>
      <c r="AC24" s="855"/>
      <c r="AD24" s="978"/>
      <c r="AE24" s="339" t="s">
        <v>319</v>
      </c>
      <c r="AF24" s="117" t="s">
        <v>317</v>
      </c>
      <c r="AG24" s="940" t="s">
        <v>316</v>
      </c>
      <c r="AH24" s="855"/>
      <c r="AI24" s="855"/>
      <c r="AJ24" s="856"/>
      <c r="AK24" s="854" t="s">
        <v>317</v>
      </c>
      <c r="AL24" s="855"/>
      <c r="AM24" s="855"/>
      <c r="AN24" s="856"/>
      <c r="AO24" s="854" t="s">
        <v>316</v>
      </c>
      <c r="AP24" s="856"/>
      <c r="AQ24" s="854" t="s">
        <v>317</v>
      </c>
      <c r="AR24" s="855"/>
      <c r="AS24" s="855"/>
      <c r="AT24" s="856"/>
      <c r="AU24" s="854" t="s">
        <v>317</v>
      </c>
      <c r="AV24" s="855"/>
      <c r="AW24" s="855"/>
      <c r="AX24" s="856"/>
      <c r="AY24" s="117"/>
      <c r="AZ24" s="145"/>
      <c r="BA24" s="145"/>
      <c r="BB24" s="146"/>
      <c r="BC24" s="854" t="s">
        <v>317</v>
      </c>
      <c r="BD24" s="855"/>
      <c r="BE24" s="855"/>
      <c r="BF24" s="856"/>
      <c r="BG24" s="854" t="s">
        <v>317</v>
      </c>
      <c r="BH24" s="855"/>
      <c r="BI24" s="855"/>
      <c r="BJ24" s="856"/>
      <c r="BK24" s="854" t="s">
        <v>317</v>
      </c>
      <c r="BL24" s="856"/>
      <c r="BM24" s="854" t="s">
        <v>317</v>
      </c>
      <c r="BN24" s="855"/>
      <c r="BO24" s="855"/>
      <c r="BP24" s="856"/>
      <c r="BQ24" s="123" t="s">
        <v>317</v>
      </c>
      <c r="BR24" s="854" t="s">
        <v>317</v>
      </c>
      <c r="BS24" s="855"/>
      <c r="BT24" s="856"/>
      <c r="BU24" s="854" t="s">
        <v>317</v>
      </c>
      <c r="BV24" s="855"/>
      <c r="BW24" s="856"/>
      <c r="BX24" s="854" t="s">
        <v>317</v>
      </c>
      <c r="BY24" s="855"/>
      <c r="BZ24" s="856"/>
      <c r="CA24" s="854" t="s">
        <v>317</v>
      </c>
      <c r="CB24" s="855"/>
      <c r="CC24" s="856"/>
      <c r="CD24" s="854" t="s">
        <v>317</v>
      </c>
      <c r="CE24" s="855"/>
      <c r="CF24" s="856"/>
      <c r="CG24" s="854" t="s">
        <v>317</v>
      </c>
      <c r="CH24" s="855"/>
      <c r="CI24" s="856"/>
      <c r="CJ24" s="854" t="s">
        <v>316</v>
      </c>
      <c r="CK24" s="856"/>
      <c r="CL24" s="854" t="s">
        <v>316</v>
      </c>
      <c r="CM24" s="856"/>
      <c r="CN24" s="854" t="s">
        <v>316</v>
      </c>
      <c r="CO24" s="856"/>
      <c r="CP24" s="854" t="s">
        <v>316</v>
      </c>
      <c r="CQ24" s="856"/>
      <c r="CR24" s="123" t="s">
        <v>316</v>
      </c>
      <c r="CS24" s="123" t="s">
        <v>316</v>
      </c>
      <c r="CT24" s="117" t="s">
        <v>320</v>
      </c>
      <c r="CU24" s="146" t="s">
        <v>316</v>
      </c>
      <c r="CV24" s="854" t="s">
        <v>317</v>
      </c>
      <c r="CW24" s="855"/>
      <c r="CX24" s="855"/>
      <c r="CY24" s="856"/>
      <c r="CZ24" s="123" t="s">
        <v>316</v>
      </c>
      <c r="DA24" s="854" t="s">
        <v>316</v>
      </c>
      <c r="DB24" s="855"/>
      <c r="DC24" s="855"/>
      <c r="DD24" s="855"/>
      <c r="DE24" s="856"/>
      <c r="DF24" s="117" t="s">
        <v>316</v>
      </c>
      <c r="DG24" s="940" t="s">
        <v>317</v>
      </c>
      <c r="DH24" s="855"/>
      <c r="DI24" s="855"/>
      <c r="DJ24" s="856"/>
      <c r="DK24" s="854" t="s">
        <v>316</v>
      </c>
      <c r="DL24" s="855"/>
      <c r="DM24" s="855"/>
      <c r="DN24" s="856"/>
      <c r="DO24" s="854" t="s">
        <v>317</v>
      </c>
      <c r="DP24" s="855"/>
      <c r="DQ24" s="855"/>
      <c r="DR24" s="856"/>
      <c r="DS24" s="117"/>
      <c r="DT24" s="940" t="s">
        <v>317</v>
      </c>
      <c r="DU24" s="855"/>
      <c r="DV24" s="856"/>
      <c r="DW24" s="123"/>
      <c r="DX24" s="123"/>
      <c r="DY24" s="854" t="s">
        <v>317</v>
      </c>
      <c r="DZ24" s="855"/>
      <c r="EA24" s="855"/>
      <c r="EB24" s="856"/>
      <c r="EC24" s="123" t="s">
        <v>317</v>
      </c>
      <c r="ED24" s="123" t="s">
        <v>317</v>
      </c>
      <c r="EE24" s="854" t="s">
        <v>317</v>
      </c>
      <c r="EF24" s="856"/>
      <c r="EG24" s="854" t="s">
        <v>317</v>
      </c>
      <c r="EH24" s="856"/>
      <c r="EI24" s="854" t="s">
        <v>317</v>
      </c>
      <c r="EJ24" s="856"/>
      <c r="EK24" s="117" t="s">
        <v>317</v>
      </c>
      <c r="EL24" s="145"/>
      <c r="EM24" s="146"/>
      <c r="EN24" s="854" t="s">
        <v>316</v>
      </c>
      <c r="EO24" s="856"/>
      <c r="EP24" s="854" t="s">
        <v>316</v>
      </c>
      <c r="EQ24" s="856"/>
      <c r="ER24" s="854" t="s">
        <v>316</v>
      </c>
      <c r="ES24" s="856"/>
      <c r="ET24" s="117"/>
      <c r="EU24" s="145"/>
      <c r="EV24" s="145"/>
      <c r="EW24" s="146"/>
      <c r="EX24" s="854" t="s">
        <v>317</v>
      </c>
      <c r="EY24" s="855"/>
      <c r="EZ24" s="855"/>
      <c r="FA24" s="856"/>
      <c r="FB24" s="854" t="s">
        <v>317</v>
      </c>
      <c r="FC24" s="856"/>
      <c r="FD24" s="117"/>
      <c r="FE24" s="145"/>
      <c r="FF24" s="145"/>
      <c r="FG24" s="146"/>
      <c r="FH24" s="854" t="s">
        <v>316</v>
      </c>
      <c r="FI24" s="856"/>
      <c r="FJ24" s="854" t="s">
        <v>316</v>
      </c>
      <c r="FK24" s="856"/>
      <c r="FL24" s="854" t="s">
        <v>317</v>
      </c>
      <c r="FM24" s="856"/>
      <c r="FN24" s="117"/>
      <c r="FO24" s="145"/>
      <c r="FP24" s="145"/>
      <c r="FQ24" s="146"/>
      <c r="FR24" s="123" t="s">
        <v>318</v>
      </c>
      <c r="FS24" s="146" t="s">
        <v>321</v>
      </c>
      <c r="FT24" s="119" t="s">
        <v>316</v>
      </c>
      <c r="FU24" s="340" t="s">
        <v>322</v>
      </c>
      <c r="FV24" s="854" t="s">
        <v>317</v>
      </c>
      <c r="FW24" s="856"/>
      <c r="FX24" s="854" t="s">
        <v>317</v>
      </c>
      <c r="FY24" s="856"/>
      <c r="FZ24" s="854" t="s">
        <v>317</v>
      </c>
      <c r="GA24" s="856"/>
      <c r="GB24" s="123"/>
      <c r="GC24" s="854" t="s">
        <v>317</v>
      </c>
      <c r="GD24" s="856"/>
      <c r="GE24" s="854" t="s">
        <v>317</v>
      </c>
      <c r="GF24" s="978"/>
      <c r="GG24" s="940" t="s">
        <v>323</v>
      </c>
      <c r="GH24" s="856"/>
      <c r="GI24" s="123"/>
      <c r="GJ24" s="123"/>
      <c r="GK24" s="123"/>
      <c r="GL24" s="123" t="s">
        <v>316</v>
      </c>
      <c r="GM24" s="854" t="s">
        <v>317</v>
      </c>
      <c r="GN24" s="855"/>
      <c r="GO24" s="855"/>
      <c r="GP24" s="856"/>
      <c r="GQ24" s="117" t="s">
        <v>323</v>
      </c>
      <c r="GR24" s="940" t="s">
        <v>317</v>
      </c>
      <c r="GS24" s="855"/>
      <c r="GT24" s="856"/>
      <c r="GU24" s="854" t="s">
        <v>317</v>
      </c>
      <c r="GV24" s="855"/>
      <c r="GW24" s="855"/>
      <c r="GX24" s="856"/>
      <c r="GY24" s="854" t="s">
        <v>317</v>
      </c>
      <c r="GZ24" s="855"/>
      <c r="HA24" s="855"/>
      <c r="HB24" s="856"/>
      <c r="HC24" s="123" t="s">
        <v>316</v>
      </c>
      <c r="HD24" s="854" t="s">
        <v>316</v>
      </c>
      <c r="HE24" s="856"/>
      <c r="HF24" s="854" t="s">
        <v>317</v>
      </c>
      <c r="HG24" s="855"/>
      <c r="HH24" s="855"/>
      <c r="HI24" s="856"/>
      <c r="HJ24" s="854" t="s">
        <v>317</v>
      </c>
      <c r="HK24" s="856"/>
      <c r="HL24" s="854" t="s">
        <v>317</v>
      </c>
      <c r="HM24" s="855"/>
      <c r="HN24" s="855"/>
      <c r="HO24" s="856"/>
      <c r="HP24" s="117" t="s">
        <v>317</v>
      </c>
      <c r="HQ24" s="146"/>
      <c r="HR24" s="854" t="s">
        <v>317</v>
      </c>
      <c r="HS24" s="855"/>
      <c r="HT24" s="855"/>
      <c r="HU24" s="856"/>
      <c r="HV24" s="854" t="s">
        <v>317</v>
      </c>
      <c r="HW24" s="856"/>
      <c r="HX24" s="854" t="s">
        <v>317</v>
      </c>
      <c r="HY24" s="856"/>
      <c r="HZ24" s="854" t="s">
        <v>317</v>
      </c>
      <c r="IA24" s="855"/>
      <c r="IB24" s="855"/>
      <c r="IC24" s="856"/>
      <c r="ID24" s="854" t="s">
        <v>316</v>
      </c>
      <c r="IE24" s="856"/>
      <c r="IF24" s="854" t="s">
        <v>316</v>
      </c>
      <c r="IG24" s="856"/>
      <c r="IH24" s="854" t="s">
        <v>317</v>
      </c>
      <c r="II24" s="855"/>
      <c r="IJ24" s="855"/>
      <c r="IK24" s="856"/>
      <c r="IL24" s="123" t="s">
        <v>317</v>
      </c>
      <c r="IM24" s="117" t="s">
        <v>317</v>
      </c>
      <c r="IN24" s="146"/>
      <c r="IO24" s="854" t="s">
        <v>317</v>
      </c>
      <c r="IP24" s="855"/>
      <c r="IQ24" s="855"/>
      <c r="IR24" s="856"/>
      <c r="IS24" s="854" t="s">
        <v>317</v>
      </c>
      <c r="IT24" s="855"/>
      <c r="IU24" s="855"/>
      <c r="IV24" s="856"/>
      <c r="IW24" s="854" t="s">
        <v>317</v>
      </c>
      <c r="IX24" s="855"/>
      <c r="IY24" s="855"/>
      <c r="IZ24" s="856"/>
      <c r="JA24" s="123" t="s">
        <v>317</v>
      </c>
      <c r="JB24" s="854" t="s">
        <v>318</v>
      </c>
      <c r="JC24" s="855"/>
      <c r="JD24" s="855"/>
      <c r="JE24" s="856"/>
      <c r="JF24" s="117"/>
      <c r="JG24" s="145"/>
      <c r="JH24" s="146"/>
      <c r="JI24" s="854" t="s">
        <v>317</v>
      </c>
      <c r="JJ24" s="856"/>
      <c r="JK24" s="854" t="s">
        <v>317</v>
      </c>
      <c r="JL24" s="855"/>
      <c r="JM24" s="855"/>
      <c r="JN24" s="856"/>
      <c r="JO24" s="854" t="s">
        <v>316</v>
      </c>
      <c r="JP24" s="856"/>
      <c r="JQ24" s="854" t="s">
        <v>317</v>
      </c>
      <c r="JR24" s="855"/>
      <c r="JS24" s="855"/>
      <c r="JT24" s="856"/>
      <c r="JU24" s="854" t="s">
        <v>317</v>
      </c>
      <c r="JV24" s="855"/>
      <c r="JW24" s="855"/>
      <c r="JX24" s="856"/>
      <c r="JY24" s="854" t="s">
        <v>318</v>
      </c>
      <c r="JZ24" s="855"/>
      <c r="KA24" s="978"/>
      <c r="KB24" s="146" t="s">
        <v>320</v>
      </c>
      <c r="KC24" s="117"/>
      <c r="KD24" s="145"/>
      <c r="KE24" s="145"/>
      <c r="KF24" s="147"/>
    </row>
    <row r="25" spans="1:292" s="150" customFormat="1" ht="15.75" customHeight="1" thickBot="1">
      <c r="A25" s="341"/>
      <c r="B25" s="342"/>
      <c r="C25" s="342"/>
      <c r="D25" s="342"/>
      <c r="E25" s="342"/>
      <c r="F25" s="342"/>
      <c r="G25" s="342"/>
      <c r="H25" s="342"/>
      <c r="I25" s="342"/>
      <c r="J25" s="342"/>
      <c r="K25" s="342"/>
      <c r="L25" s="342"/>
      <c r="M25" s="342"/>
      <c r="N25" s="342"/>
      <c r="O25" s="342"/>
      <c r="P25" s="342"/>
      <c r="Q25" s="342"/>
      <c r="R25" s="342"/>
      <c r="S25" s="342"/>
      <c r="T25" s="342"/>
      <c r="U25" s="342"/>
      <c r="V25" s="342"/>
      <c r="W25" s="342"/>
      <c r="X25" s="342"/>
      <c r="Y25" s="342"/>
      <c r="Z25" s="342"/>
      <c r="AA25" s="342"/>
      <c r="AB25" s="342"/>
      <c r="AC25" s="342"/>
      <c r="AD25" s="342"/>
      <c r="AE25" s="342"/>
      <c r="AF25" s="342"/>
      <c r="AG25" s="342"/>
      <c r="AH25" s="342"/>
      <c r="AI25" s="342"/>
      <c r="AJ25" s="342"/>
      <c r="AK25" s="342"/>
      <c r="AL25" s="342"/>
      <c r="AM25" s="342"/>
      <c r="AN25" s="342"/>
      <c r="AO25" s="342"/>
      <c r="AP25" s="342"/>
      <c r="AQ25" s="342"/>
      <c r="AR25" s="342"/>
      <c r="AS25" s="342"/>
      <c r="AT25" s="342"/>
      <c r="AU25" s="342"/>
      <c r="AV25" s="342"/>
      <c r="AW25" s="342"/>
      <c r="AX25" s="342"/>
      <c r="AY25" s="342"/>
      <c r="AZ25" s="342"/>
      <c r="BA25" s="342"/>
      <c r="BB25" s="342"/>
      <c r="BC25" s="342"/>
      <c r="BD25" s="342"/>
      <c r="BE25" s="342"/>
      <c r="BF25" s="342"/>
      <c r="BG25" s="342"/>
      <c r="BH25" s="342"/>
      <c r="BI25" s="342"/>
      <c r="BJ25" s="342"/>
      <c r="BK25" s="342"/>
      <c r="BL25" s="342"/>
      <c r="BM25" s="342"/>
      <c r="BN25" s="342"/>
      <c r="BO25" s="342"/>
      <c r="BP25" s="342"/>
      <c r="BQ25" s="342"/>
      <c r="BR25" s="342"/>
      <c r="BS25" s="342"/>
      <c r="BT25" s="342"/>
      <c r="BU25" s="342"/>
      <c r="BV25" s="342"/>
      <c r="BW25" s="342"/>
      <c r="BX25" s="342"/>
      <c r="BY25" s="342"/>
      <c r="BZ25" s="342"/>
      <c r="CA25" s="342"/>
      <c r="CB25" s="342"/>
      <c r="CC25" s="342"/>
      <c r="CD25" s="342"/>
      <c r="CE25" s="342"/>
      <c r="CF25" s="342"/>
      <c r="CG25" s="342"/>
      <c r="CH25" s="342"/>
      <c r="CI25" s="342"/>
      <c r="CJ25" s="342"/>
      <c r="CK25" s="342"/>
      <c r="CL25" s="342"/>
      <c r="CM25" s="342"/>
      <c r="CN25" s="342"/>
      <c r="CO25" s="342"/>
      <c r="CP25" s="342"/>
      <c r="CQ25" s="342"/>
      <c r="CR25" s="342"/>
      <c r="CS25" s="342"/>
      <c r="CT25" s="342"/>
      <c r="CU25" s="342"/>
      <c r="CV25" s="342"/>
      <c r="CW25" s="342"/>
      <c r="CX25" s="342"/>
      <c r="CY25" s="342"/>
      <c r="CZ25" s="342"/>
      <c r="DA25" s="342"/>
      <c r="DB25" s="342"/>
      <c r="DC25" s="342"/>
      <c r="DD25" s="342"/>
      <c r="DE25" s="342"/>
      <c r="DF25" s="342"/>
      <c r="DG25" s="342"/>
      <c r="DH25" s="342"/>
      <c r="DI25" s="342"/>
      <c r="DJ25" s="342"/>
      <c r="DK25" s="342"/>
      <c r="DL25" s="342"/>
      <c r="DM25" s="342"/>
      <c r="DN25" s="342"/>
      <c r="DO25" s="342"/>
      <c r="DP25" s="342"/>
      <c r="DQ25" s="342"/>
      <c r="DR25" s="342"/>
      <c r="DS25" s="342"/>
      <c r="DT25" s="342"/>
      <c r="DU25" s="342"/>
      <c r="DV25" s="342"/>
      <c r="DW25" s="342"/>
      <c r="DX25" s="342"/>
      <c r="DY25" s="342"/>
      <c r="DZ25" s="342"/>
      <c r="EA25" s="342"/>
      <c r="EB25" s="342"/>
      <c r="EC25" s="342"/>
      <c r="ED25" s="342"/>
      <c r="EE25" s="342"/>
      <c r="EF25" s="342"/>
      <c r="EG25" s="342"/>
      <c r="EH25" s="342"/>
      <c r="EI25" s="342"/>
      <c r="EJ25" s="342"/>
      <c r="EK25" s="342"/>
      <c r="EL25" s="342"/>
      <c r="EM25" s="342"/>
      <c r="EN25" s="342"/>
      <c r="EO25" s="342"/>
      <c r="EP25" s="342"/>
      <c r="EQ25" s="342"/>
      <c r="ER25" s="342"/>
      <c r="ES25" s="342"/>
      <c r="ET25" s="342"/>
      <c r="EU25" s="342"/>
      <c r="EV25" s="342"/>
      <c r="EW25" s="342"/>
      <c r="EX25" s="342"/>
      <c r="EY25" s="342"/>
      <c r="EZ25" s="342"/>
      <c r="FA25" s="342"/>
      <c r="FB25" s="342"/>
      <c r="FC25" s="342"/>
      <c r="FD25" s="342"/>
      <c r="FE25" s="342"/>
      <c r="FF25" s="342"/>
      <c r="FG25" s="342"/>
      <c r="FH25" s="342"/>
      <c r="FI25" s="342"/>
      <c r="FJ25" s="342"/>
      <c r="FK25" s="342"/>
      <c r="FL25" s="342"/>
      <c r="FM25" s="342"/>
      <c r="FN25" s="342"/>
      <c r="FO25" s="342"/>
      <c r="FP25" s="342"/>
      <c r="FQ25" s="342"/>
      <c r="FR25" s="342"/>
      <c r="FS25" s="342"/>
      <c r="FT25" s="342"/>
      <c r="FU25" s="342"/>
      <c r="FV25" s="342"/>
      <c r="FW25" s="342"/>
      <c r="FX25" s="342"/>
      <c r="FY25" s="342"/>
      <c r="FZ25" s="342"/>
      <c r="GA25" s="342"/>
      <c r="GB25" s="342"/>
      <c r="GC25" s="342"/>
      <c r="GD25" s="342"/>
      <c r="GE25" s="342"/>
      <c r="GF25" s="342"/>
      <c r="GG25" s="342"/>
      <c r="GH25" s="342"/>
      <c r="GI25" s="342"/>
      <c r="GJ25" s="342"/>
      <c r="GK25" s="342"/>
      <c r="GL25" s="342"/>
      <c r="GM25" s="342"/>
      <c r="GN25" s="342"/>
      <c r="GO25" s="342"/>
      <c r="GP25" s="342"/>
      <c r="GQ25" s="342"/>
      <c r="GR25" s="342"/>
      <c r="GS25" s="342"/>
      <c r="GT25" s="342"/>
      <c r="GU25" s="342"/>
      <c r="GV25" s="342"/>
      <c r="GW25" s="342"/>
      <c r="GX25" s="342"/>
      <c r="GY25" s="342"/>
      <c r="GZ25" s="342"/>
      <c r="HA25" s="342"/>
      <c r="HB25" s="342"/>
      <c r="HC25" s="342"/>
      <c r="HD25" s="342"/>
      <c r="HE25" s="342"/>
      <c r="HF25" s="342"/>
      <c r="HG25" s="342"/>
      <c r="HH25" s="342"/>
      <c r="HI25" s="342"/>
      <c r="HJ25" s="342"/>
      <c r="HK25" s="342"/>
      <c r="HL25" s="342"/>
      <c r="HM25" s="342"/>
      <c r="HN25" s="342"/>
      <c r="HO25" s="342"/>
      <c r="HP25" s="342"/>
      <c r="HQ25" s="342"/>
      <c r="HR25" s="342"/>
      <c r="HS25" s="342"/>
      <c r="HT25" s="342"/>
      <c r="HU25" s="342"/>
      <c r="HV25" s="342"/>
      <c r="HW25" s="342"/>
      <c r="HX25" s="342"/>
      <c r="HY25" s="342"/>
      <c r="HZ25" s="342"/>
      <c r="IA25" s="342"/>
      <c r="IB25" s="342"/>
      <c r="IC25" s="342"/>
      <c r="ID25" s="342"/>
      <c r="IE25" s="342"/>
      <c r="IF25" s="342"/>
      <c r="IG25" s="342"/>
      <c r="IH25" s="342"/>
      <c r="II25" s="342"/>
      <c r="IJ25" s="342"/>
      <c r="IK25" s="342"/>
      <c r="IL25" s="342"/>
      <c r="IM25" s="342"/>
      <c r="IN25" s="342"/>
      <c r="IO25" s="342"/>
      <c r="IP25" s="342"/>
      <c r="IQ25" s="342"/>
      <c r="IR25" s="342"/>
      <c r="IS25" s="342"/>
      <c r="IT25" s="342"/>
      <c r="IU25" s="342"/>
      <c r="IV25" s="342"/>
      <c r="IW25" s="342"/>
      <c r="IX25" s="342"/>
      <c r="IY25" s="342"/>
      <c r="IZ25" s="342"/>
      <c r="JA25" s="342"/>
      <c r="JB25" s="342"/>
      <c r="JC25" s="342"/>
      <c r="JD25" s="342"/>
      <c r="JE25" s="342"/>
      <c r="JF25" s="342"/>
      <c r="JG25" s="342"/>
      <c r="JH25" s="342"/>
      <c r="JI25" s="342"/>
      <c r="JJ25" s="342"/>
      <c r="JK25" s="342"/>
      <c r="JL25" s="342"/>
      <c r="JM25" s="342"/>
      <c r="JN25" s="342"/>
      <c r="JO25" s="342"/>
      <c r="JP25" s="342"/>
      <c r="JQ25" s="342"/>
      <c r="JR25" s="342"/>
      <c r="JS25" s="342"/>
      <c r="JT25" s="342"/>
      <c r="JU25" s="342"/>
      <c r="JV25" s="342"/>
      <c r="JW25" s="342"/>
      <c r="JX25" s="342"/>
      <c r="JY25" s="342"/>
      <c r="JZ25" s="342"/>
      <c r="KA25" s="342"/>
      <c r="KB25" s="342"/>
      <c r="KC25" s="342"/>
      <c r="KD25" s="342"/>
      <c r="KE25" s="342"/>
      <c r="KF25" s="342"/>
    </row>
    <row r="26" spans="1:292" s="115" customFormat="1" ht="15.75" customHeight="1">
      <c r="A26" s="965" t="s">
        <v>324</v>
      </c>
      <c r="B26" s="343" t="s">
        <v>325</v>
      </c>
      <c r="C26" s="218"/>
      <c r="D26" s="168">
        <v>30.196666666666669</v>
      </c>
      <c r="E26" s="169">
        <v>31.09</v>
      </c>
      <c r="F26" s="169">
        <v>31.153333333333332</v>
      </c>
      <c r="G26" s="169" t="s">
        <v>326</v>
      </c>
      <c r="H26" s="169" t="s">
        <v>326</v>
      </c>
      <c r="I26" s="227">
        <v>27.855583956345424</v>
      </c>
      <c r="J26" s="228">
        <v>28.463521659449089</v>
      </c>
      <c r="K26" s="228">
        <v>30.238312691363134</v>
      </c>
      <c r="L26" s="229">
        <v>30.91457804900752</v>
      </c>
      <c r="M26" s="168">
        <v>26.407016267682682</v>
      </c>
      <c r="N26" s="169">
        <v>28.351831131146795</v>
      </c>
      <c r="O26" s="169">
        <v>30.370540849533214</v>
      </c>
      <c r="P26" s="193">
        <v>31.8</v>
      </c>
      <c r="Q26" s="168">
        <v>24.623333333333335</v>
      </c>
      <c r="R26" s="190"/>
      <c r="S26" s="190"/>
      <c r="T26" s="193"/>
      <c r="U26" s="168">
        <v>27.853333333333335</v>
      </c>
      <c r="V26" s="169">
        <v>29.893333333333334</v>
      </c>
      <c r="W26" s="171">
        <v>30.046666666666667</v>
      </c>
      <c r="X26" s="344">
        <v>26.863333333333333</v>
      </c>
      <c r="Y26" s="345">
        <v>27.283333333333331</v>
      </c>
      <c r="Z26" s="345">
        <v>29.803333333333331</v>
      </c>
      <c r="AA26" s="346">
        <v>30.939999999999998</v>
      </c>
      <c r="AB26" s="347">
        <v>27.14</v>
      </c>
      <c r="AC26" s="177">
        <v>28.73</v>
      </c>
      <c r="AD26" s="177">
        <v>30.17</v>
      </c>
      <c r="AE26" s="348">
        <v>31.16</v>
      </c>
      <c r="AF26" s="349">
        <v>26.778888888888886</v>
      </c>
      <c r="AG26" s="350">
        <v>27.703333333333333</v>
      </c>
      <c r="AH26" s="350">
        <v>29.839999999999996</v>
      </c>
      <c r="AI26" s="350">
        <v>30.765000000000001</v>
      </c>
      <c r="AJ26" s="351">
        <v>32.752499999999998</v>
      </c>
      <c r="AK26" s="349">
        <v>25.7</v>
      </c>
      <c r="AL26" s="350">
        <v>27.165629193552451</v>
      </c>
      <c r="AM26" s="350">
        <v>28.000712651493455</v>
      </c>
      <c r="AN26" s="351">
        <v>29.866410303246891</v>
      </c>
      <c r="AO26" s="168">
        <v>28.966666666666669</v>
      </c>
      <c r="AP26" s="193"/>
      <c r="AQ26" s="168">
        <v>28.296666666666667</v>
      </c>
      <c r="AR26" s="169">
        <v>28.636666666666667</v>
      </c>
      <c r="AS26" s="169">
        <v>29.966666666666669</v>
      </c>
      <c r="AT26" s="171">
        <v>30.403333333333332</v>
      </c>
      <c r="AU26" s="227">
        <v>25.669</v>
      </c>
      <c r="AV26" s="228">
        <v>27.928999999999998</v>
      </c>
      <c r="AW26" s="228">
        <v>29.64</v>
      </c>
      <c r="AX26" s="229">
        <v>30.7</v>
      </c>
      <c r="AY26" s="168"/>
      <c r="AZ26" s="169"/>
      <c r="BA26" s="169"/>
      <c r="BB26" s="171"/>
      <c r="BC26" s="168">
        <v>27.163503600858764</v>
      </c>
      <c r="BD26" s="169">
        <v>28.290844698310291</v>
      </c>
      <c r="BE26" s="169">
        <v>29.62109458840041</v>
      </c>
      <c r="BF26" s="193"/>
      <c r="BG26" s="344">
        <v>25.980864551912958</v>
      </c>
      <c r="BH26" s="345">
        <v>27.930087736985115</v>
      </c>
      <c r="BI26" s="345">
        <v>28.438916562242692</v>
      </c>
      <c r="BJ26" s="346">
        <v>30.237029209343543</v>
      </c>
      <c r="BK26" s="168">
        <v>27.400000000000002</v>
      </c>
      <c r="BL26" s="193"/>
      <c r="BM26" s="168">
        <v>27.176666666666701</v>
      </c>
      <c r="BN26" s="169">
        <v>28.636666666666667</v>
      </c>
      <c r="BO26" s="169">
        <v>31.28</v>
      </c>
      <c r="BP26" s="171">
        <v>31.700000000000003</v>
      </c>
      <c r="BQ26" s="219">
        <v>25.51</v>
      </c>
      <c r="BR26" s="168">
        <v>30.628058908554166</v>
      </c>
      <c r="BS26" s="169">
        <v>27.873500379078006</v>
      </c>
      <c r="BT26" s="171">
        <v>27.255052415810528</v>
      </c>
      <c r="BU26" s="168">
        <v>31.903333333333332</v>
      </c>
      <c r="BV26" s="169">
        <v>28.47</v>
      </c>
      <c r="BW26" s="171">
        <v>27.616666666666664</v>
      </c>
      <c r="BX26" s="168">
        <v>30.960500651398672</v>
      </c>
      <c r="BY26" s="190"/>
      <c r="BZ26" s="193"/>
      <c r="CA26" s="168">
        <v>30.823333333333334</v>
      </c>
      <c r="CB26" s="169">
        <v>27.493333333333336</v>
      </c>
      <c r="CC26" s="171">
        <v>28.08666666666667</v>
      </c>
      <c r="CD26" s="168">
        <v>30.839789640473214</v>
      </c>
      <c r="CE26" s="169">
        <v>27.775399595489688</v>
      </c>
      <c r="CF26" s="171">
        <v>27.256054911465597</v>
      </c>
      <c r="CG26" s="168">
        <v>31.52333333333333</v>
      </c>
      <c r="CH26" s="169">
        <v>27.42</v>
      </c>
      <c r="CI26" s="171">
        <v>28.866666666666671</v>
      </c>
      <c r="CJ26" s="189" t="s">
        <v>326</v>
      </c>
      <c r="CK26" s="193" t="s">
        <v>326</v>
      </c>
      <c r="CL26" s="189"/>
      <c r="CM26" s="193"/>
      <c r="CN26" s="189">
        <v>29.58</v>
      </c>
      <c r="CO26" s="193" t="s">
        <v>326</v>
      </c>
      <c r="CP26" s="189">
        <v>29.99</v>
      </c>
      <c r="CQ26" s="193" t="s">
        <v>326</v>
      </c>
      <c r="CR26" s="352"/>
      <c r="CS26" s="352"/>
      <c r="CT26" s="347">
        <v>31.54</v>
      </c>
      <c r="CU26" s="348"/>
      <c r="CV26" s="168">
        <v>26.597732005171675</v>
      </c>
      <c r="CW26" s="169">
        <v>28.069892862428386</v>
      </c>
      <c r="CX26" s="169">
        <v>28.627619543912573</v>
      </c>
      <c r="CY26" s="353">
        <v>28.370728837975236</v>
      </c>
      <c r="CZ26" s="218"/>
      <c r="DA26" s="349">
        <v>31.149999999999995</v>
      </c>
      <c r="DB26" s="350">
        <v>31.326666666666668</v>
      </c>
      <c r="DC26" s="350">
        <v>31.283333333333331</v>
      </c>
      <c r="DD26" s="190" t="s">
        <v>326</v>
      </c>
      <c r="DE26" s="193" t="s">
        <v>326</v>
      </c>
      <c r="DF26" s="168">
        <v>28.803333333333331</v>
      </c>
      <c r="DG26" s="169">
        <v>30.080000000000002</v>
      </c>
      <c r="DH26" s="169">
        <v>30.206666666666667</v>
      </c>
      <c r="DI26" s="169" t="s">
        <v>326</v>
      </c>
      <c r="DJ26" s="171" t="s">
        <v>326</v>
      </c>
      <c r="DK26" s="347">
        <v>29.45</v>
      </c>
      <c r="DL26" s="177">
        <v>29.54</v>
      </c>
      <c r="DM26" s="177">
        <v>30.9</v>
      </c>
      <c r="DN26" s="348" t="s">
        <v>326</v>
      </c>
      <c r="DO26" s="168">
        <v>24.8401781134617</v>
      </c>
      <c r="DP26" s="169">
        <v>27.777391319227505</v>
      </c>
      <c r="DQ26" s="169">
        <v>29.864556239936046</v>
      </c>
      <c r="DR26" s="171">
        <v>30.602451037476424</v>
      </c>
      <c r="DS26" s="354">
        <v>24.38129547305401</v>
      </c>
      <c r="DT26" s="355"/>
      <c r="DU26" s="355">
        <v>29.832582891354473</v>
      </c>
      <c r="DV26" s="356"/>
      <c r="DW26" s="357">
        <v>25.244722540323441</v>
      </c>
      <c r="DX26" s="358">
        <v>22.750286776444749</v>
      </c>
      <c r="DY26" s="344">
        <v>27.486825904779959</v>
      </c>
      <c r="DZ26" s="345">
        <v>27.713070009653674</v>
      </c>
      <c r="EA26" s="345">
        <v>28.106775949373827</v>
      </c>
      <c r="EB26" s="346">
        <v>28.267720004664486</v>
      </c>
      <c r="EC26" s="219">
        <v>27.75</v>
      </c>
      <c r="ED26" s="219">
        <v>27.126954187330423</v>
      </c>
      <c r="EE26" s="189" t="s">
        <v>326</v>
      </c>
      <c r="EF26" s="193" t="s">
        <v>326</v>
      </c>
      <c r="EG26" s="168">
        <v>29.137500000000003</v>
      </c>
      <c r="EH26" s="171">
        <v>32.603111340911688</v>
      </c>
      <c r="EI26" s="168">
        <v>28.614865566625358</v>
      </c>
      <c r="EJ26" s="171">
        <v>33.330000000000005</v>
      </c>
      <c r="EK26" s="168">
        <v>29.323333333333334</v>
      </c>
      <c r="EL26" s="169">
        <v>31.23</v>
      </c>
      <c r="EM26" s="171">
        <v>31.343333333333334</v>
      </c>
      <c r="EN26" s="189" t="s">
        <v>326</v>
      </c>
      <c r="EO26" s="193" t="s">
        <v>326</v>
      </c>
      <c r="EP26" s="168">
        <v>29.806666666666661</v>
      </c>
      <c r="EQ26" s="171" t="s">
        <v>326</v>
      </c>
      <c r="ER26" s="168">
        <v>26.366666666666671</v>
      </c>
      <c r="ES26" s="171">
        <v>31.02333333333333</v>
      </c>
      <c r="ET26" s="189"/>
      <c r="EU26" s="190"/>
      <c r="EV26" s="190"/>
      <c r="EW26" s="193"/>
      <c r="EX26" s="227">
        <v>27.12536474818144</v>
      </c>
      <c r="EY26" s="228">
        <v>28.744554846206526</v>
      </c>
      <c r="EZ26" s="228">
        <v>30.722045565446887</v>
      </c>
      <c r="FA26" s="229">
        <v>30.82234923067416</v>
      </c>
      <c r="FB26" s="189" t="s">
        <v>326</v>
      </c>
      <c r="FC26" s="193" t="s">
        <v>326</v>
      </c>
      <c r="FD26" s="189"/>
      <c r="FE26" s="190"/>
      <c r="FF26" s="190"/>
      <c r="FG26" s="193"/>
      <c r="FH26" s="168" t="s">
        <v>326</v>
      </c>
      <c r="FI26" s="193"/>
      <c r="FJ26" s="168">
        <v>24.743333333333336</v>
      </c>
      <c r="FK26" s="171" t="s">
        <v>326</v>
      </c>
      <c r="FL26" s="189" t="s">
        <v>326</v>
      </c>
      <c r="FM26" s="193" t="s">
        <v>326</v>
      </c>
      <c r="FN26" s="189"/>
      <c r="FO26" s="190"/>
      <c r="FP26" s="190"/>
      <c r="FQ26" s="193"/>
      <c r="FR26" s="359">
        <v>31.18</v>
      </c>
      <c r="FS26" s="182">
        <v>31.58</v>
      </c>
      <c r="FT26" s="182">
        <v>31.53</v>
      </c>
      <c r="FU26" s="360" t="s">
        <v>326</v>
      </c>
      <c r="FV26" s="168">
        <v>30.83</v>
      </c>
      <c r="FW26" s="193" t="s">
        <v>326</v>
      </c>
      <c r="FX26" s="189">
        <v>28.95</v>
      </c>
      <c r="FY26" s="193" t="s">
        <v>326</v>
      </c>
      <c r="FZ26" s="189"/>
      <c r="GA26" s="193"/>
      <c r="GB26" s="218"/>
      <c r="GC26" s="168">
        <v>30.590000000000003</v>
      </c>
      <c r="GD26" s="171">
        <v>31.353333333333335</v>
      </c>
      <c r="GE26" s="168">
        <v>27.950000000000003</v>
      </c>
      <c r="GF26" s="169">
        <v>28.560000000000002</v>
      </c>
      <c r="GG26" s="169">
        <v>30.116666666666664</v>
      </c>
      <c r="GH26" s="171">
        <v>31.846666666666664</v>
      </c>
      <c r="GI26" s="218"/>
      <c r="GJ26" s="218"/>
      <c r="GK26" s="218"/>
      <c r="GL26" s="352">
        <v>30.209999999999997</v>
      </c>
      <c r="GM26" s="168">
        <v>26.2</v>
      </c>
      <c r="GN26" s="169">
        <v>28</v>
      </c>
      <c r="GO26" s="169">
        <v>29.6</v>
      </c>
      <c r="GP26" s="171">
        <v>30.8</v>
      </c>
      <c r="GQ26" s="168">
        <v>28.396232358322511</v>
      </c>
      <c r="GR26" s="190" t="s">
        <v>326</v>
      </c>
      <c r="GS26" s="190" t="s">
        <v>326</v>
      </c>
      <c r="GT26" s="193" t="s">
        <v>326</v>
      </c>
      <c r="GU26" s="227">
        <v>28.21195674150967</v>
      </c>
      <c r="GV26" s="228">
        <v>29.936806939169571</v>
      </c>
      <c r="GW26" s="228">
        <v>30.511832142267675</v>
      </c>
      <c r="GX26" s="229" t="s">
        <v>326</v>
      </c>
      <c r="GY26" s="227">
        <v>26.362035180246611</v>
      </c>
      <c r="GZ26" s="228">
        <v>28.071370144625629</v>
      </c>
      <c r="HA26" s="228">
        <v>29.604670880221459</v>
      </c>
      <c r="HB26" s="229" t="s">
        <v>326</v>
      </c>
      <c r="HC26" s="352"/>
      <c r="HD26" s="168">
        <v>30.396666666666665</v>
      </c>
      <c r="HE26" s="171">
        <v>30.946666666666669</v>
      </c>
      <c r="HF26" s="168">
        <v>25.63</v>
      </c>
      <c r="HG26" s="169">
        <v>27.603333333333335</v>
      </c>
      <c r="HH26" s="169">
        <v>28.076666666666668</v>
      </c>
      <c r="HI26" s="171">
        <v>28.533333333333331</v>
      </c>
      <c r="HJ26" s="168">
        <v>26.623333333333331</v>
      </c>
      <c r="HK26" s="171">
        <v>30.296666666666667</v>
      </c>
      <c r="HL26" s="189">
        <v>26.7</v>
      </c>
      <c r="HM26" s="190">
        <v>28.2</v>
      </c>
      <c r="HN26" s="190">
        <v>29.6</v>
      </c>
      <c r="HO26" s="193">
        <v>30.5</v>
      </c>
      <c r="HP26" s="189">
        <v>36.299999999999997</v>
      </c>
      <c r="HQ26" s="193"/>
      <c r="HR26" s="227">
        <v>27.988247109062446</v>
      </c>
      <c r="HS26" s="228">
        <v>29.094121618937333</v>
      </c>
      <c r="HT26" s="228">
        <v>30.238413983191212</v>
      </c>
      <c r="HU26" s="229">
        <v>30.784849384070302</v>
      </c>
      <c r="HV26" s="168">
        <v>29.546666666666667</v>
      </c>
      <c r="HW26" s="171" t="s">
        <v>326</v>
      </c>
      <c r="HX26" s="168">
        <v>30.72</v>
      </c>
      <c r="HY26" s="171" t="s">
        <v>326</v>
      </c>
      <c r="HZ26" s="189"/>
      <c r="IA26" s="190"/>
      <c r="IB26" s="190"/>
      <c r="IC26" s="193"/>
      <c r="ID26" s="168">
        <v>28.723333333333329</v>
      </c>
      <c r="IE26" s="193" t="s">
        <v>327</v>
      </c>
      <c r="IF26" s="168">
        <v>26.616666666666671</v>
      </c>
      <c r="IG26" s="171" t="s">
        <v>326</v>
      </c>
      <c r="IH26" s="227">
        <v>28.715356701695978</v>
      </c>
      <c r="II26" s="228">
        <v>29.751632949389869</v>
      </c>
      <c r="IJ26" s="228">
        <v>30.828513417006032</v>
      </c>
      <c r="IK26" s="229" t="s">
        <v>326</v>
      </c>
      <c r="IL26" s="218"/>
      <c r="IM26" s="189" t="s">
        <v>326</v>
      </c>
      <c r="IN26" s="193" t="s">
        <v>326</v>
      </c>
      <c r="IO26" s="168">
        <v>28.796301067238637</v>
      </c>
      <c r="IP26" s="169">
        <v>31.278790555330811</v>
      </c>
      <c r="IQ26" s="169">
        <v>32.201270354168813</v>
      </c>
      <c r="IR26" s="193"/>
      <c r="IS26" s="168">
        <v>26.107312748734891</v>
      </c>
      <c r="IT26" s="169">
        <v>28.079110469354266</v>
      </c>
      <c r="IU26" s="169">
        <v>29.352337240623584</v>
      </c>
      <c r="IV26" s="171">
        <v>29.766546873664449</v>
      </c>
      <c r="IW26" s="227">
        <v>26.578861227796693</v>
      </c>
      <c r="IX26" s="228">
        <v>28.108601389002903</v>
      </c>
      <c r="IY26" s="228">
        <v>29.18596507984941</v>
      </c>
      <c r="IZ26" s="229">
        <v>29.899255702834665</v>
      </c>
      <c r="JA26" s="218"/>
      <c r="JB26" s="347">
        <v>30.65</v>
      </c>
      <c r="JC26" s="177">
        <v>30.61</v>
      </c>
      <c r="JD26" s="177">
        <v>31.23</v>
      </c>
      <c r="JE26" s="348">
        <v>30.78</v>
      </c>
      <c r="JF26" s="189"/>
      <c r="JG26" s="190"/>
      <c r="JH26" s="193"/>
      <c r="JI26" s="168">
        <v>27.863333333333333</v>
      </c>
      <c r="JJ26" s="171">
        <v>32.590000000000003</v>
      </c>
      <c r="JK26" s="227">
        <v>28.796338859069674</v>
      </c>
      <c r="JL26" s="228">
        <v>29.574431952923689</v>
      </c>
      <c r="JM26" s="228">
        <v>30.225089849271171</v>
      </c>
      <c r="JN26" s="229">
        <v>30.745267029672529</v>
      </c>
      <c r="JO26" s="189" t="s">
        <v>326</v>
      </c>
      <c r="JP26" s="193" t="s">
        <v>326</v>
      </c>
      <c r="JQ26" s="227">
        <v>27.610071686796015</v>
      </c>
      <c r="JR26" s="228">
        <v>28.53440386987408</v>
      </c>
      <c r="JS26" s="228">
        <v>29.500939241595489</v>
      </c>
      <c r="JT26" s="229" t="s">
        <v>326</v>
      </c>
      <c r="JU26" s="344">
        <v>25.971149322393032</v>
      </c>
      <c r="JV26" s="345">
        <v>27.630914642918281</v>
      </c>
      <c r="JW26" s="345">
        <v>28.700602637739703</v>
      </c>
      <c r="JX26" s="346">
        <v>29.208971777930639</v>
      </c>
      <c r="JY26" s="347">
        <v>31.12</v>
      </c>
      <c r="JZ26" s="177">
        <v>31.85</v>
      </c>
      <c r="KA26" s="177">
        <v>31.3</v>
      </c>
      <c r="KB26" s="348">
        <v>30.38</v>
      </c>
      <c r="KC26" s="189"/>
      <c r="KD26" s="190"/>
      <c r="KE26" s="190"/>
      <c r="KF26" s="361"/>
    </row>
    <row r="27" spans="1:292" s="115" customFormat="1" ht="15.75" customHeight="1">
      <c r="A27" s="966"/>
      <c r="B27" s="362" t="s">
        <v>328</v>
      </c>
      <c r="C27" s="783"/>
      <c r="D27" s="135">
        <v>0.11372481406154608</v>
      </c>
      <c r="E27" s="140">
        <v>7.0000000000000284E-2</v>
      </c>
      <c r="F27" s="140">
        <v>0.15947831618540845</v>
      </c>
      <c r="G27" s="140" t="s">
        <v>326</v>
      </c>
      <c r="H27" s="140" t="s">
        <v>326</v>
      </c>
      <c r="I27" s="135">
        <v>5.7415186513700013E-2</v>
      </c>
      <c r="J27" s="140">
        <v>0.11487894839478521</v>
      </c>
      <c r="K27" s="140">
        <v>0.11529004575281937</v>
      </c>
      <c r="L27" s="241">
        <v>9.9719219727736591E-2</v>
      </c>
      <c r="M27" s="135">
        <v>5.7208294097814402E-2</v>
      </c>
      <c r="N27" s="140">
        <v>5.7375699650118649E-2</v>
      </c>
      <c r="O27" s="140">
        <v>5.7559582114982299E-2</v>
      </c>
      <c r="P27" s="131"/>
      <c r="Q27" s="135">
        <v>0.29297326385411587</v>
      </c>
      <c r="R27" s="789"/>
      <c r="S27" s="789"/>
      <c r="T27" s="131"/>
      <c r="U27" s="135">
        <v>6.0277137733417564E-2</v>
      </c>
      <c r="V27" s="140">
        <v>3.0550504633039835E-2</v>
      </c>
      <c r="W27" s="241">
        <v>0.21385353243127339</v>
      </c>
      <c r="X27" s="363">
        <v>0.17243356208503435</v>
      </c>
      <c r="Y27" s="364">
        <v>6.5064070986478373E-2</v>
      </c>
      <c r="Z27" s="364">
        <v>3.2145502536642868E-2</v>
      </c>
      <c r="AA27" s="365">
        <v>5.5677643628299987E-2</v>
      </c>
      <c r="AB27" s="782">
        <v>0.18</v>
      </c>
      <c r="AC27" s="785">
        <v>0.08</v>
      </c>
      <c r="AD27" s="785">
        <v>7.0000000000000007E-2</v>
      </c>
      <c r="AE27" s="781">
        <v>0.12</v>
      </c>
      <c r="AF27" s="245">
        <v>8.7241682188682598E-2</v>
      </c>
      <c r="AG27" s="366">
        <v>0.21385353243127339</v>
      </c>
      <c r="AH27" s="366">
        <v>3.3665016461206558E-2</v>
      </c>
      <c r="AI27" s="366">
        <v>6.0277137733417661E-2</v>
      </c>
      <c r="AJ27" s="787">
        <v>0.745134216098013</v>
      </c>
      <c r="AK27" s="245">
        <v>0.02</v>
      </c>
      <c r="AL27" s="366">
        <v>0.11463750150946041</v>
      </c>
      <c r="AM27" s="367">
        <v>0.43324840992772479</v>
      </c>
      <c r="AN27" s="368">
        <v>0.35944057892300535</v>
      </c>
      <c r="AO27" s="135">
        <v>0.27300793639257726</v>
      </c>
      <c r="AP27" s="131"/>
      <c r="AQ27" s="135">
        <v>0.23180451534284863</v>
      </c>
      <c r="AR27" s="140">
        <v>0.10692676621563753</v>
      </c>
      <c r="AS27" s="140">
        <v>0.14843629385474832</v>
      </c>
      <c r="AT27" s="241">
        <v>0.10263202878893746</v>
      </c>
      <c r="AU27" s="788">
        <v>0</v>
      </c>
      <c r="AV27" s="789">
        <v>0</v>
      </c>
      <c r="AW27" s="789">
        <v>0.11</v>
      </c>
      <c r="AX27" s="131">
        <v>0.11</v>
      </c>
      <c r="AY27" s="135"/>
      <c r="AZ27" s="140"/>
      <c r="BA27" s="140"/>
      <c r="BB27" s="241"/>
      <c r="BC27" s="135">
        <v>5.7202705629063821E-2</v>
      </c>
      <c r="BD27" s="140">
        <v>0.11454831425950998</v>
      </c>
      <c r="BE27" s="140">
        <v>0.17219038032322104</v>
      </c>
      <c r="BF27" s="131"/>
      <c r="BG27" s="363">
        <v>5.7156429784829703E-2</v>
      </c>
      <c r="BH27" s="364">
        <v>0.17232937831921216</v>
      </c>
      <c r="BI27" s="364">
        <v>0.93831047564024517</v>
      </c>
      <c r="BJ27" s="365">
        <v>0.17262946949053723</v>
      </c>
      <c r="BK27" s="135">
        <v>0.1417744687875796</v>
      </c>
      <c r="BL27" s="131"/>
      <c r="BM27" s="135">
        <v>0.64049460054970953</v>
      </c>
      <c r="BN27" s="140">
        <v>0.10692676621563753</v>
      </c>
      <c r="BO27" s="140">
        <v>0.19974984355438322</v>
      </c>
      <c r="BP27" s="241">
        <v>0.15394804318340694</v>
      </c>
      <c r="BQ27" s="141">
        <v>2.9999999999999361E-2</v>
      </c>
      <c r="BR27" s="135">
        <v>0.49372734349458652</v>
      </c>
      <c r="BS27" s="140">
        <v>9.9735930294803751E-2</v>
      </c>
      <c r="BT27" s="241">
        <v>5.7524081233780569E-2</v>
      </c>
      <c r="BU27" s="135">
        <v>0.29365512652315939</v>
      </c>
      <c r="BV27" s="140">
        <v>0.11532562594670812</v>
      </c>
      <c r="BW27" s="241">
        <v>0.37819747927945402</v>
      </c>
      <c r="BX27" s="135">
        <v>0.23120991316958089</v>
      </c>
      <c r="BY27" s="789"/>
      <c r="BZ27" s="131"/>
      <c r="CA27" s="135">
        <v>8.9628864398325611E-2</v>
      </c>
      <c r="CB27" s="140">
        <v>0.4225320500664223</v>
      </c>
      <c r="CC27" s="241">
        <v>0.21385353243127209</v>
      </c>
      <c r="CD27" s="135">
        <v>0.15301910723543805</v>
      </c>
      <c r="CE27" s="140">
        <v>0.17269318553925359</v>
      </c>
      <c r="CF27" s="241">
        <v>0.25075053155924326</v>
      </c>
      <c r="CG27" s="135">
        <v>0.31390019645316014</v>
      </c>
      <c r="CH27" s="140">
        <v>0.53357286287816452</v>
      </c>
      <c r="CI27" s="241">
        <v>0.2311565126344767</v>
      </c>
      <c r="CJ27" s="788"/>
      <c r="CK27" s="131"/>
      <c r="CL27" s="788"/>
      <c r="CM27" s="131"/>
      <c r="CN27" s="788">
        <v>0.45</v>
      </c>
      <c r="CO27" s="131"/>
      <c r="CP27" s="788">
        <v>0.79</v>
      </c>
      <c r="CQ27" s="131"/>
      <c r="CR27" s="780"/>
      <c r="CS27" s="780"/>
      <c r="CT27" s="782">
        <v>0.05</v>
      </c>
      <c r="CU27" s="781"/>
      <c r="CV27" s="788">
        <v>0</v>
      </c>
      <c r="CW27" s="140">
        <v>0.45906776135991878</v>
      </c>
      <c r="CX27" s="140">
        <v>0.51429531785640092</v>
      </c>
      <c r="CY27" s="369">
        <v>0.70131917072026484</v>
      </c>
      <c r="CZ27" s="783"/>
      <c r="DA27" s="245">
        <v>9.9999999999997868E-3</v>
      </c>
      <c r="DB27" s="366">
        <v>5.0332229568470589E-2</v>
      </c>
      <c r="DC27" s="366">
        <v>0.47961790347456068</v>
      </c>
      <c r="DD27" s="789"/>
      <c r="DE27" s="131"/>
      <c r="DF27" s="135">
        <v>7.571877794400407E-2</v>
      </c>
      <c r="DG27" s="140">
        <v>0.37749172176353746</v>
      </c>
      <c r="DH27" s="140">
        <v>0.15821925715074339</v>
      </c>
      <c r="DI27" s="140" t="s">
        <v>326</v>
      </c>
      <c r="DJ27" s="241" t="s">
        <v>326</v>
      </c>
      <c r="DK27" s="782">
        <v>0.04</v>
      </c>
      <c r="DL27" s="785">
        <v>0.14000000000000001</v>
      </c>
      <c r="DM27" s="785">
        <v>7.0000000000000007E-2</v>
      </c>
      <c r="DN27" s="781" t="s">
        <v>326</v>
      </c>
      <c r="DO27" s="135">
        <v>0.11404267311934906</v>
      </c>
      <c r="DP27" s="140">
        <v>0.15175431599638725</v>
      </c>
      <c r="DQ27" s="140">
        <v>4.3511678576336583E-15</v>
      </c>
      <c r="DR27" s="241">
        <v>5.7585966592804801E-2</v>
      </c>
      <c r="DS27" s="136">
        <v>0.69712161209598034</v>
      </c>
      <c r="DT27" s="137"/>
      <c r="DU27" s="137">
        <v>0.36835348690993985</v>
      </c>
      <c r="DV27" s="138"/>
      <c r="DW27" s="786">
        <v>0.23779997810365469</v>
      </c>
      <c r="DX27" s="371">
        <v>0.33463998791251887</v>
      </c>
      <c r="DY27" s="363">
        <v>9.9698950187819491E-2</v>
      </c>
      <c r="DZ27" s="364">
        <v>5.7578761257353964E-2</v>
      </c>
      <c r="EA27" s="364">
        <v>5.762359398716068E-2</v>
      </c>
      <c r="EB27" s="365">
        <v>0</v>
      </c>
      <c r="EC27" s="141">
        <v>0.28053520278211008</v>
      </c>
      <c r="ED27" s="141">
        <v>0.30433601204080041</v>
      </c>
      <c r="EE27" s="788"/>
      <c r="EF27" s="131"/>
      <c r="EG27" s="135">
        <v>0.10563301251660485</v>
      </c>
      <c r="EH27" s="241">
        <v>1.8255493662631535</v>
      </c>
      <c r="EI27" s="135">
        <v>0.78515925812491283</v>
      </c>
      <c r="EJ27" s="241">
        <v>0.92795474027562563</v>
      </c>
      <c r="EK27" s="135">
        <v>7.7674534651539617E-2</v>
      </c>
      <c r="EL27" s="140">
        <v>0.64505813691480629</v>
      </c>
      <c r="EM27" s="241">
        <v>0.55581771592252516</v>
      </c>
      <c r="EN27" s="788"/>
      <c r="EO27" s="131"/>
      <c r="EP27" s="135">
        <v>0.26025628394590827</v>
      </c>
      <c r="EQ27" s="241" t="s">
        <v>326</v>
      </c>
      <c r="ER27" s="135">
        <v>0.34195516275285848</v>
      </c>
      <c r="ES27" s="241">
        <v>0.34703506066870787</v>
      </c>
      <c r="ET27" s="788"/>
      <c r="EU27" s="789"/>
      <c r="EV27" s="789"/>
      <c r="EW27" s="131"/>
      <c r="EX27" s="135">
        <v>5.7402338153545729E-2</v>
      </c>
      <c r="EY27" s="140">
        <v>5.7529213392418475E-2</v>
      </c>
      <c r="EZ27" s="140">
        <v>5.7765392870694904E-2</v>
      </c>
      <c r="FA27" s="241">
        <v>5.7677702480791349E-2</v>
      </c>
      <c r="FB27" s="788"/>
      <c r="FC27" s="131"/>
      <c r="FD27" s="788"/>
      <c r="FE27" s="789"/>
      <c r="FF27" s="789"/>
      <c r="FG27" s="131"/>
      <c r="FH27" s="135"/>
      <c r="FI27" s="131"/>
      <c r="FJ27" s="135">
        <v>0.59045180441195466</v>
      </c>
      <c r="FK27" s="241"/>
      <c r="FL27" s="788"/>
      <c r="FM27" s="131"/>
      <c r="FN27" s="788"/>
      <c r="FO27" s="789"/>
      <c r="FP27" s="789"/>
      <c r="FQ27" s="131"/>
      <c r="FR27" s="108">
        <v>0.11</v>
      </c>
      <c r="FS27" s="109">
        <v>0.09</v>
      </c>
      <c r="FT27" s="109">
        <v>0.01</v>
      </c>
      <c r="FU27" s="110"/>
      <c r="FV27" s="135">
        <v>0.10148891565092372</v>
      </c>
      <c r="FW27" s="131"/>
      <c r="FX27" s="788">
        <v>0.16</v>
      </c>
      <c r="FY27" s="131"/>
      <c r="FZ27" s="788"/>
      <c r="GA27" s="131"/>
      <c r="GB27" s="783"/>
      <c r="GC27" s="135">
        <v>0.26057628441590835</v>
      </c>
      <c r="GD27" s="241">
        <v>0.28023799409311712</v>
      </c>
      <c r="GE27" s="135">
        <v>5.2915026221292696E-2</v>
      </c>
      <c r="GF27" s="140">
        <v>0.24000000000000021</v>
      </c>
      <c r="GG27" s="140">
        <v>6.4291005073287028E-2</v>
      </c>
      <c r="GH27" s="241">
        <v>8.0208062770106489E-2</v>
      </c>
      <c r="GI27" s="783"/>
      <c r="GJ27" s="783"/>
      <c r="GK27" s="783"/>
      <c r="GL27" s="780">
        <v>0.13240648791790516</v>
      </c>
      <c r="GM27" s="788">
        <v>0</v>
      </c>
      <c r="GN27" s="789">
        <v>0</v>
      </c>
      <c r="GO27" s="789">
        <v>0</v>
      </c>
      <c r="GP27" s="131">
        <v>0</v>
      </c>
      <c r="GQ27" s="135">
        <v>5.7205831557401991E-2</v>
      </c>
      <c r="GR27" s="789"/>
      <c r="GS27" s="789"/>
      <c r="GT27" s="131"/>
      <c r="GU27" s="135">
        <v>9.8932930924475401E-2</v>
      </c>
      <c r="GV27" s="789">
        <v>0</v>
      </c>
      <c r="GW27" s="140">
        <v>0.15188589812122019</v>
      </c>
      <c r="GX27" s="131"/>
      <c r="GY27" s="135">
        <v>5.7045234684848962E-2</v>
      </c>
      <c r="GZ27" s="140">
        <v>0.15128680848009851</v>
      </c>
      <c r="HA27" s="140">
        <v>9.9310008657146329E-2</v>
      </c>
      <c r="HB27" s="131"/>
      <c r="HC27" s="780"/>
      <c r="HD27" s="135">
        <v>0.18929694486000978</v>
      </c>
      <c r="HE27" s="241">
        <v>0.16862186493255721</v>
      </c>
      <c r="HF27" s="135">
        <v>0.13228756555323007</v>
      </c>
      <c r="HG27" s="140">
        <v>0.18903262505010432</v>
      </c>
      <c r="HH27" s="140">
        <v>0.43661577311559907</v>
      </c>
      <c r="HI27" s="241">
        <v>0.13203534880225465</v>
      </c>
      <c r="HJ27" s="135">
        <v>0.10408329997330612</v>
      </c>
      <c r="HK27" s="241">
        <v>4.932882862316286E-2</v>
      </c>
      <c r="HL27" s="135">
        <v>5.7310262812816211E-2</v>
      </c>
      <c r="HM27" s="140">
        <v>5.7452888544512241E-2</v>
      </c>
      <c r="HN27" s="140">
        <v>0</v>
      </c>
      <c r="HO27" s="241">
        <v>0.11525235638693271</v>
      </c>
      <c r="HP27" s="788"/>
      <c r="HQ27" s="131"/>
      <c r="HR27" s="135">
        <v>5.7430709747578863E-2</v>
      </c>
      <c r="HS27" s="140">
        <v>4.3511678576336583E-15</v>
      </c>
      <c r="HT27" s="140">
        <v>5.7638040154056214E-2</v>
      </c>
      <c r="HU27" s="241">
        <v>5.7664684336134663E-2</v>
      </c>
      <c r="HV27" s="135">
        <v>0.29280255007996919</v>
      </c>
      <c r="HW27" s="241" t="s">
        <v>326</v>
      </c>
      <c r="HX27" s="135">
        <v>0.41868842830916586</v>
      </c>
      <c r="HY27" s="241" t="s">
        <v>326</v>
      </c>
      <c r="HZ27" s="788"/>
      <c r="IA27" s="789"/>
      <c r="IB27" s="789"/>
      <c r="IC27" s="131"/>
      <c r="ID27" s="135">
        <v>0.39715656022950657</v>
      </c>
      <c r="IE27" s="131" t="s">
        <v>327</v>
      </c>
      <c r="IF27" s="135">
        <v>0.45236416008933999</v>
      </c>
      <c r="IG27" s="241" t="s">
        <v>326</v>
      </c>
      <c r="IH27" s="135">
        <v>5.74321267897418E-2</v>
      </c>
      <c r="II27" s="789">
        <v>0</v>
      </c>
      <c r="IJ27" s="789">
        <v>0</v>
      </c>
      <c r="IK27" s="131"/>
      <c r="IL27" s="783"/>
      <c r="IM27" s="788"/>
      <c r="IN27" s="131"/>
      <c r="IO27" s="135">
        <v>9.4946392087992354E-2</v>
      </c>
      <c r="IP27" s="140">
        <v>0.17254874709175563</v>
      </c>
      <c r="IQ27" s="140">
        <v>0.47843192191390865</v>
      </c>
      <c r="IR27" s="131"/>
      <c r="IS27" s="135">
        <v>7.0070452142468168E-2</v>
      </c>
      <c r="IT27" s="140">
        <v>5.7416711266112461E-2</v>
      </c>
      <c r="IU27" s="140">
        <v>0.11509990408559474</v>
      </c>
      <c r="IV27" s="241">
        <v>0.34522097625025827</v>
      </c>
      <c r="IW27" s="788"/>
      <c r="IX27" s="789"/>
      <c r="IY27" s="789"/>
      <c r="IZ27" s="131"/>
      <c r="JA27" s="783"/>
      <c r="JB27" s="782">
        <v>0.04</v>
      </c>
      <c r="JC27" s="785">
        <v>0.04</v>
      </c>
      <c r="JD27" s="785">
        <v>0.03</v>
      </c>
      <c r="JE27" s="781">
        <v>0.08</v>
      </c>
      <c r="JF27" s="788"/>
      <c r="JG27" s="789"/>
      <c r="JH27" s="131"/>
      <c r="JI27" s="135">
        <v>0.28988503468329285</v>
      </c>
      <c r="JJ27" s="241">
        <v>1.2794139283281238</v>
      </c>
      <c r="JK27" s="788"/>
      <c r="JL27" s="789"/>
      <c r="JM27" s="789"/>
      <c r="JN27" s="131"/>
      <c r="JO27" s="788"/>
      <c r="JP27" s="131"/>
      <c r="JQ27" s="135">
        <v>9.9298148116103477E-2</v>
      </c>
      <c r="JR27" s="140">
        <v>5.7351339283515171E-2</v>
      </c>
      <c r="JS27" s="140">
        <v>5.7408084975104495E-2</v>
      </c>
      <c r="JT27" s="131"/>
      <c r="JU27" s="363">
        <v>0.4319612475433024</v>
      </c>
      <c r="JV27" s="364">
        <v>9.9423038767791239E-2</v>
      </c>
      <c r="JW27" s="789">
        <v>0</v>
      </c>
      <c r="JX27" s="365">
        <v>0.11497177594501726</v>
      </c>
      <c r="JY27" s="782">
        <v>0.31</v>
      </c>
      <c r="JZ27" s="785">
        <v>0.1</v>
      </c>
      <c r="KA27" s="785">
        <v>0.1</v>
      </c>
      <c r="KB27" s="781">
        <v>0.12</v>
      </c>
      <c r="KC27" s="788"/>
      <c r="KD27" s="789"/>
      <c r="KE27" s="789"/>
      <c r="KF27" s="790"/>
    </row>
    <row r="28" spans="1:292" s="115" customFormat="1" ht="23.25" customHeight="1">
      <c r="A28" s="966"/>
      <c r="B28" s="362" t="s">
        <v>270</v>
      </c>
      <c r="C28" s="266"/>
      <c r="D28" s="262"/>
      <c r="E28" s="284"/>
      <c r="F28" s="284"/>
      <c r="G28" s="284"/>
      <c r="H28" s="252"/>
      <c r="I28" s="262"/>
      <c r="J28" s="284"/>
      <c r="K28" s="284"/>
      <c r="L28" s="252"/>
      <c r="M28" s="262">
        <v>3</v>
      </c>
      <c r="N28" s="284">
        <v>3</v>
      </c>
      <c r="O28" s="284">
        <v>3</v>
      </c>
      <c r="P28" s="252">
        <v>3</v>
      </c>
      <c r="Q28" s="262">
        <v>3</v>
      </c>
      <c r="R28" s="284"/>
      <c r="S28" s="284"/>
      <c r="T28" s="252"/>
      <c r="U28" s="262">
        <v>3</v>
      </c>
      <c r="V28" s="284">
        <v>3</v>
      </c>
      <c r="W28" s="252">
        <v>3</v>
      </c>
      <c r="X28" s="262">
        <v>3</v>
      </c>
      <c r="Y28" s="284">
        <v>3</v>
      </c>
      <c r="Z28" s="284">
        <v>3</v>
      </c>
      <c r="AA28" s="252">
        <v>3</v>
      </c>
      <c r="AB28" s="256">
        <v>3</v>
      </c>
      <c r="AC28" s="271">
        <v>3</v>
      </c>
      <c r="AD28" s="271">
        <v>3</v>
      </c>
      <c r="AE28" s="777">
        <v>3</v>
      </c>
      <c r="AF28" s="262">
        <v>8</v>
      </c>
      <c r="AG28" s="284">
        <v>3</v>
      </c>
      <c r="AH28" s="284">
        <v>4</v>
      </c>
      <c r="AI28" s="284">
        <v>4</v>
      </c>
      <c r="AJ28" s="252">
        <v>4</v>
      </c>
      <c r="AK28" s="307">
        <v>3</v>
      </c>
      <c r="AL28" s="333">
        <v>3</v>
      </c>
      <c r="AM28" s="284">
        <v>3</v>
      </c>
      <c r="AN28" s="252">
        <v>3</v>
      </c>
      <c r="AO28" s="262">
        <v>3</v>
      </c>
      <c r="AP28" s="252"/>
      <c r="AQ28" s="262">
        <v>3</v>
      </c>
      <c r="AR28" s="284">
        <v>3</v>
      </c>
      <c r="AS28" s="284">
        <v>3</v>
      </c>
      <c r="AT28" s="252">
        <v>3</v>
      </c>
      <c r="AU28" s="262">
        <v>3</v>
      </c>
      <c r="AV28" s="284">
        <v>3</v>
      </c>
      <c r="AW28" s="284">
        <v>3</v>
      </c>
      <c r="AX28" s="252">
        <v>3</v>
      </c>
      <c r="AY28" s="262"/>
      <c r="AZ28" s="284"/>
      <c r="BA28" s="284"/>
      <c r="BB28" s="252"/>
      <c r="BC28" s="262">
        <v>3</v>
      </c>
      <c r="BD28" s="284">
        <v>3</v>
      </c>
      <c r="BE28" s="284">
        <v>3</v>
      </c>
      <c r="BF28" s="252"/>
      <c r="BG28" s="262">
        <v>3</v>
      </c>
      <c r="BH28" s="284">
        <v>3</v>
      </c>
      <c r="BI28" s="284">
        <v>3</v>
      </c>
      <c r="BJ28" s="252">
        <v>3</v>
      </c>
      <c r="BK28" s="262">
        <v>3</v>
      </c>
      <c r="BL28" s="252"/>
      <c r="BM28" s="262">
        <v>3</v>
      </c>
      <c r="BN28" s="284">
        <v>3</v>
      </c>
      <c r="BO28" s="284">
        <v>3</v>
      </c>
      <c r="BP28" s="252">
        <v>3</v>
      </c>
      <c r="BQ28" s="266">
        <v>3</v>
      </c>
      <c r="BR28" s="262">
        <v>3</v>
      </c>
      <c r="BS28" s="284">
        <v>3</v>
      </c>
      <c r="BT28" s="252">
        <v>3</v>
      </c>
      <c r="BU28" s="262">
        <v>3</v>
      </c>
      <c r="BV28" s="284">
        <v>3</v>
      </c>
      <c r="BW28" s="252">
        <v>3</v>
      </c>
      <c r="BX28" s="262">
        <v>3</v>
      </c>
      <c r="BY28" s="284"/>
      <c r="BZ28" s="252"/>
      <c r="CA28" s="262">
        <v>3</v>
      </c>
      <c r="CB28" s="284">
        <v>3</v>
      </c>
      <c r="CC28" s="252">
        <v>3</v>
      </c>
      <c r="CD28" s="262">
        <v>3</v>
      </c>
      <c r="CE28" s="284">
        <v>3</v>
      </c>
      <c r="CF28" s="252">
        <v>3</v>
      </c>
      <c r="CG28" s="262">
        <v>3</v>
      </c>
      <c r="CH28" s="284">
        <v>3</v>
      </c>
      <c r="CI28" s="252">
        <v>3</v>
      </c>
      <c r="CJ28" s="262"/>
      <c r="CK28" s="252"/>
      <c r="CL28" s="262"/>
      <c r="CM28" s="252"/>
      <c r="CN28" s="262">
        <v>3</v>
      </c>
      <c r="CO28" s="252"/>
      <c r="CP28" s="262">
        <v>3</v>
      </c>
      <c r="CQ28" s="252"/>
      <c r="CR28" s="776"/>
      <c r="CS28" s="776"/>
      <c r="CT28" s="256">
        <v>3</v>
      </c>
      <c r="CU28" s="777"/>
      <c r="CV28" s="262">
        <v>3</v>
      </c>
      <c r="CW28" s="284">
        <v>3</v>
      </c>
      <c r="CX28" s="284">
        <v>3</v>
      </c>
      <c r="CY28" s="252">
        <v>3</v>
      </c>
      <c r="CZ28" s="266"/>
      <c r="DA28" s="262">
        <v>3</v>
      </c>
      <c r="DB28" s="284">
        <v>3</v>
      </c>
      <c r="DC28" s="284">
        <v>3</v>
      </c>
      <c r="DD28" s="284"/>
      <c r="DE28" s="252"/>
      <c r="DF28" s="262">
        <v>3</v>
      </c>
      <c r="DG28" s="284">
        <v>3</v>
      </c>
      <c r="DH28" s="284">
        <v>3</v>
      </c>
      <c r="DI28" s="284"/>
      <c r="DJ28" s="252"/>
      <c r="DK28" s="256">
        <v>3</v>
      </c>
      <c r="DL28" s="271">
        <v>3</v>
      </c>
      <c r="DM28" s="271">
        <v>3</v>
      </c>
      <c r="DN28" s="777"/>
      <c r="DO28" s="262">
        <v>3</v>
      </c>
      <c r="DP28" s="284">
        <v>3</v>
      </c>
      <c r="DQ28" s="284">
        <v>3</v>
      </c>
      <c r="DR28" s="252">
        <v>3</v>
      </c>
      <c r="DS28" s="372">
        <v>4</v>
      </c>
      <c r="DT28" s="373"/>
      <c r="DU28" s="373">
        <v>3</v>
      </c>
      <c r="DV28" s="374"/>
      <c r="DW28" s="375">
        <v>3</v>
      </c>
      <c r="DX28" s="266">
        <v>3</v>
      </c>
      <c r="DY28" s="262">
        <v>3</v>
      </c>
      <c r="DZ28" s="284">
        <v>3</v>
      </c>
      <c r="EA28" s="284">
        <v>3</v>
      </c>
      <c r="EB28" s="252">
        <v>3</v>
      </c>
      <c r="EC28" s="266">
        <v>3</v>
      </c>
      <c r="ED28" s="266">
        <v>3</v>
      </c>
      <c r="EE28" s="262"/>
      <c r="EF28" s="252"/>
      <c r="EG28" s="262">
        <v>3</v>
      </c>
      <c r="EH28" s="252">
        <v>3</v>
      </c>
      <c r="EI28" s="262">
        <v>3</v>
      </c>
      <c r="EJ28" s="252">
        <v>3</v>
      </c>
      <c r="EK28" s="262">
        <v>3</v>
      </c>
      <c r="EL28" s="284">
        <v>3</v>
      </c>
      <c r="EM28" s="252">
        <v>3</v>
      </c>
      <c r="EN28" s="262"/>
      <c r="EO28" s="252"/>
      <c r="EP28" s="262"/>
      <c r="EQ28" s="252"/>
      <c r="ER28" s="262">
        <v>3</v>
      </c>
      <c r="ES28" s="252">
        <v>3</v>
      </c>
      <c r="ET28" s="262"/>
      <c r="EU28" s="284"/>
      <c r="EV28" s="284"/>
      <c r="EW28" s="252"/>
      <c r="EX28" s="262"/>
      <c r="EY28" s="284"/>
      <c r="EZ28" s="284"/>
      <c r="FA28" s="252"/>
      <c r="FB28" s="262"/>
      <c r="FC28" s="252"/>
      <c r="FD28" s="262"/>
      <c r="FE28" s="284"/>
      <c r="FF28" s="284"/>
      <c r="FG28" s="252"/>
      <c r="FH28" s="262"/>
      <c r="FI28" s="252"/>
      <c r="FJ28" s="262">
        <v>3</v>
      </c>
      <c r="FK28" s="252"/>
      <c r="FL28" s="262"/>
      <c r="FM28" s="252"/>
      <c r="FN28" s="262"/>
      <c r="FO28" s="284"/>
      <c r="FP28" s="284"/>
      <c r="FQ28" s="252"/>
      <c r="FR28" s="108">
        <v>3</v>
      </c>
      <c r="FS28" s="109">
        <v>3</v>
      </c>
      <c r="FT28" s="109">
        <v>3</v>
      </c>
      <c r="FU28" s="110"/>
      <c r="FV28" s="262">
        <v>3</v>
      </c>
      <c r="FW28" s="252"/>
      <c r="FX28" s="262">
        <v>3</v>
      </c>
      <c r="FY28" s="252"/>
      <c r="FZ28" s="262"/>
      <c r="GA28" s="252"/>
      <c r="GB28" s="266"/>
      <c r="GC28" s="262"/>
      <c r="GD28" s="252"/>
      <c r="GE28" s="262">
        <v>3</v>
      </c>
      <c r="GF28" s="284">
        <v>3</v>
      </c>
      <c r="GG28" s="284">
        <v>3</v>
      </c>
      <c r="GH28" s="252">
        <v>3</v>
      </c>
      <c r="GI28" s="266"/>
      <c r="GJ28" s="266"/>
      <c r="GK28" s="266"/>
      <c r="GL28" s="776">
        <v>3</v>
      </c>
      <c r="GM28" s="262"/>
      <c r="GN28" s="284"/>
      <c r="GO28" s="284"/>
      <c r="GP28" s="252"/>
      <c r="GQ28" s="262">
        <v>3</v>
      </c>
      <c r="GR28" s="284"/>
      <c r="GS28" s="284"/>
      <c r="GT28" s="252"/>
      <c r="GU28" s="262">
        <v>3</v>
      </c>
      <c r="GV28" s="284">
        <v>3</v>
      </c>
      <c r="GW28" s="284">
        <v>3</v>
      </c>
      <c r="GX28" s="252"/>
      <c r="GY28" s="262">
        <v>3</v>
      </c>
      <c r="GZ28" s="284">
        <v>3</v>
      </c>
      <c r="HA28" s="284">
        <v>3</v>
      </c>
      <c r="HB28" s="252"/>
      <c r="HC28" s="776"/>
      <c r="HD28" s="262">
        <v>3</v>
      </c>
      <c r="HE28" s="252">
        <v>3</v>
      </c>
      <c r="HF28" s="262">
        <v>3</v>
      </c>
      <c r="HG28" s="284">
        <v>3</v>
      </c>
      <c r="HH28" s="284">
        <v>3</v>
      </c>
      <c r="HI28" s="252">
        <v>3</v>
      </c>
      <c r="HJ28" s="262">
        <v>3</v>
      </c>
      <c r="HK28" s="252">
        <v>3</v>
      </c>
      <c r="HL28" s="262">
        <v>3</v>
      </c>
      <c r="HM28" s="284">
        <v>3</v>
      </c>
      <c r="HN28" s="284">
        <v>3</v>
      </c>
      <c r="HO28" s="252">
        <v>3</v>
      </c>
      <c r="HP28" s="262">
        <v>3</v>
      </c>
      <c r="HQ28" s="252"/>
      <c r="HR28" s="262">
        <v>3</v>
      </c>
      <c r="HS28" s="284">
        <v>3</v>
      </c>
      <c r="HT28" s="284">
        <v>3</v>
      </c>
      <c r="HU28" s="252">
        <v>3</v>
      </c>
      <c r="HV28" s="262">
        <v>3</v>
      </c>
      <c r="HW28" s="252"/>
      <c r="HX28" s="262">
        <v>3</v>
      </c>
      <c r="HY28" s="252"/>
      <c r="HZ28" s="262"/>
      <c r="IA28" s="284"/>
      <c r="IB28" s="284"/>
      <c r="IC28" s="252"/>
      <c r="ID28" s="262">
        <v>3</v>
      </c>
      <c r="IE28" s="252"/>
      <c r="IF28" s="262">
        <v>3</v>
      </c>
      <c r="IG28" s="252"/>
      <c r="IH28" s="262">
        <v>3</v>
      </c>
      <c r="II28" s="284">
        <v>3</v>
      </c>
      <c r="IJ28" s="284">
        <v>3</v>
      </c>
      <c r="IK28" s="252">
        <v>3</v>
      </c>
      <c r="IL28" s="266"/>
      <c r="IM28" s="262"/>
      <c r="IN28" s="252"/>
      <c r="IO28" s="262">
        <v>4</v>
      </c>
      <c r="IP28" s="284">
        <v>3</v>
      </c>
      <c r="IQ28" s="284">
        <v>4</v>
      </c>
      <c r="IR28" s="252"/>
      <c r="IS28" s="262">
        <v>2</v>
      </c>
      <c r="IT28" s="284">
        <v>3</v>
      </c>
      <c r="IU28" s="284">
        <v>3</v>
      </c>
      <c r="IV28" s="252">
        <v>3</v>
      </c>
      <c r="IW28" s="262">
        <v>3</v>
      </c>
      <c r="IX28" s="284">
        <v>3</v>
      </c>
      <c r="IY28" s="284">
        <v>3</v>
      </c>
      <c r="IZ28" s="252">
        <v>3</v>
      </c>
      <c r="JA28" s="266"/>
      <c r="JB28" s="256">
        <v>3</v>
      </c>
      <c r="JC28" s="271">
        <v>3</v>
      </c>
      <c r="JD28" s="271">
        <v>3</v>
      </c>
      <c r="JE28" s="777">
        <v>3</v>
      </c>
      <c r="JF28" s="262"/>
      <c r="JG28" s="284"/>
      <c r="JH28" s="252"/>
      <c r="JI28" s="262">
        <v>3</v>
      </c>
      <c r="JJ28" s="252">
        <v>3</v>
      </c>
      <c r="JK28" s="262">
        <v>3</v>
      </c>
      <c r="JL28" s="284">
        <v>3</v>
      </c>
      <c r="JM28" s="284">
        <v>3</v>
      </c>
      <c r="JN28" s="252">
        <v>3</v>
      </c>
      <c r="JO28" s="262"/>
      <c r="JP28" s="252"/>
      <c r="JQ28" s="262">
        <v>3</v>
      </c>
      <c r="JR28" s="284">
        <v>3</v>
      </c>
      <c r="JS28" s="284">
        <v>3</v>
      </c>
      <c r="JT28" s="252"/>
      <c r="JU28" s="262">
        <v>3</v>
      </c>
      <c r="JV28" s="284">
        <v>3</v>
      </c>
      <c r="JW28" s="284">
        <v>3</v>
      </c>
      <c r="JX28" s="252">
        <v>3</v>
      </c>
      <c r="JY28" s="256">
        <v>3</v>
      </c>
      <c r="JZ28" s="271">
        <v>3</v>
      </c>
      <c r="KA28" s="271">
        <v>3</v>
      </c>
      <c r="KB28" s="777">
        <v>3</v>
      </c>
      <c r="KC28" s="262"/>
      <c r="KD28" s="284"/>
      <c r="KE28" s="284"/>
      <c r="KF28" s="288"/>
    </row>
    <row r="29" spans="1:292" s="115" customFormat="1" ht="31.5" customHeight="1">
      <c r="A29" s="966"/>
      <c r="B29" s="376" t="s">
        <v>329</v>
      </c>
      <c r="C29" s="783"/>
      <c r="D29" s="135">
        <v>24.236666666666668</v>
      </c>
      <c r="E29" s="140">
        <v>28.013333333333332</v>
      </c>
      <c r="F29" s="140" t="s">
        <v>326</v>
      </c>
      <c r="G29" s="140" t="s">
        <v>326</v>
      </c>
      <c r="H29" s="169" t="s">
        <v>326</v>
      </c>
      <c r="I29" s="324">
        <v>23.025097990234542</v>
      </c>
      <c r="J29" s="325">
        <v>22.822216777555155</v>
      </c>
      <c r="K29" s="325">
        <v>26.356138025707892</v>
      </c>
      <c r="L29" s="377">
        <v>24.770329120912606</v>
      </c>
      <c r="M29" s="135">
        <v>23.630427604543502</v>
      </c>
      <c r="N29" s="140">
        <v>25.542442862543083</v>
      </c>
      <c r="O29" s="140">
        <v>27.690959184235897</v>
      </c>
      <c r="P29" s="131">
        <v>30.2</v>
      </c>
      <c r="Q29" s="135">
        <v>21.533333333333331</v>
      </c>
      <c r="R29" s="789"/>
      <c r="S29" s="789"/>
      <c r="T29" s="131"/>
      <c r="U29" s="135">
        <v>21.17</v>
      </c>
      <c r="V29" s="140">
        <v>22.676666666666666</v>
      </c>
      <c r="W29" s="241">
        <v>20.723333333333333</v>
      </c>
      <c r="X29" s="363">
        <v>21.83666666666667</v>
      </c>
      <c r="Y29" s="364">
        <v>23.790000000000003</v>
      </c>
      <c r="Z29" s="364">
        <v>26.27</v>
      </c>
      <c r="AA29" s="365">
        <v>23.536666666666665</v>
      </c>
      <c r="AB29" s="782">
        <v>21.32</v>
      </c>
      <c r="AC29" s="785">
        <v>21.74</v>
      </c>
      <c r="AD29" s="785">
        <v>24.93</v>
      </c>
      <c r="AE29" s="781">
        <v>23.84</v>
      </c>
      <c r="AF29" s="245">
        <v>18.682222222222222</v>
      </c>
      <c r="AG29" s="366">
        <v>18.566666666666666</v>
      </c>
      <c r="AH29" s="366">
        <v>17.893333333333334</v>
      </c>
      <c r="AI29" s="366">
        <v>18.55</v>
      </c>
      <c r="AJ29" s="787">
        <v>16.423333333333336</v>
      </c>
      <c r="AK29" s="245">
        <v>22.55</v>
      </c>
      <c r="AL29" s="366">
        <v>15.988381947312369</v>
      </c>
      <c r="AM29" s="368">
        <v>15.297839299042721</v>
      </c>
      <c r="AN29" s="368">
        <v>14.321399102223955</v>
      </c>
      <c r="AO29" s="135">
        <v>26.50333333333333</v>
      </c>
      <c r="AP29" s="131"/>
      <c r="AQ29" s="135">
        <v>23.003333333333334</v>
      </c>
      <c r="AR29" s="140">
        <v>23.08666666666667</v>
      </c>
      <c r="AS29" s="140">
        <v>23.303333333333331</v>
      </c>
      <c r="AT29" s="241">
        <v>21.406666666666698</v>
      </c>
      <c r="AU29" s="324">
        <v>20.135000000000002</v>
      </c>
      <c r="AV29" s="325">
        <v>20.181999999999999</v>
      </c>
      <c r="AW29" s="325">
        <v>19.597000000000001</v>
      </c>
      <c r="AX29" s="377">
        <v>14.704000000000001</v>
      </c>
      <c r="AY29" s="135"/>
      <c r="AZ29" s="140"/>
      <c r="BA29" s="140"/>
      <c r="BB29" s="241"/>
      <c r="BC29" s="135">
        <v>27.815528097316996</v>
      </c>
      <c r="BD29" s="378">
        <v>28.4</v>
      </c>
      <c r="BE29" s="140">
        <v>30.867141917179705</v>
      </c>
      <c r="BF29" s="131"/>
      <c r="BG29" s="363">
        <v>23.826431125757505</v>
      </c>
      <c r="BH29" s="364">
        <v>21.953512067307049</v>
      </c>
      <c r="BI29" s="364">
        <v>25.675115489136257</v>
      </c>
      <c r="BJ29" s="365">
        <v>22.437514055353557</v>
      </c>
      <c r="BK29" s="135">
        <v>26.71</v>
      </c>
      <c r="BL29" s="131"/>
      <c r="BM29" s="135">
        <v>30.366666666666664</v>
      </c>
      <c r="BN29" s="140">
        <v>32.609999999999992</v>
      </c>
      <c r="BO29" s="140">
        <v>26.72666666666667</v>
      </c>
      <c r="BP29" s="241">
        <v>22.303333333333331</v>
      </c>
      <c r="BQ29" s="141">
        <v>20.613333333333333</v>
      </c>
      <c r="BR29" s="135">
        <v>13.227339226269782</v>
      </c>
      <c r="BS29" s="140">
        <v>12.762608513112832</v>
      </c>
      <c r="BT29" s="241">
        <v>15.987000195031108</v>
      </c>
      <c r="BU29" s="135">
        <v>17.946666666666669</v>
      </c>
      <c r="BV29" s="140">
        <v>18.066666666666666</v>
      </c>
      <c r="BW29" s="241">
        <v>20.883333333333336</v>
      </c>
      <c r="BX29" s="135">
        <v>9.781965015070325</v>
      </c>
      <c r="BY29" s="789"/>
      <c r="BZ29" s="131"/>
      <c r="CA29" s="135">
        <v>11.833333333333334</v>
      </c>
      <c r="CB29" s="140">
        <v>10.796666666666667</v>
      </c>
      <c r="CC29" s="241">
        <v>14.406666666666666</v>
      </c>
      <c r="CD29" s="135">
        <v>4.9581252739727626</v>
      </c>
      <c r="CE29" s="140">
        <v>8.9644964837567027</v>
      </c>
      <c r="CF29" s="241">
        <v>13.356765439668337</v>
      </c>
      <c r="CG29" s="135">
        <v>12.44</v>
      </c>
      <c r="CH29" s="140">
        <v>15.353333333333333</v>
      </c>
      <c r="CI29" s="241">
        <v>18.853333333333332</v>
      </c>
      <c r="CJ29" s="788" t="s">
        <v>326</v>
      </c>
      <c r="CK29" s="131" t="s">
        <v>326</v>
      </c>
      <c r="CL29" s="788"/>
      <c r="CM29" s="131"/>
      <c r="CN29" s="788" t="s">
        <v>326</v>
      </c>
      <c r="CO29" s="131" t="s">
        <v>326</v>
      </c>
      <c r="CP29" s="788" t="s">
        <v>326</v>
      </c>
      <c r="CQ29" s="131" t="s">
        <v>326</v>
      </c>
      <c r="CR29" s="780"/>
      <c r="CS29" s="780"/>
      <c r="CT29" s="782" t="s">
        <v>326</v>
      </c>
      <c r="CU29" s="781"/>
      <c r="CV29" s="135">
        <v>13.7979407180671</v>
      </c>
      <c r="CW29" s="140">
        <v>13.098683573004552</v>
      </c>
      <c r="CX29" s="140">
        <v>13.163624928104609</v>
      </c>
      <c r="CY29" s="369">
        <v>29.0267137631214</v>
      </c>
      <c r="CZ29" s="783"/>
      <c r="DA29" s="245">
        <v>27.716666666666669</v>
      </c>
      <c r="DB29" s="789" t="s">
        <v>326</v>
      </c>
      <c r="DC29" s="789" t="s">
        <v>326</v>
      </c>
      <c r="DD29" s="789" t="s">
        <v>326</v>
      </c>
      <c r="DE29" s="131" t="s">
        <v>326</v>
      </c>
      <c r="DF29" s="135">
        <v>27.669999999999998</v>
      </c>
      <c r="DG29" s="140">
        <v>28.896666666666665</v>
      </c>
      <c r="DH29" s="140" t="s">
        <v>326</v>
      </c>
      <c r="DI29" s="140" t="s">
        <v>326</v>
      </c>
      <c r="DJ29" s="241" t="s">
        <v>326</v>
      </c>
      <c r="DK29" s="782">
        <v>30.64</v>
      </c>
      <c r="DL29" s="785">
        <v>29.52</v>
      </c>
      <c r="DM29" s="785" t="s">
        <v>326</v>
      </c>
      <c r="DN29" s="781" t="s">
        <v>326</v>
      </c>
      <c r="DO29" s="135">
        <v>25.029935338884929</v>
      </c>
      <c r="DP29" s="140">
        <v>26.108867933107025</v>
      </c>
      <c r="DQ29" s="140">
        <v>27.654636616809469</v>
      </c>
      <c r="DR29" s="241">
        <v>29.992260135407488</v>
      </c>
      <c r="DS29" s="363">
        <v>39.620458082266566</v>
      </c>
      <c r="DT29" s="789"/>
      <c r="DU29" s="364">
        <v>38.090650198069177</v>
      </c>
      <c r="DV29" s="131"/>
      <c r="DW29" s="141"/>
      <c r="DX29" s="371">
        <v>34.844462291017969</v>
      </c>
      <c r="DY29" s="363">
        <v>21.598482849543263</v>
      </c>
      <c r="DZ29" s="364">
        <v>23.933930017055175</v>
      </c>
      <c r="EA29" s="364">
        <v>24.301349811976355</v>
      </c>
      <c r="EB29" s="365">
        <v>25.736758029891682</v>
      </c>
      <c r="EC29" s="141">
        <v>35.693333333333335</v>
      </c>
      <c r="ED29" s="141">
        <v>23.242860819833268</v>
      </c>
      <c r="EE29" s="135">
        <v>28.16</v>
      </c>
      <c r="EF29" s="131" t="s">
        <v>326</v>
      </c>
      <c r="EG29" s="135">
        <v>23.73</v>
      </c>
      <c r="EH29" s="241">
        <v>29.807446200556097</v>
      </c>
      <c r="EI29" s="135">
        <v>16.070090947120942</v>
      </c>
      <c r="EJ29" s="241">
        <v>15.964530303083533</v>
      </c>
      <c r="EK29" s="135">
        <v>20.09</v>
      </c>
      <c r="EL29" s="140">
        <v>22.436666666666667</v>
      </c>
      <c r="EM29" s="241">
        <v>22.3</v>
      </c>
      <c r="EN29" s="788" t="s">
        <v>326</v>
      </c>
      <c r="EO29" s="131" t="s">
        <v>326</v>
      </c>
      <c r="EP29" s="135">
        <v>21.843333333333334</v>
      </c>
      <c r="EQ29" s="241" t="s">
        <v>326</v>
      </c>
      <c r="ER29" s="135">
        <v>11.899999999999999</v>
      </c>
      <c r="ES29" s="241">
        <v>10.49</v>
      </c>
      <c r="ET29" s="788"/>
      <c r="EU29" s="789"/>
      <c r="EV29" s="789"/>
      <c r="EW29" s="131"/>
      <c r="EX29" s="324">
        <v>27.070309663305725</v>
      </c>
      <c r="EY29" s="325">
        <v>29.48105813664958</v>
      </c>
      <c r="EZ29" s="325">
        <v>28.044898087946152</v>
      </c>
      <c r="FA29" s="377">
        <v>25.073433498191957</v>
      </c>
      <c r="FB29" s="135">
        <v>23.803333333333331</v>
      </c>
      <c r="FC29" s="131" t="s">
        <v>326</v>
      </c>
      <c r="FD29" s="788"/>
      <c r="FE29" s="789"/>
      <c r="FF29" s="789"/>
      <c r="FG29" s="131"/>
      <c r="FH29" s="135">
        <v>16.8</v>
      </c>
      <c r="FI29" s="131"/>
      <c r="FJ29" s="135">
        <v>11.136666666666665</v>
      </c>
      <c r="FK29" s="241" t="s">
        <v>326</v>
      </c>
      <c r="FL29" s="788"/>
      <c r="FM29" s="131"/>
      <c r="FN29" s="788"/>
      <c r="FO29" s="789"/>
      <c r="FP29" s="789"/>
      <c r="FQ29" s="131"/>
      <c r="FR29" s="108" t="s">
        <v>326</v>
      </c>
      <c r="FS29" s="109" t="s">
        <v>326</v>
      </c>
      <c r="FT29" s="109" t="s">
        <v>326</v>
      </c>
      <c r="FU29" s="110" t="s">
        <v>326</v>
      </c>
      <c r="FV29" s="135">
        <v>31.893333333333334</v>
      </c>
      <c r="FW29" s="131" t="s">
        <v>326</v>
      </c>
      <c r="FX29" s="135">
        <v>23.07</v>
      </c>
      <c r="FY29" s="131" t="s">
        <v>326</v>
      </c>
      <c r="FZ29" s="788"/>
      <c r="GA29" s="131"/>
      <c r="GB29" s="783"/>
      <c r="GC29" s="135">
        <v>24.326666666666664</v>
      </c>
      <c r="GD29" s="241">
        <v>15.466666666666667</v>
      </c>
      <c r="GE29" s="135">
        <v>18.116666666666667</v>
      </c>
      <c r="GF29" s="140">
        <v>17.793333333333333</v>
      </c>
      <c r="GG29" s="140">
        <v>18.676666666666666</v>
      </c>
      <c r="GH29" s="241">
        <v>16.776666666666667</v>
      </c>
      <c r="GI29" s="783"/>
      <c r="GJ29" s="783"/>
      <c r="GK29" s="783"/>
      <c r="GL29" s="780">
        <v>12.216666666666667</v>
      </c>
      <c r="GM29" s="135">
        <v>21.3</v>
      </c>
      <c r="GN29" s="140">
        <v>21.1</v>
      </c>
      <c r="GO29" s="140">
        <v>16.2</v>
      </c>
      <c r="GP29" s="241"/>
      <c r="GQ29" s="135">
        <v>30.063949526278805</v>
      </c>
      <c r="GR29" s="789" t="s">
        <v>326</v>
      </c>
      <c r="GS29" s="789" t="s">
        <v>326</v>
      </c>
      <c r="GT29" s="131" t="s">
        <v>326</v>
      </c>
      <c r="GU29" s="324">
        <v>26.637822704194324</v>
      </c>
      <c r="GV29" s="325">
        <v>22.584878856260932</v>
      </c>
      <c r="GW29" s="325">
        <v>22.668347893287322</v>
      </c>
      <c r="GX29" s="377" t="s">
        <v>326</v>
      </c>
      <c r="GY29" s="324">
        <v>23.829003798070435</v>
      </c>
      <c r="GZ29" s="325">
        <v>20.674068362532076</v>
      </c>
      <c r="HA29" s="325">
        <v>19.770734026691823</v>
      </c>
      <c r="HB29" s="377" t="s">
        <v>326</v>
      </c>
      <c r="HC29" s="780"/>
      <c r="HD29" s="135">
        <v>31.556666666666668</v>
      </c>
      <c r="HE29" s="241">
        <v>19.436666666666664</v>
      </c>
      <c r="HF29" s="135">
        <v>24.74</v>
      </c>
      <c r="HG29" s="140">
        <v>25.64</v>
      </c>
      <c r="HH29" s="140">
        <v>25.64</v>
      </c>
      <c r="HI29" s="241">
        <v>24.233333333333299</v>
      </c>
      <c r="HJ29" s="135">
        <v>22.083333333333332</v>
      </c>
      <c r="HK29" s="241">
        <v>21.433333333333334</v>
      </c>
      <c r="HL29" s="788">
        <v>23.4</v>
      </c>
      <c r="HM29" s="789">
        <v>24.6</v>
      </c>
      <c r="HN29" s="789">
        <v>25.7</v>
      </c>
      <c r="HO29" s="131">
        <v>19.2</v>
      </c>
      <c r="HP29" s="788"/>
      <c r="HQ29" s="131"/>
      <c r="HR29" s="135">
        <v>25.293051829686735</v>
      </c>
      <c r="HS29" s="140">
        <v>25.337103842000449</v>
      </c>
      <c r="HT29" s="140">
        <v>26.435802216856359</v>
      </c>
      <c r="HU29" s="241">
        <v>25.594532708388282</v>
      </c>
      <c r="HV29" s="135">
        <v>24.026666666666667</v>
      </c>
      <c r="HW29" s="241" t="s">
        <v>326</v>
      </c>
      <c r="HX29" s="135">
        <v>15.303333333333333</v>
      </c>
      <c r="HY29" s="241" t="s">
        <v>326</v>
      </c>
      <c r="HZ29" s="788"/>
      <c r="IA29" s="789"/>
      <c r="IB29" s="789"/>
      <c r="IC29" s="131"/>
      <c r="ID29" s="135">
        <v>19.546666666666667</v>
      </c>
      <c r="IE29" s="131" t="s">
        <v>327</v>
      </c>
      <c r="IF29" s="135">
        <v>18.016666666666669</v>
      </c>
      <c r="IG29" s="241" t="s">
        <v>326</v>
      </c>
      <c r="IH29" s="324">
        <v>31.270740678991974</v>
      </c>
      <c r="II29" s="325">
        <v>25.18154147841004</v>
      </c>
      <c r="IJ29" s="325">
        <v>24.543500981038658</v>
      </c>
      <c r="IK29" s="377" t="s">
        <v>326</v>
      </c>
      <c r="IL29" s="783"/>
      <c r="IM29" s="135">
        <v>26.083333333333332</v>
      </c>
      <c r="IN29" s="131" t="s">
        <v>326</v>
      </c>
      <c r="IO29" s="135">
        <v>21.445939474820118</v>
      </c>
      <c r="IP29" s="140">
        <v>24.860598439041215</v>
      </c>
      <c r="IQ29" s="789"/>
      <c r="IR29" s="131"/>
      <c r="IS29" s="135">
        <v>15.520234893085794</v>
      </c>
      <c r="IT29" s="140">
        <v>15.774121787880768</v>
      </c>
      <c r="IU29" s="140">
        <v>22.288310230653678</v>
      </c>
      <c r="IV29" s="241">
        <v>21.896300617643877</v>
      </c>
      <c r="IW29" s="324">
        <v>24.859021182844021</v>
      </c>
      <c r="IX29" s="325">
        <v>24.979722264394621</v>
      </c>
      <c r="IY29" s="325">
        <v>24.640996877176885</v>
      </c>
      <c r="IZ29" s="377">
        <v>22.431659309250694</v>
      </c>
      <c r="JA29" s="783"/>
      <c r="JB29" s="782">
        <v>29.09</v>
      </c>
      <c r="JC29" s="785">
        <v>27.48</v>
      </c>
      <c r="JD29" s="785" t="s">
        <v>326</v>
      </c>
      <c r="JE29" s="781" t="s">
        <v>326</v>
      </c>
      <c r="JF29" s="788"/>
      <c r="JG29" s="789"/>
      <c r="JH29" s="131"/>
      <c r="JI29" s="135">
        <v>24.376666666666665</v>
      </c>
      <c r="JJ29" s="131" t="s">
        <v>326</v>
      </c>
      <c r="JK29" s="324">
        <v>24.160504875716356</v>
      </c>
      <c r="JL29" s="325">
        <v>25.184896936496283</v>
      </c>
      <c r="JM29" s="325">
        <v>26.098709855477662</v>
      </c>
      <c r="JN29" s="377">
        <v>25.883524293210641</v>
      </c>
      <c r="JO29" s="788" t="s">
        <v>326</v>
      </c>
      <c r="JP29" s="131" t="s">
        <v>326</v>
      </c>
      <c r="JQ29" s="324">
        <v>23.856387199532538</v>
      </c>
      <c r="JR29" s="325">
        <v>27.78603574301243</v>
      </c>
      <c r="JS29" s="325">
        <v>29.016532416086136</v>
      </c>
      <c r="JT29" s="377" t="s">
        <v>326</v>
      </c>
      <c r="JU29" s="363">
        <v>15.756344224022461</v>
      </c>
      <c r="JV29" s="364">
        <v>18.104069801588775</v>
      </c>
      <c r="JW29" s="364">
        <v>17.19833230173791</v>
      </c>
      <c r="JX29" s="365">
        <v>17.13916758857372</v>
      </c>
      <c r="JY29" s="782">
        <v>31.5</v>
      </c>
      <c r="JZ29" s="785">
        <v>34.03</v>
      </c>
      <c r="KA29" s="785" t="s">
        <v>326</v>
      </c>
      <c r="KB29" s="781" t="s">
        <v>326</v>
      </c>
      <c r="KC29" s="788"/>
      <c r="KD29" s="789"/>
      <c r="KE29" s="789"/>
      <c r="KF29" s="790"/>
    </row>
    <row r="30" spans="1:292" s="115" customFormat="1" ht="15.75" customHeight="1">
      <c r="A30" s="966"/>
      <c r="B30" s="362" t="s">
        <v>328</v>
      </c>
      <c r="C30" s="783"/>
      <c r="D30" s="135">
        <v>4.5092497528228768E-2</v>
      </c>
      <c r="E30" s="140">
        <v>0.10692676621563516</v>
      </c>
      <c r="F30" s="140" t="s">
        <v>326</v>
      </c>
      <c r="G30" s="140" t="s">
        <v>326</v>
      </c>
      <c r="H30" s="140" t="s">
        <v>326</v>
      </c>
      <c r="I30" s="135">
        <v>2.2795192166061309</v>
      </c>
      <c r="J30" s="140">
        <v>0.88564371767431882</v>
      </c>
      <c r="K30" s="140">
        <v>1.4703186956789818</v>
      </c>
      <c r="L30" s="241">
        <v>1.8453274191403883</v>
      </c>
      <c r="M30" s="135">
        <v>0.30302592648059212</v>
      </c>
      <c r="N30" s="140">
        <v>0.55026217288109058</v>
      </c>
      <c r="O30" s="140">
        <v>0.50810938901136349</v>
      </c>
      <c r="P30" s="131"/>
      <c r="Q30" s="135">
        <v>0.48211340298039229</v>
      </c>
      <c r="R30" s="789"/>
      <c r="S30" s="789"/>
      <c r="T30" s="131"/>
      <c r="U30" s="135">
        <v>0.37509998667022182</v>
      </c>
      <c r="V30" s="140">
        <v>0.32145502536643233</v>
      </c>
      <c r="W30" s="241">
        <v>0.2050203241957573</v>
      </c>
      <c r="X30" s="363">
        <v>0.26312227829154511</v>
      </c>
      <c r="Y30" s="364">
        <v>0.33600595232822966</v>
      </c>
      <c r="Z30" s="364">
        <v>0.32000000000000028</v>
      </c>
      <c r="AA30" s="365">
        <v>1.5275252316519916E-2</v>
      </c>
      <c r="AB30" s="782">
        <v>0.27</v>
      </c>
      <c r="AC30" s="785">
        <v>0.18</v>
      </c>
      <c r="AD30" s="785">
        <v>0.02</v>
      </c>
      <c r="AE30" s="781">
        <v>0.05</v>
      </c>
      <c r="AF30" s="245">
        <v>6.7966495013680031E-2</v>
      </c>
      <c r="AG30" s="366">
        <v>5.033222956847247E-2</v>
      </c>
      <c r="AH30" s="366">
        <v>4.1633319989323757E-2</v>
      </c>
      <c r="AI30" s="366">
        <v>0.20744477176668835</v>
      </c>
      <c r="AJ30" s="787">
        <v>0.44836740886613519</v>
      </c>
      <c r="AK30" s="245">
        <v>0.03</v>
      </c>
      <c r="AL30" s="366">
        <v>1.0978764404186603</v>
      </c>
      <c r="AM30" s="367">
        <v>1.0614881760131873</v>
      </c>
      <c r="AN30" s="368">
        <v>2.6427388759190724</v>
      </c>
      <c r="AO30" s="135">
        <v>1.875268869611324</v>
      </c>
      <c r="AP30" s="131"/>
      <c r="AQ30" s="135">
        <v>7.7674534651539617E-2</v>
      </c>
      <c r="AR30" s="140">
        <v>0.10969655114602925</v>
      </c>
      <c r="AS30" s="140">
        <v>1.5275252316519916E-2</v>
      </c>
      <c r="AT30" s="241">
        <v>0.17785762095938867</v>
      </c>
      <c r="AU30" s="788">
        <v>1.2</v>
      </c>
      <c r="AV30" s="789">
        <v>1.516</v>
      </c>
      <c r="AW30" s="789">
        <v>0.626</v>
      </c>
      <c r="AX30" s="131">
        <v>0.35</v>
      </c>
      <c r="AY30" s="135"/>
      <c r="AZ30" s="140"/>
      <c r="BA30" s="140"/>
      <c r="BB30" s="241"/>
      <c r="BC30" s="135">
        <v>0.87089265520519343</v>
      </c>
      <c r="BD30" s="140">
        <v>0.71</v>
      </c>
      <c r="BE30" s="140">
        <v>0.61438587360243269</v>
      </c>
      <c r="BF30" s="131"/>
      <c r="BG30" s="363">
        <v>0.78247724344254965</v>
      </c>
      <c r="BH30" s="364">
        <v>1.5548689484487528</v>
      </c>
      <c r="BI30" s="364">
        <v>0.32279458179408033</v>
      </c>
      <c r="BJ30" s="365">
        <v>0.59859921821183704</v>
      </c>
      <c r="BK30" s="135">
        <v>7.9582242575422527E-2</v>
      </c>
      <c r="BL30" s="131"/>
      <c r="BM30" s="135">
        <v>0.1789785834487829</v>
      </c>
      <c r="BN30" s="140">
        <v>0.30315012782448358</v>
      </c>
      <c r="BO30" s="140">
        <v>0.15176736583776324</v>
      </c>
      <c r="BP30" s="241">
        <v>0.36018513757973719</v>
      </c>
      <c r="BQ30" s="141">
        <v>0.17039170558842634</v>
      </c>
      <c r="BR30" s="135">
        <v>0.52335201430334877</v>
      </c>
      <c r="BS30" s="140">
        <v>0.3124383055140319</v>
      </c>
      <c r="BT30" s="241">
        <v>0.23010615603246895</v>
      </c>
      <c r="BU30" s="135">
        <v>9.2376043070340211E-2</v>
      </c>
      <c r="BV30" s="140">
        <v>8.144527815247006E-2</v>
      </c>
      <c r="BW30" s="241">
        <v>0.7573858549863024</v>
      </c>
      <c r="BX30" s="135">
        <v>1.0714325294301665</v>
      </c>
      <c r="BY30" s="789"/>
      <c r="BZ30" s="131"/>
      <c r="CA30" s="135">
        <v>0.11503622617824864</v>
      </c>
      <c r="CB30" s="140">
        <v>5.5075705472860871E-2</v>
      </c>
      <c r="CC30" s="241">
        <v>0.16258331197676287</v>
      </c>
      <c r="CD30" s="135">
        <v>0.63995552838590697</v>
      </c>
      <c r="CE30" s="140">
        <v>6.019470207020531E-2</v>
      </c>
      <c r="CF30" s="241">
        <v>0.34817279181383115</v>
      </c>
      <c r="CG30" s="135">
        <v>6.9999999999999521E-2</v>
      </c>
      <c r="CH30" s="140">
        <v>0.13576941236277504</v>
      </c>
      <c r="CI30" s="241">
        <v>5.5075705472861461E-2</v>
      </c>
      <c r="CJ30" s="788"/>
      <c r="CK30" s="131"/>
      <c r="CL30" s="788"/>
      <c r="CM30" s="131"/>
      <c r="CN30" s="788"/>
      <c r="CO30" s="131"/>
      <c r="CP30" s="788"/>
      <c r="CQ30" s="131"/>
      <c r="CR30" s="780"/>
      <c r="CS30" s="780"/>
      <c r="CT30" s="782"/>
      <c r="CU30" s="781"/>
      <c r="CV30" s="135">
        <v>2.4653119148929572</v>
      </c>
      <c r="CW30" s="140">
        <v>1.612108900071245</v>
      </c>
      <c r="CX30" s="140">
        <v>0.23470623139008598</v>
      </c>
      <c r="CY30" s="369">
        <v>1.2132989112019978</v>
      </c>
      <c r="CZ30" s="783"/>
      <c r="DA30" s="245">
        <v>0.3382799629498231</v>
      </c>
      <c r="DB30" s="789"/>
      <c r="DC30" s="789"/>
      <c r="DD30" s="789"/>
      <c r="DE30" s="131"/>
      <c r="DF30" s="135">
        <v>8.1853527718724936E-2</v>
      </c>
      <c r="DG30" s="140">
        <v>0.26083200212652757</v>
      </c>
      <c r="DH30" s="140" t="s">
        <v>326</v>
      </c>
      <c r="DI30" s="140" t="s">
        <v>326</v>
      </c>
      <c r="DJ30" s="241" t="s">
        <v>326</v>
      </c>
      <c r="DK30" s="782">
        <v>7.0000000000000007E-2</v>
      </c>
      <c r="DL30" s="785">
        <v>0.26</v>
      </c>
      <c r="DM30" s="785" t="s">
        <v>326</v>
      </c>
      <c r="DN30" s="781" t="s">
        <v>326</v>
      </c>
      <c r="DO30" s="135">
        <v>0.730118412454273</v>
      </c>
      <c r="DP30" s="140">
        <v>1.2418679652267228</v>
      </c>
      <c r="DQ30" s="140">
        <v>0.34349704132526493</v>
      </c>
      <c r="DR30" s="241">
        <v>0.28884725091266683</v>
      </c>
      <c r="DS30" s="363">
        <v>1.4462450367308599</v>
      </c>
      <c r="DT30" s="789"/>
      <c r="DU30" s="364">
        <v>0.45936343950623038</v>
      </c>
      <c r="DV30" s="131"/>
      <c r="DW30" s="141"/>
      <c r="DX30" s="371">
        <v>0.20939987490170933</v>
      </c>
      <c r="DY30" s="363">
        <v>1.241604136535184</v>
      </c>
      <c r="DZ30" s="364">
        <v>0.41075322200823761</v>
      </c>
      <c r="EA30" s="364">
        <v>0.95090447234536057</v>
      </c>
      <c r="EB30" s="365">
        <v>0</v>
      </c>
      <c r="EC30" s="141">
        <v>0.94161209281387936</v>
      </c>
      <c r="ED30" s="141">
        <v>1.1233372333199043</v>
      </c>
      <c r="EE30" s="135">
        <v>0.1907878402833886</v>
      </c>
      <c r="EF30" s="131"/>
      <c r="EG30" s="135">
        <v>0.23065125189341501</v>
      </c>
      <c r="EH30" s="241">
        <v>0.22297975070532133</v>
      </c>
      <c r="EI30" s="135">
        <v>0.9937015269304571</v>
      </c>
      <c r="EJ30" s="241">
        <v>0.4938109693832376</v>
      </c>
      <c r="EK30" s="135">
        <v>0.24576411454889099</v>
      </c>
      <c r="EL30" s="140">
        <v>0.16258331197676093</v>
      </c>
      <c r="EM30" s="241">
        <v>0.24269322199023094</v>
      </c>
      <c r="EN30" s="788"/>
      <c r="EO30" s="131"/>
      <c r="EP30" s="135">
        <v>1.4043266476619078</v>
      </c>
      <c r="EQ30" s="241" t="s">
        <v>326</v>
      </c>
      <c r="ER30" s="135">
        <v>1.5094038558318412</v>
      </c>
      <c r="ES30" s="241">
        <v>0.92676857952781311</v>
      </c>
      <c r="ET30" s="788"/>
      <c r="EU30" s="789"/>
      <c r="EV30" s="789"/>
      <c r="EW30" s="131"/>
      <c r="EX30" s="135">
        <v>1.8415330304040987</v>
      </c>
      <c r="EY30" s="140">
        <v>1.9785912880576983</v>
      </c>
      <c r="EZ30" s="140">
        <v>2.4247100322867698</v>
      </c>
      <c r="FA30" s="241">
        <v>2.2643865916674817</v>
      </c>
      <c r="FB30" s="135">
        <v>9.2915732431775436E-2</v>
      </c>
      <c r="FC30" s="131"/>
      <c r="FD30" s="788"/>
      <c r="FE30" s="789"/>
      <c r="FF30" s="789"/>
      <c r="FG30" s="131"/>
      <c r="FH30" s="135">
        <v>2.687526744052958</v>
      </c>
      <c r="FI30" s="131"/>
      <c r="FJ30" s="135">
        <v>0.74332585945420526</v>
      </c>
      <c r="FK30" s="241" t="s">
        <v>326</v>
      </c>
      <c r="FL30" s="788"/>
      <c r="FM30" s="131"/>
      <c r="FN30" s="788"/>
      <c r="FO30" s="789"/>
      <c r="FP30" s="789"/>
      <c r="FQ30" s="131"/>
      <c r="FR30" s="108"/>
      <c r="FS30" s="109"/>
      <c r="FT30" s="109"/>
      <c r="FU30" s="110"/>
      <c r="FV30" s="135">
        <v>0.14011899704655575</v>
      </c>
      <c r="FW30" s="131"/>
      <c r="FX30" s="135">
        <v>0.01</v>
      </c>
      <c r="FY30" s="131"/>
      <c r="FZ30" s="788"/>
      <c r="GA30" s="131"/>
      <c r="GB30" s="783"/>
      <c r="GC30" s="135">
        <v>0.26501572280401337</v>
      </c>
      <c r="GD30" s="241">
        <v>0.33560889936551641</v>
      </c>
      <c r="GE30" s="135">
        <v>0.13650396819628821</v>
      </c>
      <c r="GF30" s="140">
        <v>0.11846237095944581</v>
      </c>
      <c r="GG30" s="140">
        <v>6.4291005073287028E-2</v>
      </c>
      <c r="GH30" s="241">
        <v>1.0248089252798942</v>
      </c>
      <c r="GI30" s="783"/>
      <c r="GJ30" s="783"/>
      <c r="GK30" s="783"/>
      <c r="GL30" s="780">
        <v>0.37807384612690398</v>
      </c>
      <c r="GM30" s="788">
        <v>0</v>
      </c>
      <c r="GN30" s="789">
        <v>0</v>
      </c>
      <c r="GO30" s="789">
        <v>0</v>
      </c>
      <c r="GP30" s="131"/>
      <c r="GQ30" s="135">
        <v>0.42186137756668124</v>
      </c>
      <c r="GR30" s="789"/>
      <c r="GS30" s="789"/>
      <c r="GT30" s="131"/>
      <c r="GU30" s="135">
        <v>1.2496165303631774</v>
      </c>
      <c r="GV30" s="140">
        <v>1.4317532377035607</v>
      </c>
      <c r="GW30" s="140">
        <v>0.22169238553319215</v>
      </c>
      <c r="GX30" s="131"/>
      <c r="GY30" s="135">
        <v>0.33335813544803811</v>
      </c>
      <c r="GZ30" s="140">
        <v>1.6786667226062557</v>
      </c>
      <c r="HA30" s="140">
        <v>1.8329253810484503</v>
      </c>
      <c r="HB30" s="131"/>
      <c r="HC30" s="780"/>
      <c r="HD30" s="135">
        <v>1.1950034867452621</v>
      </c>
      <c r="HE30" s="241">
        <v>1.1874482444861894</v>
      </c>
      <c r="HF30" s="135">
        <v>0.10148891565092213</v>
      </c>
      <c r="HG30" s="140">
        <v>0.1410673597966576</v>
      </c>
      <c r="HH30" s="140">
        <v>2.6457513110646015E-2</v>
      </c>
      <c r="HI30" s="241">
        <v>0.39119475115769881</v>
      </c>
      <c r="HJ30" s="135">
        <v>0.30353473167552614</v>
      </c>
      <c r="HK30" s="241">
        <v>0.27061657993059768</v>
      </c>
      <c r="HL30" s="135">
        <v>1.3165438577553195</v>
      </c>
      <c r="HM30" s="140">
        <v>0.18711250086886946</v>
      </c>
      <c r="HN30" s="140">
        <v>1.5338475396029718</v>
      </c>
      <c r="HO30" s="241">
        <v>2.2030454773731321</v>
      </c>
      <c r="HP30" s="788"/>
      <c r="HQ30" s="131"/>
      <c r="HR30" s="135">
        <v>2.3139264162198971</v>
      </c>
      <c r="HS30" s="140">
        <v>1.0907738992811251</v>
      </c>
      <c r="HT30" s="140">
        <v>0.79752280526287822</v>
      </c>
      <c r="HU30" s="241">
        <v>1.1881164176209478</v>
      </c>
      <c r="HV30" s="135">
        <v>0.35004761580866833</v>
      </c>
      <c r="HW30" s="241" t="s">
        <v>326</v>
      </c>
      <c r="HX30" s="135">
        <v>0.73111786555475022</v>
      </c>
      <c r="HY30" s="241" t="s">
        <v>326</v>
      </c>
      <c r="HZ30" s="788"/>
      <c r="IA30" s="789"/>
      <c r="IB30" s="789"/>
      <c r="IC30" s="131"/>
      <c r="ID30" s="135">
        <v>3.0525781453278631</v>
      </c>
      <c r="IE30" s="131" t="s">
        <v>327</v>
      </c>
      <c r="IF30" s="135">
        <v>7.571877794400407E-2</v>
      </c>
      <c r="IG30" s="241" t="s">
        <v>326</v>
      </c>
      <c r="IH30" s="135">
        <v>0.4949497718472991</v>
      </c>
      <c r="II30" s="140">
        <v>0.52527996027824975</v>
      </c>
      <c r="IJ30" s="140">
        <v>0.53590816932686958</v>
      </c>
      <c r="IK30" s="131"/>
      <c r="IL30" s="783"/>
      <c r="IM30" s="135">
        <v>0.30435724623102578</v>
      </c>
      <c r="IN30" s="131"/>
      <c r="IO30" s="135">
        <v>0.73647789494596672</v>
      </c>
      <c r="IP30" s="140">
        <v>1.0516815680014204</v>
      </c>
      <c r="IQ30" s="789"/>
      <c r="IR30" s="131"/>
      <c r="IS30" s="135">
        <v>0.9542419057198237</v>
      </c>
      <c r="IT30" s="140">
        <v>2.2491464862772355</v>
      </c>
      <c r="IU30" s="140">
        <v>1.2538420317648677</v>
      </c>
      <c r="IV30" s="241">
        <v>1.926039151648745</v>
      </c>
      <c r="IW30" s="788"/>
      <c r="IX30" s="789"/>
      <c r="IY30" s="789"/>
      <c r="IZ30" s="131"/>
      <c r="JA30" s="783"/>
      <c r="JB30" s="782">
        <v>0.03</v>
      </c>
      <c r="JC30" s="785">
        <v>0.26</v>
      </c>
      <c r="JD30" s="785"/>
      <c r="JE30" s="781"/>
      <c r="JF30" s="788"/>
      <c r="JG30" s="789"/>
      <c r="JH30" s="131"/>
      <c r="JI30" s="135">
        <v>0.24193663082165293</v>
      </c>
      <c r="JJ30" s="131"/>
      <c r="JK30" s="788"/>
      <c r="JL30" s="789"/>
      <c r="JM30" s="789"/>
      <c r="JN30" s="131"/>
      <c r="JO30" s="788"/>
      <c r="JP30" s="131"/>
      <c r="JQ30" s="135">
        <v>1.0037565761936582</v>
      </c>
      <c r="JR30" s="140">
        <v>0.82747636013589543</v>
      </c>
      <c r="JS30" s="140">
        <v>0.92833933698894555</v>
      </c>
      <c r="JT30" s="131"/>
      <c r="JU30" s="363">
        <v>3.1316893068736427</v>
      </c>
      <c r="JV30" s="364">
        <v>1.721112417641647</v>
      </c>
      <c r="JW30" s="364">
        <v>0.528324362896887</v>
      </c>
      <c r="JX30" s="365">
        <v>0.33774098081243781</v>
      </c>
      <c r="JY30" s="782">
        <v>0.05</v>
      </c>
      <c r="JZ30" s="785">
        <v>0.98</v>
      </c>
      <c r="KA30" s="785"/>
      <c r="KB30" s="781"/>
      <c r="KC30" s="788"/>
      <c r="KD30" s="789"/>
      <c r="KE30" s="789"/>
      <c r="KF30" s="790"/>
    </row>
    <row r="31" spans="1:292" s="115" customFormat="1" ht="23.25" customHeight="1">
      <c r="A31" s="966"/>
      <c r="B31" s="362" t="s">
        <v>270</v>
      </c>
      <c r="C31" s="266"/>
      <c r="D31" s="262"/>
      <c r="E31" s="284"/>
      <c r="F31" s="284"/>
      <c r="G31" s="284"/>
      <c r="H31" s="252"/>
      <c r="I31" s="262"/>
      <c r="J31" s="284"/>
      <c r="K31" s="284"/>
      <c r="L31" s="252"/>
      <c r="M31" s="262">
        <v>3</v>
      </c>
      <c r="N31" s="284">
        <v>3</v>
      </c>
      <c r="O31" s="284">
        <v>3</v>
      </c>
      <c r="P31" s="252">
        <v>3</v>
      </c>
      <c r="Q31" s="262">
        <v>3</v>
      </c>
      <c r="R31" s="284"/>
      <c r="S31" s="284"/>
      <c r="T31" s="252"/>
      <c r="U31" s="262">
        <v>3</v>
      </c>
      <c r="V31" s="284">
        <v>3</v>
      </c>
      <c r="W31" s="252">
        <v>3</v>
      </c>
      <c r="X31" s="262">
        <v>3</v>
      </c>
      <c r="Y31" s="284">
        <v>3</v>
      </c>
      <c r="Z31" s="284">
        <v>3</v>
      </c>
      <c r="AA31" s="252">
        <v>3</v>
      </c>
      <c r="AB31" s="256">
        <v>3</v>
      </c>
      <c r="AC31" s="271">
        <v>3</v>
      </c>
      <c r="AD31" s="271">
        <v>3</v>
      </c>
      <c r="AE31" s="777">
        <v>3</v>
      </c>
      <c r="AF31" s="262">
        <v>8</v>
      </c>
      <c r="AG31" s="284">
        <v>4</v>
      </c>
      <c r="AH31" s="284">
        <v>4</v>
      </c>
      <c r="AI31" s="284">
        <v>4</v>
      </c>
      <c r="AJ31" s="252">
        <v>3</v>
      </c>
      <c r="AK31" s="307">
        <v>3</v>
      </c>
      <c r="AL31" s="333">
        <v>3</v>
      </c>
      <c r="AM31" s="284">
        <v>3</v>
      </c>
      <c r="AN31" s="252">
        <v>3</v>
      </c>
      <c r="AO31" s="262">
        <v>3</v>
      </c>
      <c r="AP31" s="252"/>
      <c r="AQ31" s="262">
        <v>3</v>
      </c>
      <c r="AR31" s="284">
        <v>3</v>
      </c>
      <c r="AS31" s="284">
        <v>3</v>
      </c>
      <c r="AT31" s="252">
        <v>3</v>
      </c>
      <c r="AU31" s="262">
        <v>3</v>
      </c>
      <c r="AV31" s="284">
        <v>3</v>
      </c>
      <c r="AW31" s="284">
        <v>3</v>
      </c>
      <c r="AX31" s="252">
        <v>3</v>
      </c>
      <c r="AY31" s="262"/>
      <c r="AZ31" s="284"/>
      <c r="BA31" s="284"/>
      <c r="BB31" s="252"/>
      <c r="BC31" s="262">
        <v>3</v>
      </c>
      <c r="BD31" s="284">
        <v>3</v>
      </c>
      <c r="BE31" s="284">
        <v>3</v>
      </c>
      <c r="BF31" s="252"/>
      <c r="BG31" s="262">
        <v>3</v>
      </c>
      <c r="BH31" s="284">
        <v>3</v>
      </c>
      <c r="BI31" s="284">
        <v>3</v>
      </c>
      <c r="BJ31" s="252">
        <v>3</v>
      </c>
      <c r="BK31" s="262">
        <v>3</v>
      </c>
      <c r="BL31" s="252"/>
      <c r="BM31" s="262">
        <v>3</v>
      </c>
      <c r="BN31" s="284">
        <v>3</v>
      </c>
      <c r="BO31" s="284">
        <v>3</v>
      </c>
      <c r="BP31" s="252">
        <v>3</v>
      </c>
      <c r="BQ31" s="266">
        <v>3</v>
      </c>
      <c r="BR31" s="262">
        <v>6</v>
      </c>
      <c r="BS31" s="284">
        <v>3</v>
      </c>
      <c r="BT31" s="252">
        <v>3</v>
      </c>
      <c r="BU31" s="262">
        <v>3</v>
      </c>
      <c r="BV31" s="284">
        <v>3</v>
      </c>
      <c r="BW31" s="252">
        <v>3</v>
      </c>
      <c r="BX31" s="262">
        <v>7</v>
      </c>
      <c r="BY31" s="284"/>
      <c r="BZ31" s="252"/>
      <c r="CA31" s="262">
        <v>3</v>
      </c>
      <c r="CB31" s="284">
        <v>3</v>
      </c>
      <c r="CC31" s="252">
        <v>3</v>
      </c>
      <c r="CD31" s="262">
        <v>7</v>
      </c>
      <c r="CE31" s="284">
        <v>3</v>
      </c>
      <c r="CF31" s="252">
        <v>3</v>
      </c>
      <c r="CG31" s="262">
        <v>3</v>
      </c>
      <c r="CH31" s="284">
        <v>3</v>
      </c>
      <c r="CI31" s="252">
        <v>3</v>
      </c>
      <c r="CJ31" s="262"/>
      <c r="CK31" s="252"/>
      <c r="CL31" s="262"/>
      <c r="CM31" s="252"/>
      <c r="CN31" s="262"/>
      <c r="CO31" s="252"/>
      <c r="CP31" s="262"/>
      <c r="CQ31" s="252"/>
      <c r="CR31" s="776"/>
      <c r="CS31" s="776"/>
      <c r="CT31" s="256"/>
      <c r="CU31" s="777"/>
      <c r="CV31" s="262">
        <v>2</v>
      </c>
      <c r="CW31" s="284">
        <v>3</v>
      </c>
      <c r="CX31" s="284">
        <v>2</v>
      </c>
      <c r="CY31" s="252">
        <v>2</v>
      </c>
      <c r="CZ31" s="266"/>
      <c r="DA31" s="262">
        <v>3</v>
      </c>
      <c r="DB31" s="284"/>
      <c r="DC31" s="284"/>
      <c r="DD31" s="284"/>
      <c r="DE31" s="252"/>
      <c r="DF31" s="262">
        <v>3</v>
      </c>
      <c r="DG31" s="284">
        <v>3</v>
      </c>
      <c r="DH31" s="284"/>
      <c r="DI31" s="284"/>
      <c r="DJ31" s="252"/>
      <c r="DK31" s="256">
        <v>3</v>
      </c>
      <c r="DL31" s="271">
        <v>3</v>
      </c>
      <c r="DM31" s="271"/>
      <c r="DN31" s="777"/>
      <c r="DO31" s="262">
        <v>3</v>
      </c>
      <c r="DP31" s="284">
        <v>3</v>
      </c>
      <c r="DQ31" s="284">
        <v>3</v>
      </c>
      <c r="DR31" s="252">
        <v>2</v>
      </c>
      <c r="DS31" s="262">
        <v>4</v>
      </c>
      <c r="DT31" s="284"/>
      <c r="DU31" s="284">
        <v>3</v>
      </c>
      <c r="DV31" s="252"/>
      <c r="DW31" s="266"/>
      <c r="DX31" s="266">
        <v>3</v>
      </c>
      <c r="DY31" s="262">
        <v>3</v>
      </c>
      <c r="DZ31" s="284">
        <v>3</v>
      </c>
      <c r="EA31" s="284">
        <v>3</v>
      </c>
      <c r="EB31" s="252">
        <v>3</v>
      </c>
      <c r="EC31" s="266">
        <v>3</v>
      </c>
      <c r="ED31" s="266">
        <v>3</v>
      </c>
      <c r="EE31" s="262">
        <v>3</v>
      </c>
      <c r="EF31" s="252"/>
      <c r="EG31" s="262">
        <v>3</v>
      </c>
      <c r="EH31" s="252">
        <v>3</v>
      </c>
      <c r="EI31" s="262">
        <v>3</v>
      </c>
      <c r="EJ31" s="252">
        <v>3</v>
      </c>
      <c r="EK31" s="262">
        <v>3</v>
      </c>
      <c r="EL31" s="284">
        <v>3</v>
      </c>
      <c r="EM31" s="252">
        <v>3</v>
      </c>
      <c r="EN31" s="262"/>
      <c r="EO31" s="252"/>
      <c r="EP31" s="262"/>
      <c r="EQ31" s="252"/>
      <c r="ER31" s="262">
        <v>3</v>
      </c>
      <c r="ES31" s="252">
        <v>3</v>
      </c>
      <c r="ET31" s="262"/>
      <c r="EU31" s="284"/>
      <c r="EV31" s="284"/>
      <c r="EW31" s="252"/>
      <c r="EX31" s="262"/>
      <c r="EY31" s="284"/>
      <c r="EZ31" s="284"/>
      <c r="FA31" s="252"/>
      <c r="FB31" s="262">
        <v>3</v>
      </c>
      <c r="FC31" s="252"/>
      <c r="FD31" s="262"/>
      <c r="FE31" s="284"/>
      <c r="FF31" s="284"/>
      <c r="FG31" s="252"/>
      <c r="FH31" s="262">
        <v>3</v>
      </c>
      <c r="FI31" s="252"/>
      <c r="FJ31" s="262">
        <v>3</v>
      </c>
      <c r="FK31" s="252"/>
      <c r="FL31" s="262"/>
      <c r="FM31" s="252"/>
      <c r="FN31" s="262"/>
      <c r="FO31" s="284"/>
      <c r="FP31" s="284"/>
      <c r="FQ31" s="252"/>
      <c r="FR31" s="108"/>
      <c r="FS31" s="109"/>
      <c r="FT31" s="109"/>
      <c r="FU31" s="110"/>
      <c r="FV31" s="262">
        <v>3</v>
      </c>
      <c r="FW31" s="252"/>
      <c r="FX31" s="262">
        <v>3</v>
      </c>
      <c r="FY31" s="252"/>
      <c r="FZ31" s="262"/>
      <c r="GA31" s="252"/>
      <c r="GB31" s="266"/>
      <c r="GC31" s="262"/>
      <c r="GD31" s="252"/>
      <c r="GE31" s="262">
        <v>3</v>
      </c>
      <c r="GF31" s="284">
        <v>3</v>
      </c>
      <c r="GG31" s="284">
        <v>3</v>
      </c>
      <c r="GH31" s="252">
        <v>3</v>
      </c>
      <c r="GI31" s="266"/>
      <c r="GJ31" s="266"/>
      <c r="GK31" s="266"/>
      <c r="GL31" s="776">
        <v>3</v>
      </c>
      <c r="GM31" s="262">
        <v>3</v>
      </c>
      <c r="GN31" s="284">
        <v>3</v>
      </c>
      <c r="GO31" s="284">
        <v>3</v>
      </c>
      <c r="GP31" s="252"/>
      <c r="GQ31" s="262">
        <v>3</v>
      </c>
      <c r="GR31" s="284"/>
      <c r="GS31" s="284"/>
      <c r="GT31" s="252"/>
      <c r="GU31" s="262">
        <v>3</v>
      </c>
      <c r="GV31" s="284">
        <v>3</v>
      </c>
      <c r="GW31" s="284">
        <v>3</v>
      </c>
      <c r="GX31" s="252"/>
      <c r="GY31" s="262">
        <v>3</v>
      </c>
      <c r="GZ31" s="284">
        <v>3</v>
      </c>
      <c r="HA31" s="284">
        <v>3</v>
      </c>
      <c r="HB31" s="252"/>
      <c r="HC31" s="776"/>
      <c r="HD31" s="262">
        <v>3</v>
      </c>
      <c r="HE31" s="252">
        <v>3</v>
      </c>
      <c r="HF31" s="262">
        <v>3</v>
      </c>
      <c r="HG31" s="284">
        <v>3</v>
      </c>
      <c r="HH31" s="284">
        <v>3</v>
      </c>
      <c r="HI31" s="252">
        <v>3</v>
      </c>
      <c r="HJ31" s="262">
        <v>3</v>
      </c>
      <c r="HK31" s="252">
        <v>3</v>
      </c>
      <c r="HL31" s="262"/>
      <c r="HM31" s="284"/>
      <c r="HN31" s="284"/>
      <c r="HO31" s="252"/>
      <c r="HP31" s="262"/>
      <c r="HQ31" s="252"/>
      <c r="HR31" s="262">
        <v>3</v>
      </c>
      <c r="HS31" s="284">
        <v>3</v>
      </c>
      <c r="HT31" s="284">
        <v>3</v>
      </c>
      <c r="HU31" s="252">
        <v>3</v>
      </c>
      <c r="HV31" s="262">
        <v>3</v>
      </c>
      <c r="HW31" s="252"/>
      <c r="HX31" s="262">
        <v>3</v>
      </c>
      <c r="HY31" s="252"/>
      <c r="HZ31" s="262"/>
      <c r="IA31" s="284"/>
      <c r="IB31" s="284"/>
      <c r="IC31" s="252"/>
      <c r="ID31" s="262">
        <v>3</v>
      </c>
      <c r="IE31" s="252"/>
      <c r="IF31" s="262">
        <v>3</v>
      </c>
      <c r="IG31" s="252"/>
      <c r="IH31" s="262">
        <v>3</v>
      </c>
      <c r="II31" s="284">
        <v>3</v>
      </c>
      <c r="IJ31" s="284">
        <v>3</v>
      </c>
      <c r="IK31" s="252">
        <v>3</v>
      </c>
      <c r="IL31" s="266"/>
      <c r="IM31" s="262">
        <v>3</v>
      </c>
      <c r="IN31" s="252"/>
      <c r="IO31" s="262">
        <v>4</v>
      </c>
      <c r="IP31" s="284">
        <v>3</v>
      </c>
      <c r="IQ31" s="284"/>
      <c r="IR31" s="252"/>
      <c r="IS31" s="262">
        <v>2</v>
      </c>
      <c r="IT31" s="284">
        <v>3</v>
      </c>
      <c r="IU31" s="284">
        <v>3</v>
      </c>
      <c r="IV31" s="252">
        <v>3</v>
      </c>
      <c r="IW31" s="262">
        <v>3</v>
      </c>
      <c r="IX31" s="284">
        <v>3</v>
      </c>
      <c r="IY31" s="284">
        <v>3</v>
      </c>
      <c r="IZ31" s="252">
        <v>3</v>
      </c>
      <c r="JA31" s="266"/>
      <c r="JB31" s="256">
        <v>3</v>
      </c>
      <c r="JC31" s="271">
        <v>3</v>
      </c>
      <c r="JD31" s="271"/>
      <c r="JE31" s="777"/>
      <c r="JF31" s="262"/>
      <c r="JG31" s="284"/>
      <c r="JH31" s="252"/>
      <c r="JI31" s="262">
        <v>3</v>
      </c>
      <c r="JJ31" s="252"/>
      <c r="JK31" s="262">
        <v>3</v>
      </c>
      <c r="JL31" s="284">
        <v>3</v>
      </c>
      <c r="JM31" s="284">
        <v>3</v>
      </c>
      <c r="JN31" s="252">
        <v>3</v>
      </c>
      <c r="JO31" s="262"/>
      <c r="JP31" s="252"/>
      <c r="JQ31" s="262">
        <v>3</v>
      </c>
      <c r="JR31" s="284">
        <v>3</v>
      </c>
      <c r="JS31" s="284">
        <v>3</v>
      </c>
      <c r="JT31" s="252"/>
      <c r="JU31" s="262">
        <v>3</v>
      </c>
      <c r="JV31" s="284">
        <v>2</v>
      </c>
      <c r="JW31" s="284">
        <v>3</v>
      </c>
      <c r="JX31" s="252">
        <v>2</v>
      </c>
      <c r="JY31" s="256">
        <v>3</v>
      </c>
      <c r="JZ31" s="271">
        <v>3</v>
      </c>
      <c r="KA31" s="271"/>
      <c r="KB31" s="777"/>
      <c r="KC31" s="262"/>
      <c r="KD31" s="284"/>
      <c r="KE31" s="284"/>
      <c r="KF31" s="288"/>
    </row>
    <row r="32" spans="1:292" s="115" customFormat="1" ht="31.5" customHeight="1">
      <c r="A32" s="966"/>
      <c r="B32" s="376" t="s">
        <v>330</v>
      </c>
      <c r="C32" s="783"/>
      <c r="D32" s="135">
        <v>23.826666666666664</v>
      </c>
      <c r="E32" s="140">
        <v>25.953333333333333</v>
      </c>
      <c r="F32" s="140" t="s">
        <v>326</v>
      </c>
      <c r="G32" s="140" t="s">
        <v>326</v>
      </c>
      <c r="H32" s="169" t="s">
        <v>326</v>
      </c>
      <c r="I32" s="324">
        <v>24.600792222512275</v>
      </c>
      <c r="J32" s="325">
        <v>24.525989224878455</v>
      </c>
      <c r="K32" s="325">
        <v>23.258066657113499</v>
      </c>
      <c r="L32" s="377">
        <v>19.876373940453721</v>
      </c>
      <c r="M32" s="135">
        <v>20.176201782547956</v>
      </c>
      <c r="N32" s="140">
        <v>23.113440385271559</v>
      </c>
      <c r="O32" s="140">
        <v>24.195301851895398</v>
      </c>
      <c r="P32" s="131">
        <v>25.6</v>
      </c>
      <c r="Q32" s="135">
        <v>25.616666666666664</v>
      </c>
      <c r="R32" s="789"/>
      <c r="S32" s="789"/>
      <c r="T32" s="131"/>
      <c r="U32" s="135">
        <v>20.106666666666666</v>
      </c>
      <c r="V32" s="140">
        <v>22.33666666666667</v>
      </c>
      <c r="W32" s="241">
        <v>20.457500000000003</v>
      </c>
      <c r="X32" s="788">
        <v>20.59</v>
      </c>
      <c r="Y32" s="789">
        <v>22.58</v>
      </c>
      <c r="Z32" s="789">
        <v>27.01</v>
      </c>
      <c r="AA32" s="131">
        <v>22.38</v>
      </c>
      <c r="AB32" s="782">
        <v>19.75</v>
      </c>
      <c r="AC32" s="785">
        <v>22.15</v>
      </c>
      <c r="AD32" s="785">
        <v>28.05</v>
      </c>
      <c r="AE32" s="781">
        <v>23.71</v>
      </c>
      <c r="AF32" s="245">
        <v>18.001111111111115</v>
      </c>
      <c r="AG32" s="366">
        <v>17.597500000000004</v>
      </c>
      <c r="AH32" s="366">
        <v>16.692500000000003</v>
      </c>
      <c r="AI32" s="366">
        <v>17.797499999999999</v>
      </c>
      <c r="AJ32" s="787">
        <v>16.456666666666667</v>
      </c>
      <c r="AK32" s="245">
        <v>22.12</v>
      </c>
      <c r="AL32" s="366">
        <v>23.069961933436904</v>
      </c>
      <c r="AM32" s="789"/>
      <c r="AN32" s="131"/>
      <c r="AO32" s="135">
        <v>23.213333333333335</v>
      </c>
      <c r="AP32" s="131"/>
      <c r="AQ32" s="135">
        <v>22.396666666666665</v>
      </c>
      <c r="AR32" s="140">
        <v>22.899999999999995</v>
      </c>
      <c r="AS32" s="140">
        <v>22.493333333333336</v>
      </c>
      <c r="AT32" s="241">
        <v>20.596666666666664</v>
      </c>
      <c r="AU32" s="324">
        <v>21.344999999999999</v>
      </c>
      <c r="AV32" s="325">
        <v>18.988</v>
      </c>
      <c r="AW32" s="325">
        <v>15.44</v>
      </c>
      <c r="AX32" s="377">
        <v>15.2568</v>
      </c>
      <c r="AY32" s="788"/>
      <c r="AZ32" s="789"/>
      <c r="BA32" s="789"/>
      <c r="BB32" s="131"/>
      <c r="BC32" s="135">
        <v>26.483688356868374</v>
      </c>
      <c r="BD32" s="140">
        <v>28.453638453100893</v>
      </c>
      <c r="BE32" s="140">
        <v>28.645057749815034</v>
      </c>
      <c r="BF32" s="131"/>
      <c r="BG32" s="363">
        <v>21.61524234638992</v>
      </c>
      <c r="BH32" s="364">
        <v>22.841186613258738</v>
      </c>
      <c r="BI32" s="364">
        <v>24.615422945089811</v>
      </c>
      <c r="BJ32" s="365">
        <v>20.447209218305613</v>
      </c>
      <c r="BK32" s="135">
        <v>27</v>
      </c>
      <c r="BL32" s="131"/>
      <c r="BM32" s="135">
        <v>29.676666666666666</v>
      </c>
      <c r="BN32" s="140">
        <v>31.51</v>
      </c>
      <c r="BO32" s="140">
        <v>26.213333333333335</v>
      </c>
      <c r="BP32" s="241">
        <v>20.896666666666665</v>
      </c>
      <c r="BQ32" s="141">
        <v>21.116666666666664</v>
      </c>
      <c r="BR32" s="135">
        <v>11.823453487563505</v>
      </c>
      <c r="BS32" s="140">
        <v>10.655319747005272</v>
      </c>
      <c r="BT32" s="241">
        <v>14.582584515089716</v>
      </c>
      <c r="BU32" s="135">
        <v>18.393333333333331</v>
      </c>
      <c r="BV32" s="140">
        <v>16.14</v>
      </c>
      <c r="BW32" s="241">
        <v>15.26</v>
      </c>
      <c r="BX32" s="135">
        <v>8.0094353544402157</v>
      </c>
      <c r="BY32" s="789"/>
      <c r="BZ32" s="131"/>
      <c r="CA32" s="135">
        <v>12.21</v>
      </c>
      <c r="CB32" s="140">
        <v>9.4433333333333334</v>
      </c>
      <c r="CC32" s="241">
        <v>10.44</v>
      </c>
      <c r="CD32" s="135">
        <v>4.432634544049523</v>
      </c>
      <c r="CE32" s="140">
        <v>7.2388799973363822</v>
      </c>
      <c r="CF32" s="241">
        <v>10.136825304367511</v>
      </c>
      <c r="CG32" s="135">
        <v>12.166666666666666</v>
      </c>
      <c r="CH32" s="140">
        <v>11.143333333333333</v>
      </c>
      <c r="CI32" s="241">
        <v>12.549999999999999</v>
      </c>
      <c r="CJ32" s="788" t="s">
        <v>326</v>
      </c>
      <c r="CK32" s="131" t="s">
        <v>326</v>
      </c>
      <c r="CL32" s="788"/>
      <c r="CM32" s="131"/>
      <c r="CN32" s="788" t="s">
        <v>326</v>
      </c>
      <c r="CO32" s="131" t="s">
        <v>326</v>
      </c>
      <c r="CP32" s="788" t="s">
        <v>326</v>
      </c>
      <c r="CQ32" s="131" t="s">
        <v>326</v>
      </c>
      <c r="CR32" s="780"/>
      <c r="CS32" s="780"/>
      <c r="CT32" s="788" t="s">
        <v>326</v>
      </c>
      <c r="CU32" s="781"/>
      <c r="CV32" s="135">
        <v>15.805159103892287</v>
      </c>
      <c r="CW32" s="140">
        <v>12.408037460704712</v>
      </c>
      <c r="CX32" s="140">
        <v>9.7312127156833128</v>
      </c>
      <c r="CY32" s="369">
        <v>25.547602069932413</v>
      </c>
      <c r="CZ32" s="783"/>
      <c r="DA32" s="245">
        <v>29.7</v>
      </c>
      <c r="DB32" s="789" t="s">
        <v>326</v>
      </c>
      <c r="DC32" s="789" t="s">
        <v>326</v>
      </c>
      <c r="DD32" s="789" t="s">
        <v>326</v>
      </c>
      <c r="DE32" s="131" t="s">
        <v>326</v>
      </c>
      <c r="DF32" s="135">
        <v>26.25</v>
      </c>
      <c r="DG32" s="140">
        <v>27.633333333333336</v>
      </c>
      <c r="DH32" s="140" t="s">
        <v>326</v>
      </c>
      <c r="DI32" s="140" t="s">
        <v>326</v>
      </c>
      <c r="DJ32" s="241" t="s">
        <v>326</v>
      </c>
      <c r="DK32" s="782">
        <v>30.79</v>
      </c>
      <c r="DL32" s="785">
        <v>31.31</v>
      </c>
      <c r="DM32" s="785" t="s">
        <v>326</v>
      </c>
      <c r="DN32" s="781" t="s">
        <v>326</v>
      </c>
      <c r="DO32" s="135">
        <v>23.666158291667831</v>
      </c>
      <c r="DP32" s="140">
        <v>23.758905373979445</v>
      </c>
      <c r="DQ32" s="140">
        <v>27.419886797438647</v>
      </c>
      <c r="DR32" s="241">
        <v>29.105468811867983</v>
      </c>
      <c r="DS32" s="363">
        <v>37.786198171036922</v>
      </c>
      <c r="DT32" s="789"/>
      <c r="DU32" s="364">
        <v>35.445722446063641</v>
      </c>
      <c r="DV32" s="131"/>
      <c r="DW32" s="141"/>
      <c r="DX32" s="371">
        <v>32.08307327519983</v>
      </c>
      <c r="DY32" s="363">
        <v>18.078303140281612</v>
      </c>
      <c r="DZ32" s="364">
        <v>19.492202735297063</v>
      </c>
      <c r="EA32" s="364">
        <v>20.679297419760832</v>
      </c>
      <c r="EB32" s="365">
        <v>21.860147121210627</v>
      </c>
      <c r="EC32" s="141">
        <v>23.439999999999998</v>
      </c>
      <c r="ED32" s="141">
        <v>22.069654827735288</v>
      </c>
      <c r="EE32" s="135">
        <v>27.236666666666668</v>
      </c>
      <c r="EF32" s="131" t="s">
        <v>326</v>
      </c>
      <c r="EG32" s="135">
        <v>23.466666666666665</v>
      </c>
      <c r="EH32" s="241">
        <v>26.868929715323429</v>
      </c>
      <c r="EI32" s="135">
        <v>16.052474204888309</v>
      </c>
      <c r="EJ32" s="241">
        <v>17.529999999999998</v>
      </c>
      <c r="EK32" s="135">
        <v>12.976666666666667</v>
      </c>
      <c r="EL32" s="140">
        <v>20.283333333333331</v>
      </c>
      <c r="EM32" s="241">
        <v>21.61</v>
      </c>
      <c r="EN32" s="788" t="s">
        <v>326</v>
      </c>
      <c r="EO32" s="131" t="s">
        <v>326</v>
      </c>
      <c r="EP32" s="135">
        <v>23.646666666666665</v>
      </c>
      <c r="EQ32" s="241" t="s">
        <v>326</v>
      </c>
      <c r="ER32" s="135">
        <v>17.583333333333332</v>
      </c>
      <c r="ES32" s="241">
        <v>12.14</v>
      </c>
      <c r="ET32" s="788"/>
      <c r="EU32" s="789"/>
      <c r="EV32" s="789"/>
      <c r="EW32" s="131"/>
      <c r="EX32" s="324">
        <v>24.159754616577249</v>
      </c>
      <c r="EY32" s="325">
        <v>29.099067620016182</v>
      </c>
      <c r="EZ32" s="325">
        <v>27.673235947317561</v>
      </c>
      <c r="FA32" s="377">
        <v>21.129958187044721</v>
      </c>
      <c r="FB32" s="135">
        <v>16.563333333333333</v>
      </c>
      <c r="FC32" s="131" t="s">
        <v>326</v>
      </c>
      <c r="FD32" s="788"/>
      <c r="FE32" s="789"/>
      <c r="FF32" s="789"/>
      <c r="FG32" s="131"/>
      <c r="FH32" s="135">
        <v>13.54</v>
      </c>
      <c r="FI32" s="131"/>
      <c r="FJ32" s="135">
        <v>12.829999999999998</v>
      </c>
      <c r="FK32" s="241" t="s">
        <v>326</v>
      </c>
      <c r="FL32" s="788"/>
      <c r="FM32" s="131"/>
      <c r="FN32" s="788"/>
      <c r="FO32" s="789"/>
      <c r="FP32" s="789"/>
      <c r="FQ32" s="131"/>
      <c r="FR32" s="108" t="s">
        <v>326</v>
      </c>
      <c r="FS32" s="109" t="s">
        <v>326</v>
      </c>
      <c r="FT32" s="109" t="s">
        <v>326</v>
      </c>
      <c r="FU32" s="110" t="s">
        <v>326</v>
      </c>
      <c r="FV32" s="135">
        <v>29.340000000000003</v>
      </c>
      <c r="FW32" s="131" t="s">
        <v>326</v>
      </c>
      <c r="FX32" s="788">
        <v>21.79</v>
      </c>
      <c r="FY32" s="131" t="s">
        <v>326</v>
      </c>
      <c r="FZ32" s="788"/>
      <c r="GA32" s="131"/>
      <c r="GB32" s="783"/>
      <c r="GC32" s="135">
        <v>26.49</v>
      </c>
      <c r="GD32" s="241">
        <v>17.983333333333334</v>
      </c>
      <c r="GE32" s="135">
        <v>16.23</v>
      </c>
      <c r="GF32" s="140">
        <v>16.266666666666669</v>
      </c>
      <c r="GG32" s="140">
        <v>16.656666666666666</v>
      </c>
      <c r="GH32" s="241">
        <v>13.15</v>
      </c>
      <c r="GI32" s="783"/>
      <c r="GJ32" s="783"/>
      <c r="GK32" s="783"/>
      <c r="GL32" s="780">
        <v>6.086666666666666</v>
      </c>
      <c r="GM32" s="135">
        <v>24.8</v>
      </c>
      <c r="GN32" s="140">
        <v>21.8</v>
      </c>
      <c r="GO32" s="140">
        <v>19.7</v>
      </c>
      <c r="GP32" s="241"/>
      <c r="GQ32" s="135">
        <v>28.363807536784936</v>
      </c>
      <c r="GR32" s="789" t="s">
        <v>326</v>
      </c>
      <c r="GS32" s="789" t="s">
        <v>326</v>
      </c>
      <c r="GT32" s="131" t="s">
        <v>326</v>
      </c>
      <c r="GU32" s="324">
        <v>24.096900211431443</v>
      </c>
      <c r="GV32" s="325">
        <v>22.27808149600429</v>
      </c>
      <c r="GW32" s="325">
        <v>22.288046995672214</v>
      </c>
      <c r="GX32" s="377" t="s">
        <v>326</v>
      </c>
      <c r="GY32" s="324">
        <v>22.674100283208663</v>
      </c>
      <c r="GZ32" s="325">
        <v>21.137063362489574</v>
      </c>
      <c r="HA32" s="325">
        <v>20.028386630442515</v>
      </c>
      <c r="HB32" s="377" t="s">
        <v>326</v>
      </c>
      <c r="HC32" s="780"/>
      <c r="HD32" s="135">
        <v>30.66333333333333</v>
      </c>
      <c r="HE32" s="241">
        <v>18.739999999999998</v>
      </c>
      <c r="HF32" s="135">
        <v>24.84</v>
      </c>
      <c r="HG32" s="140">
        <v>25.99</v>
      </c>
      <c r="HH32" s="140">
        <v>26.513333333333335</v>
      </c>
      <c r="HI32" s="241">
        <v>24.98</v>
      </c>
      <c r="HJ32" s="135">
        <v>21.793333333333333</v>
      </c>
      <c r="HK32" s="241">
        <v>20.830000000000002</v>
      </c>
      <c r="HL32" s="788">
        <v>23.2</v>
      </c>
      <c r="HM32" s="789">
        <v>25.1</v>
      </c>
      <c r="HN32" s="789">
        <v>24.6</v>
      </c>
      <c r="HO32" s="131">
        <v>22.7</v>
      </c>
      <c r="HP32" s="788"/>
      <c r="HQ32" s="131"/>
      <c r="HR32" s="324">
        <v>26.852003457265329</v>
      </c>
      <c r="HS32" s="325">
        <v>25.590791207979169</v>
      </c>
      <c r="HT32" s="325">
        <v>25.071615040117155</v>
      </c>
      <c r="HU32" s="377">
        <v>24.468179626103645</v>
      </c>
      <c r="HV32" s="135">
        <v>22.293333333333333</v>
      </c>
      <c r="HW32" s="241" t="s">
        <v>326</v>
      </c>
      <c r="HX32" s="135">
        <v>21.636666666666667</v>
      </c>
      <c r="HY32" s="241" t="s">
        <v>326</v>
      </c>
      <c r="HZ32" s="788"/>
      <c r="IA32" s="789"/>
      <c r="IB32" s="789"/>
      <c r="IC32" s="131"/>
      <c r="ID32" s="135">
        <v>23.409999999999997</v>
      </c>
      <c r="IE32" s="131" t="s">
        <v>326</v>
      </c>
      <c r="IF32" s="135">
        <v>22.52</v>
      </c>
      <c r="IG32" s="241" t="s">
        <v>326</v>
      </c>
      <c r="IH32" s="324">
        <v>28.104320417598171</v>
      </c>
      <c r="II32" s="325">
        <v>23.764733397671932</v>
      </c>
      <c r="IJ32" s="325">
        <v>22.367385420704917</v>
      </c>
      <c r="IK32" s="377" t="s">
        <v>326</v>
      </c>
      <c r="IL32" s="783"/>
      <c r="IM32" s="135">
        <v>25.336666666666662</v>
      </c>
      <c r="IN32" s="131" t="s">
        <v>326</v>
      </c>
      <c r="IO32" s="135">
        <v>21.945648457628465</v>
      </c>
      <c r="IP32" s="140">
        <v>23.088519087166674</v>
      </c>
      <c r="IQ32" s="789"/>
      <c r="IR32" s="131"/>
      <c r="IS32" s="135">
        <v>16.82221508224055</v>
      </c>
      <c r="IT32" s="140">
        <v>19.417359119033755</v>
      </c>
      <c r="IU32" s="140">
        <v>22.230931176113337</v>
      </c>
      <c r="IV32" s="241">
        <v>18.348446185580755</v>
      </c>
      <c r="IW32" s="324">
        <v>22.047500993497454</v>
      </c>
      <c r="IX32" s="325">
        <v>22.67270300325066</v>
      </c>
      <c r="IY32" s="325">
        <v>22.153319708034086</v>
      </c>
      <c r="IZ32" s="377">
        <v>19.378419895437315</v>
      </c>
      <c r="JA32" s="783"/>
      <c r="JB32" s="782">
        <v>27.65</v>
      </c>
      <c r="JC32" s="785">
        <v>27.1</v>
      </c>
      <c r="JD32" s="785" t="s">
        <v>326</v>
      </c>
      <c r="JE32" s="781" t="s">
        <v>326</v>
      </c>
      <c r="JF32" s="788"/>
      <c r="JG32" s="789"/>
      <c r="JH32" s="131"/>
      <c r="JI32" s="135">
        <v>23.130000000000006</v>
      </c>
      <c r="JJ32" s="131" t="s">
        <v>326</v>
      </c>
      <c r="JK32" s="324">
        <v>22.638878439261692</v>
      </c>
      <c r="JL32" s="325">
        <v>24</v>
      </c>
      <c r="JM32" s="325">
        <v>25.4</v>
      </c>
      <c r="JN32" s="377">
        <v>26.8</v>
      </c>
      <c r="JO32" s="788" t="s">
        <v>326</v>
      </c>
      <c r="JP32" s="131" t="s">
        <v>326</v>
      </c>
      <c r="JQ32" s="324">
        <v>23.503908969206268</v>
      </c>
      <c r="JR32" s="325">
        <v>26.195265316537853</v>
      </c>
      <c r="JS32" s="325">
        <v>27.662400092486994</v>
      </c>
      <c r="JT32" s="377" t="s">
        <v>326</v>
      </c>
      <c r="JU32" s="363">
        <v>15.62043200582673</v>
      </c>
      <c r="JV32" s="364">
        <v>14.616030716599735</v>
      </c>
      <c r="JW32" s="364">
        <v>12.598012649947187</v>
      </c>
      <c r="JX32" s="365">
        <v>17.272900451499098</v>
      </c>
      <c r="JY32" s="782">
        <v>31.83</v>
      </c>
      <c r="JZ32" s="785">
        <v>18.079999999999998</v>
      </c>
      <c r="KA32" s="785" t="s">
        <v>326</v>
      </c>
      <c r="KB32" s="781" t="s">
        <v>326</v>
      </c>
      <c r="KC32" s="788"/>
      <c r="KD32" s="789"/>
      <c r="KE32" s="789"/>
      <c r="KF32" s="790"/>
    </row>
    <row r="33" spans="1:292" s="115" customFormat="1" ht="15.75" customHeight="1">
      <c r="A33" s="966"/>
      <c r="B33" s="362" t="s">
        <v>328</v>
      </c>
      <c r="C33" s="783"/>
      <c r="D33" s="135">
        <v>2.081665999466259E-2</v>
      </c>
      <c r="E33" s="140">
        <v>0.19008769905844286</v>
      </c>
      <c r="F33" s="140" t="s">
        <v>326</v>
      </c>
      <c r="G33" s="140" t="s">
        <v>326</v>
      </c>
      <c r="H33" s="140" t="s">
        <v>326</v>
      </c>
      <c r="I33" s="135">
        <v>8.3997868773726642E-2</v>
      </c>
      <c r="J33" s="140">
        <v>3.0433863359889455</v>
      </c>
      <c r="K33" s="140">
        <v>3.0955754999002827</v>
      </c>
      <c r="L33" s="241">
        <v>1.2226235468215969</v>
      </c>
      <c r="M33" s="135">
        <v>0.23934062153908123</v>
      </c>
      <c r="N33" s="140">
        <v>0.82146538201857888</v>
      </c>
      <c r="O33" s="140">
        <v>0.69913184530107575</v>
      </c>
      <c r="P33" s="131"/>
      <c r="Q33" s="135">
        <v>0.3855299383100268</v>
      </c>
      <c r="R33" s="789"/>
      <c r="S33" s="789"/>
      <c r="T33" s="131"/>
      <c r="U33" s="135">
        <v>7.5055534994650619E-2</v>
      </c>
      <c r="V33" s="140">
        <v>0.2800595174839326</v>
      </c>
      <c r="W33" s="241">
        <v>0.19972898304118669</v>
      </c>
      <c r="X33" s="788">
        <v>0.45</v>
      </c>
      <c r="Y33" s="789">
        <v>0.24</v>
      </c>
      <c r="Z33" s="789">
        <v>0.02</v>
      </c>
      <c r="AA33" s="131">
        <v>0.28999999999999998</v>
      </c>
      <c r="AB33" s="782">
        <v>0.35</v>
      </c>
      <c r="AC33" s="785">
        <v>0.16</v>
      </c>
      <c r="AD33" s="785">
        <v>0.03</v>
      </c>
      <c r="AE33" s="781">
        <v>0.01</v>
      </c>
      <c r="AF33" s="245">
        <v>0.13623916878457218</v>
      </c>
      <c r="AG33" s="366">
        <v>3.8622100754188975E-2</v>
      </c>
      <c r="AH33" s="366">
        <v>0.28581754086596406</v>
      </c>
      <c r="AI33" s="366">
        <v>0.15392097539538413</v>
      </c>
      <c r="AJ33" s="787">
        <v>0.38759944960401321</v>
      </c>
      <c r="AK33" s="245">
        <v>0.04</v>
      </c>
      <c r="AL33" s="366">
        <v>2.1731789332604659</v>
      </c>
      <c r="AM33" s="789"/>
      <c r="AN33" s="131"/>
      <c r="AO33" s="135">
        <v>0.25324559884296777</v>
      </c>
      <c r="AP33" s="131"/>
      <c r="AQ33" s="135">
        <v>0.145716619962629</v>
      </c>
      <c r="AR33" s="140">
        <v>6.0000000000000497E-2</v>
      </c>
      <c r="AS33" s="140">
        <v>9.6090235369329549E-2</v>
      </c>
      <c r="AT33" s="241">
        <v>0.19857828011475348</v>
      </c>
      <c r="AU33" s="788">
        <v>1.02</v>
      </c>
      <c r="AV33" s="789">
        <v>3.14</v>
      </c>
      <c r="AW33" s="789">
        <v>1.038</v>
      </c>
      <c r="AX33" s="131">
        <v>0.68600000000000005</v>
      </c>
      <c r="AY33" s="788"/>
      <c r="AZ33" s="789"/>
      <c r="BA33" s="789"/>
      <c r="BB33" s="131"/>
      <c r="BC33" s="135">
        <v>0.53288707347758746</v>
      </c>
      <c r="BD33" s="140">
        <v>0.70810448803358073</v>
      </c>
      <c r="BE33" s="140">
        <v>0.39330174322040823</v>
      </c>
      <c r="BF33" s="131"/>
      <c r="BG33" s="363">
        <v>1.8238620789440352</v>
      </c>
      <c r="BH33" s="364">
        <v>0.86104039281294875</v>
      </c>
      <c r="BI33" s="789">
        <v>0</v>
      </c>
      <c r="BJ33" s="365">
        <v>0.60254629226529588</v>
      </c>
      <c r="BK33" s="135">
        <v>0.14000000000000057</v>
      </c>
      <c r="BL33" s="131"/>
      <c r="BM33" s="135">
        <v>0.10503967504392528</v>
      </c>
      <c r="BN33" s="140">
        <v>8.6602540378443046E-2</v>
      </c>
      <c r="BO33" s="140">
        <v>0.1258305739211793</v>
      </c>
      <c r="BP33" s="241">
        <v>0.3855299383100273</v>
      </c>
      <c r="BQ33" s="141">
        <v>6.4291005073287028E-2</v>
      </c>
      <c r="BR33" s="135">
        <v>0.38359228675725637</v>
      </c>
      <c r="BS33" s="140">
        <v>0.4953437744155289</v>
      </c>
      <c r="BT33" s="241">
        <v>0.47009235553798184</v>
      </c>
      <c r="BU33" s="135">
        <v>7.094598884597611E-2</v>
      </c>
      <c r="BV33" s="140">
        <v>0.10816653826392034</v>
      </c>
      <c r="BW33" s="241">
        <v>0.65092242241299336</v>
      </c>
      <c r="BX33" s="135">
        <v>0.33632596072747839</v>
      </c>
      <c r="BY33" s="789"/>
      <c r="BZ33" s="131"/>
      <c r="CA33" s="135">
        <v>0.13453624047073695</v>
      </c>
      <c r="CB33" s="140">
        <v>0.29535289626704747</v>
      </c>
      <c r="CC33" s="241">
        <v>0.1743559577416269</v>
      </c>
      <c r="CD33" s="135">
        <v>0.66243598778105284</v>
      </c>
      <c r="CE33" s="140">
        <v>0.26692385923408979</v>
      </c>
      <c r="CF33" s="241">
        <v>0.31118442146935377</v>
      </c>
      <c r="CG33" s="135">
        <v>0.16258331197676268</v>
      </c>
      <c r="CH33" s="140">
        <v>0.17243356208503416</v>
      </c>
      <c r="CI33" s="241">
        <v>0.8842510955605315</v>
      </c>
      <c r="CJ33" s="788"/>
      <c r="CK33" s="131"/>
      <c r="CL33" s="788"/>
      <c r="CM33" s="131"/>
      <c r="CN33" s="788"/>
      <c r="CO33" s="131"/>
      <c r="CP33" s="788"/>
      <c r="CQ33" s="131"/>
      <c r="CR33" s="780"/>
      <c r="CS33" s="780"/>
      <c r="CT33" s="782"/>
      <c r="CU33" s="781"/>
      <c r="CV33" s="135">
        <v>1.6954045823083475</v>
      </c>
      <c r="CW33" s="140">
        <v>0.37966322249174045</v>
      </c>
      <c r="CX33" s="140">
        <v>0.44594110637815537</v>
      </c>
      <c r="CY33" s="369">
        <v>1.9958286307108473</v>
      </c>
      <c r="CZ33" s="783"/>
      <c r="DA33" s="245">
        <v>0.28618176042508392</v>
      </c>
      <c r="DB33" s="789"/>
      <c r="DC33" s="789"/>
      <c r="DD33" s="789"/>
      <c r="DE33" s="131"/>
      <c r="DF33" s="135">
        <v>0.29461839725312455</v>
      </c>
      <c r="DG33" s="140">
        <v>0.23713568549110012</v>
      </c>
      <c r="DH33" s="140" t="s">
        <v>326</v>
      </c>
      <c r="DI33" s="140" t="s">
        <v>326</v>
      </c>
      <c r="DJ33" s="241" t="s">
        <v>326</v>
      </c>
      <c r="DK33" s="782">
        <v>0.11</v>
      </c>
      <c r="DL33" s="785">
        <v>0.28000000000000003</v>
      </c>
      <c r="DM33" s="785" t="s">
        <v>326</v>
      </c>
      <c r="DN33" s="781" t="s">
        <v>326</v>
      </c>
      <c r="DO33" s="135">
        <v>0.53566726888688121</v>
      </c>
      <c r="DP33" s="140">
        <v>0.181360538814751</v>
      </c>
      <c r="DQ33" s="140">
        <v>0.84904100532635784</v>
      </c>
      <c r="DR33" s="241">
        <v>0.58090670549032242</v>
      </c>
      <c r="DS33" s="363">
        <v>0.60734528864688064</v>
      </c>
      <c r="DT33" s="789"/>
      <c r="DU33" s="364">
        <v>0.5412882454143213</v>
      </c>
      <c r="DV33" s="131"/>
      <c r="DW33" s="141"/>
      <c r="DX33" s="371">
        <v>0.57145531448316023</v>
      </c>
      <c r="DY33" s="363">
        <v>0.33150211618993269</v>
      </c>
      <c r="DZ33" s="364">
        <v>4.0547471645917961</v>
      </c>
      <c r="EA33" s="364">
        <v>0.13041431583706303</v>
      </c>
      <c r="EB33" s="365">
        <v>2.1086668727646964</v>
      </c>
      <c r="EC33" s="141">
        <v>0.32908965343808638</v>
      </c>
      <c r="ED33" s="141">
        <v>0.29894207642055187</v>
      </c>
      <c r="EE33" s="135">
        <v>0.98966324238769932</v>
      </c>
      <c r="EF33" s="131"/>
      <c r="EG33" s="135">
        <v>7.7674534651541075E-2</v>
      </c>
      <c r="EH33" s="241">
        <v>1.3452116322965881</v>
      </c>
      <c r="EI33" s="135">
        <v>0.72205633695474425</v>
      </c>
      <c r="EJ33" s="241">
        <v>0.38157568056677738</v>
      </c>
      <c r="EK33" s="135">
        <v>0.26274195198584749</v>
      </c>
      <c r="EL33" s="140">
        <v>0.18009256878986721</v>
      </c>
      <c r="EM33" s="241">
        <v>0.1153256259467072</v>
      </c>
      <c r="EN33" s="788"/>
      <c r="EO33" s="131"/>
      <c r="EP33" s="135">
        <v>0.10692676621563516</v>
      </c>
      <c r="EQ33" s="241" t="s">
        <v>326</v>
      </c>
      <c r="ER33" s="135">
        <v>0.14843629385474835</v>
      </c>
      <c r="ES33" s="241">
        <v>0.97180244906050717</v>
      </c>
      <c r="ET33" s="788"/>
      <c r="EU33" s="789"/>
      <c r="EV33" s="789"/>
      <c r="EW33" s="131"/>
      <c r="EX33" s="135">
        <v>2.0619146519688702</v>
      </c>
      <c r="EY33" s="140">
        <v>1.1779264587469866</v>
      </c>
      <c r="EZ33" s="140">
        <v>0.8507873132866921</v>
      </c>
      <c r="FA33" s="241">
        <v>2.0988048932944459</v>
      </c>
      <c r="FB33" s="135">
        <v>2.0816659994661167E-2</v>
      </c>
      <c r="FC33" s="131"/>
      <c r="FD33" s="788"/>
      <c r="FE33" s="789"/>
      <c r="FF33" s="789"/>
      <c r="FG33" s="131"/>
      <c r="FH33" s="135">
        <v>2.1358604823349387</v>
      </c>
      <c r="FI33" s="131"/>
      <c r="FJ33" s="135">
        <v>0.94884139875956086</v>
      </c>
      <c r="FK33" s="241" t="s">
        <v>326</v>
      </c>
      <c r="FL33" s="788"/>
      <c r="FM33" s="131"/>
      <c r="FN33" s="788"/>
      <c r="FO33" s="789"/>
      <c r="FP33" s="789"/>
      <c r="FQ33" s="131"/>
      <c r="FR33" s="108"/>
      <c r="FS33" s="109"/>
      <c r="FT33" s="109"/>
      <c r="FU33" s="110"/>
      <c r="FV33" s="135">
        <v>0.61999999999999955</v>
      </c>
      <c r="FW33" s="131"/>
      <c r="FX33" s="788">
        <v>0.15</v>
      </c>
      <c r="FY33" s="131"/>
      <c r="FZ33" s="788"/>
      <c r="GA33" s="131"/>
      <c r="GB33" s="783"/>
      <c r="GC33" s="135">
        <v>0.24556058315617391</v>
      </c>
      <c r="GD33" s="241">
        <v>0.85757409786754513</v>
      </c>
      <c r="GE33" s="135">
        <v>0.44844174649557283</v>
      </c>
      <c r="GF33" s="140">
        <v>0.29297326385411659</v>
      </c>
      <c r="GG33" s="140">
        <v>5.8594652770822916E-2</v>
      </c>
      <c r="GH33" s="241">
        <v>0.1039230484541335</v>
      </c>
      <c r="GI33" s="783"/>
      <c r="GJ33" s="783"/>
      <c r="GK33" s="783"/>
      <c r="GL33" s="780">
        <v>1.9600799746082425</v>
      </c>
      <c r="GM33" s="788">
        <v>0</v>
      </c>
      <c r="GN33" s="789">
        <v>0</v>
      </c>
      <c r="GO33" s="789">
        <v>0</v>
      </c>
      <c r="GP33" s="131"/>
      <c r="GQ33" s="135">
        <v>0.27282509347185396</v>
      </c>
      <c r="GR33" s="789"/>
      <c r="GS33" s="789"/>
      <c r="GT33" s="131"/>
      <c r="GU33" s="135">
        <v>0.99028812827844104</v>
      </c>
      <c r="GV33" s="140">
        <v>1.0087743496460133</v>
      </c>
      <c r="GW33" s="140">
        <v>1.8782255192576849</v>
      </c>
      <c r="GX33" s="131"/>
      <c r="GY33" s="135">
        <v>1.421251948624493</v>
      </c>
      <c r="GZ33" s="140">
        <v>1.0736292582915761</v>
      </c>
      <c r="HA33" s="140">
        <v>0.35895661089913145</v>
      </c>
      <c r="HB33" s="131"/>
      <c r="HC33" s="780"/>
      <c r="HD33" s="135">
        <v>1.2059159727498971</v>
      </c>
      <c r="HE33" s="241">
        <v>0.7810249675906652</v>
      </c>
      <c r="HF33" s="135">
        <v>8.1853527718724492E-2</v>
      </c>
      <c r="HG33" s="140">
        <v>0.1493318452306813</v>
      </c>
      <c r="HH33" s="140">
        <v>0.24027761721253491</v>
      </c>
      <c r="HI33" s="241">
        <v>0.10816653826392034</v>
      </c>
      <c r="HJ33" s="135">
        <v>5.5075705472860274E-2</v>
      </c>
      <c r="HK33" s="241">
        <v>0.10148891565092372</v>
      </c>
      <c r="HL33" s="135">
        <v>1.9296069648543215</v>
      </c>
      <c r="HM33" s="140">
        <v>1.4592917633344218</v>
      </c>
      <c r="HN33" s="140">
        <v>2.0536306377208091</v>
      </c>
      <c r="HO33" s="241">
        <v>0.91558726780622979</v>
      </c>
      <c r="HP33" s="788"/>
      <c r="HQ33" s="131"/>
      <c r="HR33" s="135">
        <v>0.27799399886320647</v>
      </c>
      <c r="HS33" s="140">
        <v>1.7334874408376288</v>
      </c>
      <c r="HT33" s="140">
        <v>1.9763161746469382</v>
      </c>
      <c r="HU33" s="241">
        <v>2.3409062748936518</v>
      </c>
      <c r="HV33" s="135">
        <v>0.36295086903509827</v>
      </c>
      <c r="HW33" s="241" t="s">
        <v>326</v>
      </c>
      <c r="HX33" s="135">
        <v>0.90919378205822221</v>
      </c>
      <c r="HY33" s="241" t="s">
        <v>326</v>
      </c>
      <c r="HZ33" s="788"/>
      <c r="IA33" s="789"/>
      <c r="IB33" s="789"/>
      <c r="IC33" s="131"/>
      <c r="ID33" s="135">
        <v>0.42296571965113205</v>
      </c>
      <c r="IE33" s="131" t="s">
        <v>326</v>
      </c>
      <c r="IF33" s="135">
        <v>0.8425556361451747</v>
      </c>
      <c r="IG33" s="241" t="s">
        <v>326</v>
      </c>
      <c r="IH33" s="135">
        <v>0.43481470643390568</v>
      </c>
      <c r="II33" s="140">
        <v>0.12319047067237342</v>
      </c>
      <c r="IJ33" s="140">
        <v>1.2621723827322413</v>
      </c>
      <c r="IK33" s="131"/>
      <c r="IL33" s="783"/>
      <c r="IM33" s="135">
        <v>4.0414518843273087E-2</v>
      </c>
      <c r="IN33" s="131"/>
      <c r="IO33" s="135">
        <v>0.25406387247156276</v>
      </c>
      <c r="IP33" s="140">
        <v>1.1312570439316378</v>
      </c>
      <c r="IQ33" s="789"/>
      <c r="IR33" s="131"/>
      <c r="IS33" s="135">
        <v>1.2314595782490352</v>
      </c>
      <c r="IT33" s="140">
        <v>8.1686623826783641E-2</v>
      </c>
      <c r="IU33" s="140">
        <v>2.1103256251304647</v>
      </c>
      <c r="IV33" s="241">
        <v>2.2414403663276001</v>
      </c>
      <c r="IW33" s="788"/>
      <c r="IX33" s="789"/>
      <c r="IY33" s="789"/>
      <c r="IZ33" s="131"/>
      <c r="JA33" s="783"/>
      <c r="JB33" s="782">
        <v>0.08</v>
      </c>
      <c r="JC33" s="785">
        <v>0.21</v>
      </c>
      <c r="JD33" s="785"/>
      <c r="JE33" s="781"/>
      <c r="JF33" s="788"/>
      <c r="JG33" s="789"/>
      <c r="JH33" s="131"/>
      <c r="JI33" s="135">
        <v>0.47822588804873395</v>
      </c>
      <c r="JJ33" s="131"/>
      <c r="JK33" s="788"/>
      <c r="JL33" s="789"/>
      <c r="JM33" s="789"/>
      <c r="JN33" s="131"/>
      <c r="JO33" s="788"/>
      <c r="JP33" s="131"/>
      <c r="JQ33" s="135">
        <v>0.29878650350338426</v>
      </c>
      <c r="JR33" s="140">
        <v>1.1163127010170897</v>
      </c>
      <c r="JS33" s="140">
        <v>0.12850007896853399</v>
      </c>
      <c r="JT33" s="131"/>
      <c r="JU33" s="363">
        <v>7.7606913381825737E-2</v>
      </c>
      <c r="JV33" s="364">
        <v>0.46836479368211892</v>
      </c>
      <c r="JW33" s="364">
        <v>0.69924878899445964</v>
      </c>
      <c r="JX33" s="365">
        <v>0.24616506749577602</v>
      </c>
      <c r="JY33" s="782">
        <v>0.05</v>
      </c>
      <c r="JZ33" s="785">
        <v>0.39</v>
      </c>
      <c r="KA33" s="785"/>
      <c r="KB33" s="781"/>
      <c r="KC33" s="788"/>
      <c r="KD33" s="789"/>
      <c r="KE33" s="789"/>
      <c r="KF33" s="790"/>
    </row>
    <row r="34" spans="1:292" s="115" customFormat="1" ht="15.75" customHeight="1">
      <c r="A34" s="966"/>
      <c r="B34" s="362" t="s">
        <v>270</v>
      </c>
      <c r="C34" s="266"/>
      <c r="D34" s="262"/>
      <c r="E34" s="284"/>
      <c r="F34" s="284"/>
      <c r="G34" s="284"/>
      <c r="H34" s="252"/>
      <c r="I34" s="262"/>
      <c r="J34" s="284"/>
      <c r="K34" s="284"/>
      <c r="L34" s="252"/>
      <c r="M34" s="262">
        <v>3</v>
      </c>
      <c r="N34" s="284">
        <v>3</v>
      </c>
      <c r="O34" s="284">
        <v>3</v>
      </c>
      <c r="P34" s="252">
        <v>3</v>
      </c>
      <c r="Q34" s="262">
        <v>3</v>
      </c>
      <c r="R34" s="284"/>
      <c r="S34" s="284"/>
      <c r="T34" s="252"/>
      <c r="U34" s="262">
        <v>3</v>
      </c>
      <c r="V34" s="284">
        <v>3</v>
      </c>
      <c r="W34" s="252">
        <v>3</v>
      </c>
      <c r="X34" s="262">
        <v>3</v>
      </c>
      <c r="Y34" s="284">
        <v>3</v>
      </c>
      <c r="Z34" s="284">
        <v>3</v>
      </c>
      <c r="AA34" s="252">
        <v>3</v>
      </c>
      <c r="AB34" s="256">
        <v>3</v>
      </c>
      <c r="AC34" s="271">
        <v>3</v>
      </c>
      <c r="AD34" s="271">
        <v>3</v>
      </c>
      <c r="AE34" s="777">
        <v>3</v>
      </c>
      <c r="AF34" s="262">
        <v>8</v>
      </c>
      <c r="AG34" s="284"/>
      <c r="AH34" s="284"/>
      <c r="AI34" s="284"/>
      <c r="AJ34" s="252"/>
      <c r="AK34" s="307">
        <v>3</v>
      </c>
      <c r="AL34" s="333">
        <v>3</v>
      </c>
      <c r="AM34" s="284"/>
      <c r="AN34" s="252"/>
      <c r="AO34" s="262">
        <v>3</v>
      </c>
      <c r="AP34" s="252"/>
      <c r="AQ34" s="262">
        <v>3</v>
      </c>
      <c r="AR34" s="284">
        <v>3</v>
      </c>
      <c r="AS34" s="284">
        <v>3</v>
      </c>
      <c r="AT34" s="252">
        <v>3</v>
      </c>
      <c r="AU34" s="262">
        <v>3</v>
      </c>
      <c r="AV34" s="284">
        <v>3</v>
      </c>
      <c r="AW34" s="284">
        <v>3</v>
      </c>
      <c r="AX34" s="252">
        <v>3</v>
      </c>
      <c r="AY34" s="262"/>
      <c r="AZ34" s="284"/>
      <c r="BA34" s="284"/>
      <c r="BB34" s="252"/>
      <c r="BC34" s="262">
        <v>3</v>
      </c>
      <c r="BD34" s="284">
        <v>3</v>
      </c>
      <c r="BE34" s="284">
        <v>3</v>
      </c>
      <c r="BF34" s="252"/>
      <c r="BG34" s="262">
        <v>3</v>
      </c>
      <c r="BH34" s="284">
        <v>3</v>
      </c>
      <c r="BI34" s="284">
        <v>2</v>
      </c>
      <c r="BJ34" s="252">
        <v>3</v>
      </c>
      <c r="BK34" s="262">
        <v>3</v>
      </c>
      <c r="BL34" s="252"/>
      <c r="BM34" s="262">
        <v>3</v>
      </c>
      <c r="BN34" s="284">
        <v>3</v>
      </c>
      <c r="BO34" s="284">
        <v>3</v>
      </c>
      <c r="BP34" s="252">
        <v>3</v>
      </c>
      <c r="BQ34" s="266">
        <v>3</v>
      </c>
      <c r="BR34" s="262">
        <v>3</v>
      </c>
      <c r="BS34" s="284">
        <v>3</v>
      </c>
      <c r="BT34" s="252">
        <v>3</v>
      </c>
      <c r="BU34" s="262">
        <v>3</v>
      </c>
      <c r="BV34" s="284">
        <v>3</v>
      </c>
      <c r="BW34" s="252">
        <v>3</v>
      </c>
      <c r="BX34" s="262">
        <v>5</v>
      </c>
      <c r="BY34" s="284"/>
      <c r="BZ34" s="252"/>
      <c r="CA34" s="262">
        <v>3</v>
      </c>
      <c r="CB34" s="284">
        <v>3</v>
      </c>
      <c r="CC34" s="252">
        <v>3</v>
      </c>
      <c r="CD34" s="262">
        <v>4</v>
      </c>
      <c r="CE34" s="284">
        <v>4</v>
      </c>
      <c r="CF34" s="252">
        <v>3</v>
      </c>
      <c r="CG34" s="262">
        <v>3</v>
      </c>
      <c r="CH34" s="284">
        <v>3</v>
      </c>
      <c r="CI34" s="252">
        <v>3</v>
      </c>
      <c r="CJ34" s="262"/>
      <c r="CK34" s="252"/>
      <c r="CL34" s="262"/>
      <c r="CM34" s="252"/>
      <c r="CN34" s="262"/>
      <c r="CO34" s="252"/>
      <c r="CP34" s="262"/>
      <c r="CQ34" s="252"/>
      <c r="CR34" s="776"/>
      <c r="CS34" s="776"/>
      <c r="CT34" s="256"/>
      <c r="CU34" s="777"/>
      <c r="CV34" s="262">
        <v>2</v>
      </c>
      <c r="CW34" s="284">
        <v>2</v>
      </c>
      <c r="CX34" s="284">
        <v>2</v>
      </c>
      <c r="CY34" s="252">
        <v>2</v>
      </c>
      <c r="CZ34" s="266"/>
      <c r="DA34" s="262">
        <v>3</v>
      </c>
      <c r="DB34" s="284"/>
      <c r="DC34" s="284"/>
      <c r="DD34" s="284"/>
      <c r="DE34" s="252"/>
      <c r="DF34" s="262">
        <v>3</v>
      </c>
      <c r="DG34" s="284">
        <v>3</v>
      </c>
      <c r="DH34" s="284"/>
      <c r="DI34" s="284"/>
      <c r="DJ34" s="252"/>
      <c r="DK34" s="256">
        <v>3</v>
      </c>
      <c r="DL34" s="271">
        <v>3</v>
      </c>
      <c r="DM34" s="271"/>
      <c r="DN34" s="777"/>
      <c r="DO34" s="262">
        <v>3</v>
      </c>
      <c r="DP34" s="284">
        <v>3</v>
      </c>
      <c r="DQ34" s="284">
        <v>3</v>
      </c>
      <c r="DR34" s="252">
        <v>3</v>
      </c>
      <c r="DS34" s="262">
        <v>4</v>
      </c>
      <c r="DT34" s="284"/>
      <c r="DU34" s="284">
        <v>3</v>
      </c>
      <c r="DV34" s="252"/>
      <c r="DW34" s="266"/>
      <c r="DX34" s="266">
        <v>3</v>
      </c>
      <c r="DY34" s="262">
        <v>3</v>
      </c>
      <c r="DZ34" s="284">
        <v>3</v>
      </c>
      <c r="EA34" s="284">
        <v>3</v>
      </c>
      <c r="EB34" s="252">
        <v>3</v>
      </c>
      <c r="EC34" s="266">
        <v>3</v>
      </c>
      <c r="ED34" s="266">
        <v>3</v>
      </c>
      <c r="EE34" s="262">
        <v>3</v>
      </c>
      <c r="EF34" s="252"/>
      <c r="EG34" s="262">
        <v>3</v>
      </c>
      <c r="EH34" s="252">
        <v>3</v>
      </c>
      <c r="EI34" s="262">
        <v>3</v>
      </c>
      <c r="EJ34" s="252">
        <v>3</v>
      </c>
      <c r="EK34" s="262">
        <v>3</v>
      </c>
      <c r="EL34" s="284">
        <v>3</v>
      </c>
      <c r="EM34" s="252">
        <v>3</v>
      </c>
      <c r="EN34" s="262"/>
      <c r="EO34" s="252"/>
      <c r="EP34" s="262"/>
      <c r="EQ34" s="252"/>
      <c r="ER34" s="262">
        <v>3</v>
      </c>
      <c r="ES34" s="252">
        <v>3</v>
      </c>
      <c r="ET34" s="262"/>
      <c r="EU34" s="284"/>
      <c r="EV34" s="284"/>
      <c r="EW34" s="252"/>
      <c r="EX34" s="262"/>
      <c r="EY34" s="284"/>
      <c r="EZ34" s="284"/>
      <c r="FA34" s="252"/>
      <c r="FB34" s="262">
        <v>3</v>
      </c>
      <c r="FC34" s="252"/>
      <c r="FD34" s="262"/>
      <c r="FE34" s="284"/>
      <c r="FF34" s="284"/>
      <c r="FG34" s="252"/>
      <c r="FH34" s="262">
        <v>3</v>
      </c>
      <c r="FI34" s="252"/>
      <c r="FJ34" s="262">
        <v>3</v>
      </c>
      <c r="FK34" s="252"/>
      <c r="FL34" s="262"/>
      <c r="FM34" s="252"/>
      <c r="FN34" s="262"/>
      <c r="FO34" s="284"/>
      <c r="FP34" s="284"/>
      <c r="FQ34" s="252"/>
      <c r="FR34" s="108"/>
      <c r="FS34" s="109"/>
      <c r="FT34" s="109"/>
      <c r="FU34" s="110"/>
      <c r="FV34" s="262">
        <v>3</v>
      </c>
      <c r="FW34" s="252"/>
      <c r="FX34" s="262">
        <v>3</v>
      </c>
      <c r="FY34" s="252"/>
      <c r="FZ34" s="262"/>
      <c r="GA34" s="252"/>
      <c r="GB34" s="266"/>
      <c r="GC34" s="262">
        <v>3</v>
      </c>
      <c r="GD34" s="252">
        <v>3</v>
      </c>
      <c r="GE34" s="262">
        <v>3</v>
      </c>
      <c r="GF34" s="284">
        <v>3</v>
      </c>
      <c r="GG34" s="284">
        <v>3</v>
      </c>
      <c r="GH34" s="252">
        <v>3</v>
      </c>
      <c r="GI34" s="266"/>
      <c r="GJ34" s="266"/>
      <c r="GK34" s="266"/>
      <c r="GL34" s="776">
        <v>3</v>
      </c>
      <c r="GM34" s="262">
        <v>3</v>
      </c>
      <c r="GN34" s="284">
        <v>3</v>
      </c>
      <c r="GO34" s="284">
        <v>3</v>
      </c>
      <c r="GP34" s="252"/>
      <c r="GQ34" s="262">
        <v>3</v>
      </c>
      <c r="GR34" s="284"/>
      <c r="GS34" s="284"/>
      <c r="GT34" s="252"/>
      <c r="GU34" s="262">
        <v>3</v>
      </c>
      <c r="GV34" s="284">
        <v>3</v>
      </c>
      <c r="GW34" s="284">
        <v>3</v>
      </c>
      <c r="GX34" s="252"/>
      <c r="GY34" s="262">
        <v>3</v>
      </c>
      <c r="GZ34" s="284">
        <v>3</v>
      </c>
      <c r="HA34" s="284">
        <v>3</v>
      </c>
      <c r="HB34" s="252"/>
      <c r="HC34" s="776"/>
      <c r="HD34" s="262">
        <v>3</v>
      </c>
      <c r="HE34" s="252">
        <v>3</v>
      </c>
      <c r="HF34" s="262">
        <v>3</v>
      </c>
      <c r="HG34" s="284">
        <v>3</v>
      </c>
      <c r="HH34" s="284">
        <v>3</v>
      </c>
      <c r="HI34" s="252">
        <v>3</v>
      </c>
      <c r="HJ34" s="262">
        <v>3</v>
      </c>
      <c r="HK34" s="252">
        <v>3</v>
      </c>
      <c r="HL34" s="262">
        <v>3</v>
      </c>
      <c r="HM34" s="284">
        <v>3</v>
      </c>
      <c r="HN34" s="284">
        <v>3</v>
      </c>
      <c r="HO34" s="252">
        <v>3</v>
      </c>
      <c r="HP34" s="262"/>
      <c r="HQ34" s="252"/>
      <c r="HR34" s="262">
        <v>3</v>
      </c>
      <c r="HS34" s="284">
        <v>3</v>
      </c>
      <c r="HT34" s="284">
        <v>3</v>
      </c>
      <c r="HU34" s="252">
        <v>3</v>
      </c>
      <c r="HV34" s="262">
        <v>3</v>
      </c>
      <c r="HW34" s="252"/>
      <c r="HX34" s="262">
        <v>3</v>
      </c>
      <c r="HY34" s="252"/>
      <c r="HZ34" s="262"/>
      <c r="IA34" s="284"/>
      <c r="IB34" s="284"/>
      <c r="IC34" s="252"/>
      <c r="ID34" s="262">
        <v>3</v>
      </c>
      <c r="IE34" s="252"/>
      <c r="IF34" s="262">
        <v>3</v>
      </c>
      <c r="IG34" s="252"/>
      <c r="IH34" s="262">
        <v>3</v>
      </c>
      <c r="II34" s="284">
        <v>3</v>
      </c>
      <c r="IJ34" s="284">
        <v>3</v>
      </c>
      <c r="IK34" s="252"/>
      <c r="IL34" s="266"/>
      <c r="IM34" s="262">
        <v>3</v>
      </c>
      <c r="IN34" s="252"/>
      <c r="IO34" s="262">
        <v>3</v>
      </c>
      <c r="IP34" s="284">
        <v>2</v>
      </c>
      <c r="IQ34" s="284"/>
      <c r="IR34" s="252"/>
      <c r="IS34" s="262">
        <v>3</v>
      </c>
      <c r="IT34" s="284">
        <v>2</v>
      </c>
      <c r="IU34" s="284">
        <v>2</v>
      </c>
      <c r="IV34" s="252">
        <v>3</v>
      </c>
      <c r="IW34" s="262">
        <v>3</v>
      </c>
      <c r="IX34" s="284">
        <v>3</v>
      </c>
      <c r="IY34" s="284">
        <v>3</v>
      </c>
      <c r="IZ34" s="252">
        <v>3</v>
      </c>
      <c r="JA34" s="266"/>
      <c r="JB34" s="256">
        <v>3</v>
      </c>
      <c r="JC34" s="271">
        <v>3</v>
      </c>
      <c r="JD34" s="271"/>
      <c r="JE34" s="777"/>
      <c r="JF34" s="262"/>
      <c r="JG34" s="284"/>
      <c r="JH34" s="252"/>
      <c r="JI34" s="262">
        <v>3</v>
      </c>
      <c r="JJ34" s="252"/>
      <c r="JK34" s="262">
        <v>3</v>
      </c>
      <c r="JL34" s="284">
        <v>3</v>
      </c>
      <c r="JM34" s="284">
        <v>3</v>
      </c>
      <c r="JN34" s="252">
        <v>3</v>
      </c>
      <c r="JO34" s="262"/>
      <c r="JP34" s="252"/>
      <c r="JQ34" s="262">
        <v>3</v>
      </c>
      <c r="JR34" s="284">
        <v>3</v>
      </c>
      <c r="JS34" s="284">
        <v>3</v>
      </c>
      <c r="JT34" s="252"/>
      <c r="JU34" s="262">
        <v>2</v>
      </c>
      <c r="JV34" s="284">
        <v>2</v>
      </c>
      <c r="JW34" s="284">
        <v>2</v>
      </c>
      <c r="JX34" s="252">
        <v>2</v>
      </c>
      <c r="JY34" s="256">
        <v>3</v>
      </c>
      <c r="JZ34" s="271">
        <v>3</v>
      </c>
      <c r="KA34" s="271"/>
      <c r="KB34" s="777"/>
      <c r="KC34" s="262"/>
      <c r="KD34" s="284"/>
      <c r="KE34" s="284"/>
      <c r="KF34" s="288"/>
    </row>
    <row r="35" spans="1:292" s="115" customFormat="1" ht="15.75" customHeight="1">
      <c r="A35" s="967"/>
      <c r="B35" s="362" t="s">
        <v>315</v>
      </c>
      <c r="C35" s="128"/>
      <c r="D35" s="959" t="s">
        <v>331</v>
      </c>
      <c r="E35" s="961"/>
      <c r="F35" s="961"/>
      <c r="G35" s="961"/>
      <c r="H35" s="960"/>
      <c r="I35" s="959" t="s">
        <v>332</v>
      </c>
      <c r="J35" s="961"/>
      <c r="K35" s="961"/>
      <c r="L35" s="960"/>
      <c r="M35" s="959" t="s">
        <v>332</v>
      </c>
      <c r="N35" s="961"/>
      <c r="O35" s="961"/>
      <c r="P35" s="960"/>
      <c r="Q35" s="129" t="s">
        <v>331</v>
      </c>
      <c r="R35" s="130"/>
      <c r="S35" s="130"/>
      <c r="T35" s="131"/>
      <c r="U35" s="959" t="s">
        <v>331</v>
      </c>
      <c r="V35" s="961"/>
      <c r="W35" s="960"/>
      <c r="X35" s="959" t="s">
        <v>331</v>
      </c>
      <c r="Y35" s="961"/>
      <c r="Z35" s="961"/>
      <c r="AA35" s="960"/>
      <c r="AB35" s="959" t="s">
        <v>331</v>
      </c>
      <c r="AC35" s="961"/>
      <c r="AD35" s="961"/>
      <c r="AE35" s="960"/>
      <c r="AF35" s="959" t="s">
        <v>331</v>
      </c>
      <c r="AG35" s="961"/>
      <c r="AH35" s="961"/>
      <c r="AI35" s="961"/>
      <c r="AJ35" s="960"/>
      <c r="AK35" s="371" t="s">
        <v>331</v>
      </c>
      <c r="AL35" s="972" t="s">
        <v>332</v>
      </c>
      <c r="AM35" s="973"/>
      <c r="AN35" s="974"/>
      <c r="AO35" s="129" t="s">
        <v>331</v>
      </c>
      <c r="AP35" s="379"/>
      <c r="AQ35" s="975" t="s">
        <v>331</v>
      </c>
      <c r="AR35" s="976"/>
      <c r="AS35" s="976"/>
      <c r="AT35" s="977"/>
      <c r="AU35" s="959" t="s">
        <v>332</v>
      </c>
      <c r="AV35" s="961"/>
      <c r="AW35" s="961"/>
      <c r="AX35" s="960"/>
      <c r="AY35" s="129"/>
      <c r="AZ35" s="130"/>
      <c r="BA35" s="130"/>
      <c r="BB35" s="131"/>
      <c r="BC35" s="959" t="s">
        <v>332</v>
      </c>
      <c r="BD35" s="961"/>
      <c r="BE35" s="961"/>
      <c r="BF35" s="960"/>
      <c r="BG35" s="959" t="s">
        <v>332</v>
      </c>
      <c r="BH35" s="961"/>
      <c r="BI35" s="961"/>
      <c r="BJ35" s="960"/>
      <c r="BK35" s="959" t="s">
        <v>331</v>
      </c>
      <c r="BL35" s="960"/>
      <c r="BM35" s="959" t="s">
        <v>331</v>
      </c>
      <c r="BN35" s="961"/>
      <c r="BO35" s="961"/>
      <c r="BP35" s="960"/>
      <c r="BQ35" s="128" t="s">
        <v>331</v>
      </c>
      <c r="BR35" s="959" t="s">
        <v>332</v>
      </c>
      <c r="BS35" s="961"/>
      <c r="BT35" s="960"/>
      <c r="BU35" s="959" t="s">
        <v>331</v>
      </c>
      <c r="BV35" s="961"/>
      <c r="BW35" s="960"/>
      <c r="BX35" s="959" t="s">
        <v>332</v>
      </c>
      <c r="BY35" s="961"/>
      <c r="BZ35" s="960"/>
      <c r="CA35" s="959" t="s">
        <v>331</v>
      </c>
      <c r="CB35" s="961"/>
      <c r="CC35" s="960"/>
      <c r="CD35" s="959" t="s">
        <v>332</v>
      </c>
      <c r="CE35" s="961"/>
      <c r="CF35" s="960"/>
      <c r="CG35" s="959" t="s">
        <v>331</v>
      </c>
      <c r="CH35" s="961"/>
      <c r="CI35" s="960"/>
      <c r="CJ35" s="959" t="s">
        <v>331</v>
      </c>
      <c r="CK35" s="960"/>
      <c r="CL35" s="129"/>
      <c r="CM35" s="131"/>
      <c r="CN35" s="959" t="s">
        <v>331</v>
      </c>
      <c r="CO35" s="960"/>
      <c r="CP35" s="959" t="s">
        <v>331</v>
      </c>
      <c r="CQ35" s="960"/>
      <c r="CR35" s="128"/>
      <c r="CS35" s="128"/>
      <c r="CT35" s="129" t="s">
        <v>331</v>
      </c>
      <c r="CU35" s="379"/>
      <c r="CV35" s="959" t="s">
        <v>332</v>
      </c>
      <c r="CW35" s="961"/>
      <c r="CX35" s="961"/>
      <c r="CY35" s="960"/>
      <c r="CZ35" s="128"/>
      <c r="DA35" s="959" t="s">
        <v>331</v>
      </c>
      <c r="DB35" s="961"/>
      <c r="DC35" s="961"/>
      <c r="DD35" s="961"/>
      <c r="DE35" s="960"/>
      <c r="DF35" s="969" t="s">
        <v>331</v>
      </c>
      <c r="DG35" s="970"/>
      <c r="DH35" s="970"/>
      <c r="DI35" s="970"/>
      <c r="DJ35" s="971"/>
      <c r="DK35" s="959" t="s">
        <v>331</v>
      </c>
      <c r="DL35" s="961"/>
      <c r="DM35" s="961"/>
      <c r="DN35" s="960"/>
      <c r="DO35" s="959" t="s">
        <v>332</v>
      </c>
      <c r="DP35" s="961"/>
      <c r="DQ35" s="961"/>
      <c r="DR35" s="960"/>
      <c r="DS35" s="969" t="s">
        <v>332</v>
      </c>
      <c r="DT35" s="970"/>
      <c r="DU35" s="970"/>
      <c r="DV35" s="971"/>
      <c r="DW35" s="370" t="s">
        <v>332</v>
      </c>
      <c r="DX35" s="370" t="s">
        <v>332</v>
      </c>
      <c r="DY35" s="959" t="s">
        <v>332</v>
      </c>
      <c r="DZ35" s="961"/>
      <c r="EA35" s="961"/>
      <c r="EB35" s="960"/>
      <c r="EC35" s="128" t="s">
        <v>331</v>
      </c>
      <c r="ED35" s="128" t="s">
        <v>332</v>
      </c>
      <c r="EE35" s="959" t="s">
        <v>331</v>
      </c>
      <c r="EF35" s="960"/>
      <c r="EG35" s="959" t="s">
        <v>331</v>
      </c>
      <c r="EH35" s="960"/>
      <c r="EI35" s="959" t="s">
        <v>331</v>
      </c>
      <c r="EJ35" s="960"/>
      <c r="EK35" s="959" t="s">
        <v>331</v>
      </c>
      <c r="EL35" s="961"/>
      <c r="EM35" s="960"/>
      <c r="EN35" s="129"/>
      <c r="EO35" s="131"/>
      <c r="EP35" s="959" t="s">
        <v>331</v>
      </c>
      <c r="EQ35" s="960"/>
      <c r="ER35" s="959" t="s">
        <v>331</v>
      </c>
      <c r="ES35" s="960"/>
      <c r="ET35" s="128"/>
      <c r="EU35" s="379"/>
      <c r="EV35" s="379"/>
      <c r="EW35" s="379"/>
      <c r="EX35" s="959" t="s">
        <v>332</v>
      </c>
      <c r="EY35" s="961"/>
      <c r="EZ35" s="961"/>
      <c r="FA35" s="960"/>
      <c r="FB35" s="959" t="s">
        <v>331</v>
      </c>
      <c r="FC35" s="960"/>
      <c r="FD35" s="129"/>
      <c r="FE35" s="130"/>
      <c r="FF35" s="130"/>
      <c r="FG35" s="131"/>
      <c r="FH35" s="959" t="s">
        <v>331</v>
      </c>
      <c r="FI35" s="960"/>
      <c r="FJ35" s="959" t="s">
        <v>331</v>
      </c>
      <c r="FK35" s="960"/>
      <c r="FL35" s="128"/>
      <c r="FM35" s="379"/>
      <c r="FN35" s="128"/>
      <c r="FO35" s="379"/>
      <c r="FP35" s="379"/>
      <c r="FQ35" s="379"/>
      <c r="FR35" s="962" t="s">
        <v>331</v>
      </c>
      <c r="FS35" s="963"/>
      <c r="FT35" s="963"/>
      <c r="FU35" s="964"/>
      <c r="FV35" s="959" t="s">
        <v>331</v>
      </c>
      <c r="FW35" s="960"/>
      <c r="FX35" s="959" t="s">
        <v>331</v>
      </c>
      <c r="FY35" s="960"/>
      <c r="FZ35" s="128"/>
      <c r="GA35" s="379"/>
      <c r="GB35" s="128"/>
      <c r="GC35" s="959" t="s">
        <v>331</v>
      </c>
      <c r="GD35" s="960"/>
      <c r="GE35" s="959" t="s">
        <v>331</v>
      </c>
      <c r="GF35" s="961"/>
      <c r="GG35" s="961"/>
      <c r="GH35" s="960"/>
      <c r="GI35" s="128"/>
      <c r="GJ35" s="128"/>
      <c r="GK35" s="128"/>
      <c r="GL35" s="128" t="s">
        <v>331</v>
      </c>
      <c r="GM35" s="959" t="s">
        <v>332</v>
      </c>
      <c r="GN35" s="961"/>
      <c r="GO35" s="961"/>
      <c r="GP35" s="960"/>
      <c r="GQ35" s="959" t="s">
        <v>332</v>
      </c>
      <c r="GR35" s="961"/>
      <c r="GS35" s="961"/>
      <c r="GT35" s="960"/>
      <c r="GU35" s="959" t="s">
        <v>332</v>
      </c>
      <c r="GV35" s="961"/>
      <c r="GW35" s="961"/>
      <c r="GX35" s="960"/>
      <c r="GY35" s="959" t="s">
        <v>332</v>
      </c>
      <c r="GZ35" s="961"/>
      <c r="HA35" s="961"/>
      <c r="HB35" s="960"/>
      <c r="HC35" s="128"/>
      <c r="HD35" s="959" t="s">
        <v>331</v>
      </c>
      <c r="HE35" s="960"/>
      <c r="HF35" s="959" t="s">
        <v>331</v>
      </c>
      <c r="HG35" s="961"/>
      <c r="HH35" s="961"/>
      <c r="HI35" s="960"/>
      <c r="HJ35" s="959" t="s">
        <v>331</v>
      </c>
      <c r="HK35" s="960"/>
      <c r="HL35" s="959" t="s">
        <v>332</v>
      </c>
      <c r="HM35" s="961"/>
      <c r="HN35" s="961"/>
      <c r="HO35" s="960"/>
      <c r="HP35" s="128"/>
      <c r="HQ35" s="379"/>
      <c r="HR35" s="959" t="s">
        <v>332</v>
      </c>
      <c r="HS35" s="961"/>
      <c r="HT35" s="961"/>
      <c r="HU35" s="960"/>
      <c r="HV35" s="959" t="s">
        <v>331</v>
      </c>
      <c r="HW35" s="960"/>
      <c r="HX35" s="959" t="s">
        <v>331</v>
      </c>
      <c r="HY35" s="960"/>
      <c r="HZ35" s="128"/>
      <c r="IA35" s="379"/>
      <c r="IB35" s="379"/>
      <c r="IC35" s="379"/>
      <c r="ID35" s="959" t="s">
        <v>331</v>
      </c>
      <c r="IE35" s="960"/>
      <c r="IF35" s="959" t="s">
        <v>331</v>
      </c>
      <c r="IG35" s="960"/>
      <c r="IH35" s="959" t="s">
        <v>332</v>
      </c>
      <c r="II35" s="961"/>
      <c r="IJ35" s="961"/>
      <c r="IK35" s="960"/>
      <c r="IL35" s="128"/>
      <c r="IM35" s="959" t="s">
        <v>331</v>
      </c>
      <c r="IN35" s="960"/>
      <c r="IO35" s="959" t="s">
        <v>332</v>
      </c>
      <c r="IP35" s="961"/>
      <c r="IQ35" s="961"/>
      <c r="IR35" s="960"/>
      <c r="IS35" s="959" t="s">
        <v>332</v>
      </c>
      <c r="IT35" s="961"/>
      <c r="IU35" s="961"/>
      <c r="IV35" s="960"/>
      <c r="IW35" s="959" t="s">
        <v>332</v>
      </c>
      <c r="IX35" s="961"/>
      <c r="IY35" s="961"/>
      <c r="IZ35" s="960"/>
      <c r="JA35" s="128"/>
      <c r="JB35" s="959" t="s">
        <v>331</v>
      </c>
      <c r="JC35" s="961"/>
      <c r="JD35" s="961"/>
      <c r="JE35" s="960"/>
      <c r="JF35" s="128"/>
      <c r="JG35" s="379"/>
      <c r="JH35" s="379"/>
      <c r="JI35" s="959" t="s">
        <v>331</v>
      </c>
      <c r="JJ35" s="960"/>
      <c r="JK35" s="959" t="s">
        <v>332</v>
      </c>
      <c r="JL35" s="961"/>
      <c r="JM35" s="961"/>
      <c r="JN35" s="960"/>
      <c r="JO35" s="128"/>
      <c r="JP35" s="379"/>
      <c r="JQ35" s="959" t="s">
        <v>332</v>
      </c>
      <c r="JR35" s="961"/>
      <c r="JS35" s="961"/>
      <c r="JT35" s="960"/>
      <c r="JU35" s="959" t="s">
        <v>332</v>
      </c>
      <c r="JV35" s="961"/>
      <c r="JW35" s="961"/>
      <c r="JX35" s="960"/>
      <c r="JY35" s="959" t="s">
        <v>331</v>
      </c>
      <c r="JZ35" s="961"/>
      <c r="KA35" s="961"/>
      <c r="KB35" s="960"/>
      <c r="KC35" s="128"/>
      <c r="KD35" s="379"/>
      <c r="KE35" s="379"/>
      <c r="KF35" s="380"/>
    </row>
    <row r="36" spans="1:292" s="115" customFormat="1" ht="15.75" customHeight="1">
      <c r="A36" s="965" t="s">
        <v>333</v>
      </c>
      <c r="B36" s="362" t="s">
        <v>334</v>
      </c>
      <c r="C36" s="783"/>
      <c r="D36" s="135">
        <v>31.146666666666665</v>
      </c>
      <c r="E36" s="140">
        <v>31.876666666666665</v>
      </c>
      <c r="F36" s="140" t="s">
        <v>326</v>
      </c>
      <c r="G36" s="140" t="s">
        <v>326</v>
      </c>
      <c r="H36" s="169" t="s">
        <v>326</v>
      </c>
      <c r="I36" s="324">
        <v>28.25546529883685</v>
      </c>
      <c r="J36" s="325">
        <v>28.986741126009075</v>
      </c>
      <c r="K36" s="325">
        <v>30.955567445459732</v>
      </c>
      <c r="L36" s="377">
        <v>32.463340488782016</v>
      </c>
      <c r="M36" s="788">
        <v>27.3</v>
      </c>
      <c r="N36" s="789">
        <v>29.8</v>
      </c>
      <c r="O36" s="789">
        <v>31.2</v>
      </c>
      <c r="P36" s="131">
        <v>31.1</v>
      </c>
      <c r="Q36" s="135">
        <v>25.263333333333332</v>
      </c>
      <c r="R36" s="789"/>
      <c r="S36" s="789"/>
      <c r="T36" s="131"/>
      <c r="U36" s="135">
        <v>28.346666666666668</v>
      </c>
      <c r="V36" s="140">
        <v>31.88666666666667</v>
      </c>
      <c r="W36" s="241" t="s">
        <v>326</v>
      </c>
      <c r="X36" s="363">
        <v>27.396666666666665</v>
      </c>
      <c r="Y36" s="364">
        <v>29.196666666666669</v>
      </c>
      <c r="Z36" s="364">
        <v>31.3</v>
      </c>
      <c r="AA36" s="131" t="s">
        <v>326</v>
      </c>
      <c r="AB36" s="782">
        <v>27.69</v>
      </c>
      <c r="AC36" s="785">
        <v>28.31</v>
      </c>
      <c r="AD36" s="785">
        <v>29.33</v>
      </c>
      <c r="AE36" s="781">
        <v>31.73</v>
      </c>
      <c r="AF36" s="245">
        <v>27.956666666666663</v>
      </c>
      <c r="AG36" s="366">
        <v>28.52333333333333</v>
      </c>
      <c r="AH36" s="366">
        <v>31.47666666666667</v>
      </c>
      <c r="AI36" s="366">
        <v>32.49</v>
      </c>
      <c r="AJ36" s="131" t="s">
        <v>326</v>
      </c>
      <c r="AK36" s="245">
        <v>25.81</v>
      </c>
      <c r="AL36" s="366">
        <v>29.135984254792078</v>
      </c>
      <c r="AM36" s="789"/>
      <c r="AN36" s="131"/>
      <c r="AO36" s="135">
        <v>29.686666666666667</v>
      </c>
      <c r="AP36" s="131"/>
      <c r="AQ36" s="135">
        <v>29.78</v>
      </c>
      <c r="AR36" s="140">
        <v>31.283333333333331</v>
      </c>
      <c r="AS36" s="140">
        <v>31.680000000000003</v>
      </c>
      <c r="AT36" s="241">
        <v>32.123333333333335</v>
      </c>
      <c r="AU36" s="324">
        <v>28.069383159984284</v>
      </c>
      <c r="AV36" s="325">
        <v>29.141288131291457</v>
      </c>
      <c r="AW36" s="325">
        <v>30.622609817521504</v>
      </c>
      <c r="AX36" s="377">
        <v>31.938813270232234</v>
      </c>
      <c r="AY36" s="788"/>
      <c r="AZ36" s="789"/>
      <c r="BA36" s="789"/>
      <c r="BB36" s="131"/>
      <c r="BC36" s="788"/>
      <c r="BD36" s="789"/>
      <c r="BE36" s="789"/>
      <c r="BF36" s="131"/>
      <c r="BG36" s="363">
        <v>27.217493767598885</v>
      </c>
      <c r="BH36" s="364">
        <v>29.205874216194875</v>
      </c>
      <c r="BI36" s="364">
        <v>30.57584355266718</v>
      </c>
      <c r="BJ36" s="365">
        <v>30.881744390856969</v>
      </c>
      <c r="BK36" s="135">
        <v>29.283333333333331</v>
      </c>
      <c r="BL36" s="131"/>
      <c r="BM36" s="135">
        <v>30.61</v>
      </c>
      <c r="BN36" s="140">
        <v>31.790000000000003</v>
      </c>
      <c r="BO36" s="140">
        <v>32.883333333333333</v>
      </c>
      <c r="BP36" s="241">
        <v>34.586666666666666</v>
      </c>
      <c r="BQ36" s="783"/>
      <c r="BR36" s="135">
        <v>30.980735361775256</v>
      </c>
      <c r="BS36" s="140">
        <v>28.321944091620271</v>
      </c>
      <c r="BT36" s="241">
        <v>27.704576673413982</v>
      </c>
      <c r="BU36" s="135">
        <v>32.296666666666667</v>
      </c>
      <c r="BV36" s="140">
        <v>29.006666666666664</v>
      </c>
      <c r="BW36" s="241">
        <v>28.09</v>
      </c>
      <c r="BX36" s="135">
        <v>32.144115375457986</v>
      </c>
      <c r="BY36" s="789"/>
      <c r="BZ36" s="131"/>
      <c r="CA36" s="135">
        <v>32.126666666666672</v>
      </c>
      <c r="CB36" s="140">
        <v>29.373333333333335</v>
      </c>
      <c r="CC36" s="241">
        <v>28.47</v>
      </c>
      <c r="CD36" s="788"/>
      <c r="CE36" s="140">
        <v>29.022595906090753</v>
      </c>
      <c r="CF36" s="241">
        <v>27.737638228398129</v>
      </c>
      <c r="CG36" s="135"/>
      <c r="CH36" s="140">
        <v>28.560000000000002</v>
      </c>
      <c r="CI36" s="241">
        <v>29.136666666666667</v>
      </c>
      <c r="CJ36" s="782" t="s">
        <v>326</v>
      </c>
      <c r="CK36" s="781" t="s">
        <v>326</v>
      </c>
      <c r="CL36" s="788"/>
      <c r="CM36" s="131"/>
      <c r="CN36" s="788" t="s">
        <v>326</v>
      </c>
      <c r="CO36" s="131" t="s">
        <v>326</v>
      </c>
      <c r="CP36" s="788" t="s">
        <v>326</v>
      </c>
      <c r="CQ36" s="131" t="s">
        <v>326</v>
      </c>
      <c r="CR36" s="780"/>
      <c r="CS36" s="780"/>
      <c r="CT36" s="782">
        <v>29.56</v>
      </c>
      <c r="CU36" s="781"/>
      <c r="CV36" s="135">
        <v>30.483757666555416</v>
      </c>
      <c r="CW36" s="140">
        <v>32.044046635957891</v>
      </c>
      <c r="CX36" s="140">
        <v>37.519882568035385</v>
      </c>
      <c r="CY36" s="369">
        <v>40.678997522450722</v>
      </c>
      <c r="CZ36" s="783"/>
      <c r="DA36" s="245">
        <v>31.656666666666666</v>
      </c>
      <c r="DB36" s="366">
        <v>31.706666666666667</v>
      </c>
      <c r="DC36" s="789" t="s">
        <v>326</v>
      </c>
      <c r="DD36" s="789" t="s">
        <v>326</v>
      </c>
      <c r="DE36" s="131" t="s">
        <v>326</v>
      </c>
      <c r="DF36" s="135">
        <v>29.953333333333333</v>
      </c>
      <c r="DG36" s="140">
        <v>30.816666666666666</v>
      </c>
      <c r="DH36" s="140" t="s">
        <v>326</v>
      </c>
      <c r="DI36" s="140" t="s">
        <v>326</v>
      </c>
      <c r="DJ36" s="241" t="s">
        <v>326</v>
      </c>
      <c r="DK36" s="782">
        <v>27.53</v>
      </c>
      <c r="DL36" s="785">
        <v>30.47</v>
      </c>
      <c r="DM36" s="785" t="s">
        <v>326</v>
      </c>
      <c r="DN36" s="781" t="s">
        <v>326</v>
      </c>
      <c r="DO36" s="788"/>
      <c r="DP36" s="789"/>
      <c r="DQ36" s="789"/>
      <c r="DR36" s="131"/>
      <c r="DS36" s="135">
        <v>23.848562667767499</v>
      </c>
      <c r="DT36" s="789" t="s">
        <v>301</v>
      </c>
      <c r="DU36" s="140"/>
      <c r="DV36" s="131"/>
      <c r="DW36" s="783"/>
      <c r="DX36" s="783"/>
      <c r="DY36" s="363">
        <v>28.73281626237647</v>
      </c>
      <c r="DZ36" s="364">
        <v>28.791882893980894</v>
      </c>
      <c r="EA36" s="364">
        <v>28.654548953803907</v>
      </c>
      <c r="EB36" s="365">
        <v>29.315520626637181</v>
      </c>
      <c r="EC36" s="141">
        <v>28.463333333333335</v>
      </c>
      <c r="ED36" s="141">
        <v>27.608981194693893</v>
      </c>
      <c r="EE36" s="788" t="s">
        <v>326</v>
      </c>
      <c r="EF36" s="131" t="s">
        <v>326</v>
      </c>
      <c r="EG36" s="135">
        <v>31.08</v>
      </c>
      <c r="EH36" s="131"/>
      <c r="EI36" s="135">
        <v>28.3</v>
      </c>
      <c r="EJ36" s="131"/>
      <c r="EK36" s="135">
        <v>31.040000000000003</v>
      </c>
      <c r="EL36" s="140" t="s">
        <v>326</v>
      </c>
      <c r="EM36" s="241" t="s">
        <v>326</v>
      </c>
      <c r="EN36" s="788" t="s">
        <v>326</v>
      </c>
      <c r="EO36" s="131" t="s">
        <v>326</v>
      </c>
      <c r="EP36" s="135">
        <v>29.02</v>
      </c>
      <c r="EQ36" s="241" t="s">
        <v>326</v>
      </c>
      <c r="ER36" s="135">
        <v>28.253333333333334</v>
      </c>
      <c r="ES36" s="241" t="s">
        <v>326</v>
      </c>
      <c r="ET36" s="788"/>
      <c r="EU36" s="789"/>
      <c r="EV36" s="789"/>
      <c r="EW36" s="131"/>
      <c r="EX36" s="324">
        <v>27.937658642247172</v>
      </c>
      <c r="EY36" s="325">
        <v>29.392155336428733</v>
      </c>
      <c r="EZ36" s="325">
        <v>30.436695913238072</v>
      </c>
      <c r="FA36" s="377">
        <v>31.370445053713922</v>
      </c>
      <c r="FB36" s="788" t="s">
        <v>326</v>
      </c>
      <c r="FC36" s="131" t="s">
        <v>326</v>
      </c>
      <c r="FD36" s="788"/>
      <c r="FE36" s="789"/>
      <c r="FF36" s="789"/>
      <c r="FG36" s="131"/>
      <c r="FH36" s="788"/>
      <c r="FI36" s="131"/>
      <c r="FJ36" s="135" t="s">
        <v>326</v>
      </c>
      <c r="FK36" s="241" t="s">
        <v>326</v>
      </c>
      <c r="FL36" s="788"/>
      <c r="FM36" s="131"/>
      <c r="FN36" s="788"/>
      <c r="FO36" s="789"/>
      <c r="FP36" s="789"/>
      <c r="FQ36" s="131"/>
      <c r="FR36" s="108">
        <v>32.090000000000003</v>
      </c>
      <c r="FS36" s="109">
        <v>31.59</v>
      </c>
      <c r="FT36" s="109">
        <v>31.83</v>
      </c>
      <c r="FU36" s="110" t="s">
        <v>326</v>
      </c>
      <c r="FV36" s="788" t="s">
        <v>326</v>
      </c>
      <c r="FW36" s="131" t="s">
        <v>326</v>
      </c>
      <c r="FX36" s="788">
        <v>29.61</v>
      </c>
      <c r="FY36" s="131" t="s">
        <v>326</v>
      </c>
      <c r="FZ36" s="788"/>
      <c r="GA36" s="131"/>
      <c r="GB36" s="783"/>
      <c r="GC36" s="135">
        <v>29.306666666666668</v>
      </c>
      <c r="GD36" s="241">
        <v>29.603333333333335</v>
      </c>
      <c r="GE36" s="135">
        <v>29.51</v>
      </c>
      <c r="GF36" s="789" t="s">
        <v>326</v>
      </c>
      <c r="GG36" s="789" t="s">
        <v>326</v>
      </c>
      <c r="GH36" s="131" t="s">
        <v>326</v>
      </c>
      <c r="GI36" s="783"/>
      <c r="GJ36" s="783"/>
      <c r="GK36" s="783"/>
      <c r="GL36" s="780">
        <v>30.706666666666667</v>
      </c>
      <c r="GM36" s="788"/>
      <c r="GN36" s="789"/>
      <c r="GO36" s="789"/>
      <c r="GP36" s="131"/>
      <c r="GQ36" s="788"/>
      <c r="GR36" s="789"/>
      <c r="GS36" s="789"/>
      <c r="GT36" s="131"/>
      <c r="GU36" s="324">
        <v>28.79444413254328</v>
      </c>
      <c r="GV36" s="325">
        <v>30.180554649925252</v>
      </c>
      <c r="GW36" s="325" t="s">
        <v>326</v>
      </c>
      <c r="GX36" s="377" t="s">
        <v>326</v>
      </c>
      <c r="GY36" s="324">
        <v>27.335793596818405</v>
      </c>
      <c r="GZ36" s="325">
        <v>29.080176985512818</v>
      </c>
      <c r="HA36" s="325" t="s">
        <v>326</v>
      </c>
      <c r="HB36" s="377" t="s">
        <v>326</v>
      </c>
      <c r="HC36" s="780"/>
      <c r="HD36" s="135">
        <v>30.060000000000002</v>
      </c>
      <c r="HE36" s="241">
        <v>29.936666666666667</v>
      </c>
      <c r="HF36" s="135">
        <v>27.51</v>
      </c>
      <c r="HG36" s="140">
        <v>29.046666666666667</v>
      </c>
      <c r="HH36" s="140">
        <v>30.376666666666669</v>
      </c>
      <c r="HI36" s="241">
        <v>32.063333333333333</v>
      </c>
      <c r="HJ36" s="135">
        <v>28.643333333333334</v>
      </c>
      <c r="HK36" s="131" t="s">
        <v>326</v>
      </c>
      <c r="HL36" s="788">
        <v>28.1</v>
      </c>
      <c r="HM36" s="789">
        <v>29.6</v>
      </c>
      <c r="HN36" s="789">
        <v>30.8</v>
      </c>
      <c r="HO36" s="131">
        <v>31.5</v>
      </c>
      <c r="HP36" s="788"/>
      <c r="HQ36" s="131"/>
      <c r="HR36" s="788"/>
      <c r="HS36" s="789"/>
      <c r="HT36" s="789"/>
      <c r="HU36" s="131"/>
      <c r="HV36" s="135">
        <v>29.320000000000004</v>
      </c>
      <c r="HW36" s="241" t="s">
        <v>326</v>
      </c>
      <c r="HX36" s="135">
        <v>27.570000000000004</v>
      </c>
      <c r="HY36" s="241" t="s">
        <v>326</v>
      </c>
      <c r="HZ36" s="788"/>
      <c r="IA36" s="789"/>
      <c r="IB36" s="789"/>
      <c r="IC36" s="131"/>
      <c r="ID36" s="135">
        <v>30.153333333333336</v>
      </c>
      <c r="IE36" s="131" t="s">
        <v>326</v>
      </c>
      <c r="IF36" s="135">
        <v>27.083333333333332</v>
      </c>
      <c r="IG36" s="241" t="s">
        <v>326</v>
      </c>
      <c r="IH36" s="788"/>
      <c r="II36" s="789"/>
      <c r="IJ36" s="789"/>
      <c r="IK36" s="131"/>
      <c r="IL36" s="783"/>
      <c r="IM36" s="788" t="s">
        <v>326</v>
      </c>
      <c r="IN36" s="131" t="s">
        <v>326</v>
      </c>
      <c r="IO36" s="135">
        <v>30.145483285383499</v>
      </c>
      <c r="IP36" s="789"/>
      <c r="IQ36" s="789"/>
      <c r="IR36" s="131"/>
      <c r="IS36" s="135">
        <v>28.260811534754612</v>
      </c>
      <c r="IT36" s="140">
        <v>29.288896555287725</v>
      </c>
      <c r="IU36" s="140">
        <v>30.397289083792113</v>
      </c>
      <c r="IV36" s="241">
        <v>31.078197404564104</v>
      </c>
      <c r="IW36" s="788"/>
      <c r="IX36" s="789"/>
      <c r="IY36" s="789"/>
      <c r="IZ36" s="131"/>
      <c r="JA36" s="783"/>
      <c r="JB36" s="782">
        <v>30.69</v>
      </c>
      <c r="JC36" s="785">
        <v>31.63</v>
      </c>
      <c r="JD36" s="785">
        <v>31.82</v>
      </c>
      <c r="JE36" s="781">
        <v>32.67</v>
      </c>
      <c r="JF36" s="788"/>
      <c r="JG36" s="789"/>
      <c r="JH36" s="131"/>
      <c r="JI36" s="788" t="s">
        <v>326</v>
      </c>
      <c r="JJ36" s="131" t="s">
        <v>326</v>
      </c>
      <c r="JK36" s="788"/>
      <c r="JL36" s="789"/>
      <c r="JM36" s="789"/>
      <c r="JN36" s="131"/>
      <c r="JO36" s="788" t="s">
        <v>326</v>
      </c>
      <c r="JP36" s="131" t="s">
        <v>326</v>
      </c>
      <c r="JQ36" s="788"/>
      <c r="JR36" s="789"/>
      <c r="JS36" s="789"/>
      <c r="JT36" s="131"/>
      <c r="JU36" s="363">
        <v>27.442889068810057</v>
      </c>
      <c r="JV36" s="364">
        <v>28.7062138900002</v>
      </c>
      <c r="JW36" s="364">
        <v>29.743305017369725</v>
      </c>
      <c r="JX36" s="365">
        <v>31.383547192857748</v>
      </c>
      <c r="JY36" s="782">
        <v>31.43</v>
      </c>
      <c r="JZ36" s="785">
        <v>31.19</v>
      </c>
      <c r="KA36" s="785">
        <v>32.5</v>
      </c>
      <c r="KB36" s="781" t="s">
        <v>326</v>
      </c>
      <c r="KC36" s="788"/>
      <c r="KD36" s="789"/>
      <c r="KE36" s="789"/>
      <c r="KF36" s="790"/>
    </row>
    <row r="37" spans="1:292" s="115" customFormat="1" ht="15.75" customHeight="1">
      <c r="A37" s="966"/>
      <c r="B37" s="362" t="s">
        <v>335</v>
      </c>
      <c r="C37" s="783"/>
      <c r="D37" s="135"/>
      <c r="E37" s="140"/>
      <c r="F37" s="140"/>
      <c r="G37" s="140"/>
      <c r="I37" s="324"/>
      <c r="J37" s="325"/>
      <c r="K37" s="325"/>
      <c r="L37" s="377"/>
      <c r="M37" s="788"/>
      <c r="N37" s="789"/>
      <c r="O37" s="789"/>
      <c r="P37" s="131"/>
      <c r="Q37" s="135"/>
      <c r="R37" s="789"/>
      <c r="S37" s="789"/>
      <c r="T37" s="131"/>
      <c r="U37" s="788"/>
      <c r="V37" s="789"/>
      <c r="W37" s="131"/>
      <c r="X37" s="363"/>
      <c r="Y37" s="364"/>
      <c r="Z37" s="364"/>
      <c r="AA37" s="131"/>
      <c r="AB37" s="782"/>
      <c r="AC37" s="785"/>
      <c r="AD37" s="785"/>
      <c r="AE37" s="781"/>
      <c r="AF37" s="245">
        <v>0.23706539182259434</v>
      </c>
      <c r="AG37" s="366">
        <v>0.36963946398258507</v>
      </c>
      <c r="AH37" s="366">
        <v>0.79952068974688562</v>
      </c>
      <c r="AI37" s="366">
        <v>0.12569805089976371</v>
      </c>
      <c r="AJ37" s="131" t="s">
        <v>326</v>
      </c>
      <c r="AK37" s="245"/>
      <c r="AL37" s="366"/>
      <c r="AM37" s="789"/>
      <c r="AN37" s="131"/>
      <c r="AO37" s="135"/>
      <c r="AP37" s="131"/>
      <c r="AQ37" s="135"/>
      <c r="AR37" s="140"/>
      <c r="AS37" s="140"/>
      <c r="AT37" s="241"/>
      <c r="AU37" s="324"/>
      <c r="AV37" s="325"/>
      <c r="AW37" s="325"/>
      <c r="AX37" s="377"/>
      <c r="AY37" s="788"/>
      <c r="AZ37" s="789"/>
      <c r="BA37" s="789"/>
      <c r="BB37" s="131"/>
      <c r="BC37" s="135">
        <v>27.62</v>
      </c>
      <c r="BD37" s="789"/>
      <c r="BE37" s="789"/>
      <c r="BF37" s="131"/>
      <c r="BG37" s="363"/>
      <c r="BH37" s="364"/>
      <c r="BI37" s="364"/>
      <c r="BJ37" s="365"/>
      <c r="BK37" s="788"/>
      <c r="BL37" s="131"/>
      <c r="BM37" s="135"/>
      <c r="BN37" s="140"/>
      <c r="BO37" s="140"/>
      <c r="BP37" s="241"/>
      <c r="BQ37" s="783"/>
      <c r="BR37" s="788"/>
      <c r="BS37" s="789"/>
      <c r="BT37" s="131"/>
      <c r="BU37" s="135"/>
      <c r="BV37" s="140"/>
      <c r="BW37" s="241"/>
      <c r="BX37" s="788"/>
      <c r="BY37" s="789"/>
      <c r="BZ37" s="131"/>
      <c r="CA37" s="135"/>
      <c r="CB37" s="140"/>
      <c r="CC37" s="241"/>
      <c r="CD37" s="788"/>
      <c r="CE37" s="789"/>
      <c r="CF37" s="131"/>
      <c r="CG37" s="135"/>
      <c r="CH37" s="140"/>
      <c r="CI37" s="241"/>
      <c r="CJ37" s="782"/>
      <c r="CK37" s="781"/>
      <c r="CL37" s="788"/>
      <c r="CM37" s="131"/>
      <c r="CN37" s="788"/>
      <c r="CO37" s="131"/>
      <c r="CP37" s="788"/>
      <c r="CQ37" s="131"/>
      <c r="CR37" s="780"/>
      <c r="CS37" s="780"/>
      <c r="CT37" s="782"/>
      <c r="CU37" s="781"/>
      <c r="CV37" s="788"/>
      <c r="CW37" s="789"/>
      <c r="CX37" s="789"/>
      <c r="CY37" s="131"/>
      <c r="CZ37" s="783"/>
      <c r="DA37" s="245">
        <v>0.13796134724383327</v>
      </c>
      <c r="DB37" s="366">
        <v>5.8594652770822916E-2</v>
      </c>
      <c r="DC37" s="789"/>
      <c r="DD37" s="789"/>
      <c r="DE37" s="131"/>
      <c r="DF37" s="135"/>
      <c r="DG37" s="140"/>
      <c r="DH37" s="140"/>
      <c r="DI37" s="140"/>
      <c r="DJ37" s="241"/>
      <c r="DK37" s="782"/>
      <c r="DL37" s="785"/>
      <c r="DM37" s="785"/>
      <c r="DN37" s="781"/>
      <c r="DO37" s="135">
        <v>24.44</v>
      </c>
      <c r="DP37" s="140">
        <v>28.1</v>
      </c>
      <c r="DQ37" s="140">
        <v>30.42</v>
      </c>
      <c r="DR37" s="241">
        <v>30.92</v>
      </c>
      <c r="DS37" s="15"/>
      <c r="DT37" s="789"/>
      <c r="DU37" s="381"/>
      <c r="DV37" s="131"/>
      <c r="DW37" s="141">
        <v>24.7792509390266</v>
      </c>
      <c r="DX37" s="371">
        <v>22.110200173679388</v>
      </c>
      <c r="DY37" s="363"/>
      <c r="DZ37" s="364"/>
      <c r="EA37" s="364"/>
      <c r="EB37" s="365"/>
      <c r="EC37" s="141"/>
      <c r="ED37" s="783"/>
      <c r="EE37" s="788"/>
      <c r="EF37" s="131"/>
      <c r="EG37" s="788"/>
      <c r="EH37" s="131"/>
      <c r="EI37" s="788"/>
      <c r="EJ37" s="131"/>
      <c r="EK37" s="788"/>
      <c r="EL37" s="789"/>
      <c r="EM37" s="131"/>
      <c r="EN37" s="788" t="s">
        <v>326</v>
      </c>
      <c r="EO37" s="131" t="s">
        <v>326</v>
      </c>
      <c r="EP37" s="788"/>
      <c r="EQ37" s="131"/>
      <c r="ER37" s="788"/>
      <c r="ES37" s="131"/>
      <c r="ET37" s="788"/>
      <c r="EU37" s="789"/>
      <c r="EV37" s="789"/>
      <c r="EW37" s="131"/>
      <c r="EX37" s="324"/>
      <c r="EY37" s="325"/>
      <c r="EZ37" s="325"/>
      <c r="FA37" s="377"/>
      <c r="FB37" s="788"/>
      <c r="FC37" s="131"/>
      <c r="FD37" s="788"/>
      <c r="FE37" s="789"/>
      <c r="FF37" s="789"/>
      <c r="FG37" s="131"/>
      <c r="FH37" s="788"/>
      <c r="FI37" s="131"/>
      <c r="FJ37" s="135" t="s">
        <v>326</v>
      </c>
      <c r="FK37" s="241" t="s">
        <v>326</v>
      </c>
      <c r="FL37" s="788"/>
      <c r="FM37" s="131"/>
      <c r="FN37" s="788"/>
      <c r="FO37" s="789"/>
      <c r="FP37" s="789"/>
      <c r="FQ37" s="131"/>
      <c r="FR37" s="108"/>
      <c r="FS37" s="109"/>
      <c r="FT37" s="109"/>
      <c r="FU37" s="110"/>
      <c r="FV37" s="788"/>
      <c r="FW37" s="131"/>
      <c r="FX37" s="788"/>
      <c r="FY37" s="131"/>
      <c r="FZ37" s="788"/>
      <c r="GA37" s="131"/>
      <c r="GB37" s="783"/>
      <c r="GC37" s="135">
        <v>0.21126602503321101</v>
      </c>
      <c r="GD37" s="241">
        <v>0.21779194965226281</v>
      </c>
      <c r="GE37" s="135"/>
      <c r="GF37" s="789"/>
      <c r="GG37" s="789"/>
      <c r="GH37" s="131"/>
      <c r="GI37" s="783"/>
      <c r="GJ37" s="783"/>
      <c r="GK37" s="783"/>
      <c r="GL37" s="780">
        <v>0.12329371137212869</v>
      </c>
      <c r="GM37" s="788">
        <v>28.08</v>
      </c>
      <c r="GN37" s="789">
        <v>29.43</v>
      </c>
      <c r="GO37" s="789"/>
      <c r="GP37" s="131"/>
      <c r="GQ37" s="788"/>
      <c r="GR37" s="789"/>
      <c r="GS37" s="789"/>
      <c r="GT37" s="131"/>
      <c r="GU37" s="324"/>
      <c r="GV37" s="325"/>
      <c r="GW37" s="325"/>
      <c r="GX37" s="377"/>
      <c r="GY37" s="324"/>
      <c r="GZ37" s="325"/>
      <c r="HA37" s="325"/>
      <c r="HB37" s="377"/>
      <c r="HC37" s="780"/>
      <c r="HD37" s="788"/>
      <c r="HE37" s="131"/>
      <c r="HF37" s="135"/>
      <c r="HG37" s="140"/>
      <c r="HH37" s="140"/>
      <c r="HI37" s="241"/>
      <c r="HJ37" s="788"/>
      <c r="HK37" s="131"/>
      <c r="HL37" s="788"/>
      <c r="HM37" s="789"/>
      <c r="HN37" s="789"/>
      <c r="HO37" s="131"/>
      <c r="HP37" s="788"/>
      <c r="HQ37" s="131"/>
      <c r="HR37" s="788"/>
      <c r="HS37" s="789"/>
      <c r="HT37" s="789"/>
      <c r="HU37" s="131"/>
      <c r="HV37" s="788"/>
      <c r="HW37" s="131"/>
      <c r="HX37" s="788"/>
      <c r="HY37" s="241"/>
      <c r="HZ37" s="788"/>
      <c r="IA37" s="789"/>
      <c r="IB37" s="789"/>
      <c r="IC37" s="131"/>
      <c r="ID37" s="788"/>
      <c r="IE37" s="131"/>
      <c r="IF37" s="788"/>
      <c r="IG37" s="131"/>
      <c r="IH37" s="788">
        <v>29.2</v>
      </c>
      <c r="II37" s="140">
        <v>28.57</v>
      </c>
      <c r="IJ37" s="789"/>
      <c r="IK37" s="131"/>
      <c r="IL37" s="783"/>
      <c r="IM37" s="788"/>
      <c r="IN37" s="131"/>
      <c r="IO37" s="135"/>
      <c r="IP37" s="789"/>
      <c r="IQ37" s="789"/>
      <c r="IR37" s="131"/>
      <c r="IS37" s="135"/>
      <c r="IT37" s="140"/>
      <c r="IU37" s="140"/>
      <c r="IV37" s="241"/>
      <c r="IW37" s="324">
        <v>26.701396693164799</v>
      </c>
      <c r="IX37" s="325">
        <v>28.695508393891497</v>
      </c>
      <c r="IY37" s="325">
        <v>29.573372224846945</v>
      </c>
      <c r="IZ37" s="377">
        <v>30.452456401243936</v>
      </c>
      <c r="JA37" s="783"/>
      <c r="JB37" s="782"/>
      <c r="JC37" s="785"/>
      <c r="JD37" s="785"/>
      <c r="JE37" s="781"/>
      <c r="JF37" s="788"/>
      <c r="JG37" s="789"/>
      <c r="JH37" s="131"/>
      <c r="JI37" s="788"/>
      <c r="JJ37" s="131"/>
      <c r="JK37" s="324">
        <v>28.884760982974399</v>
      </c>
      <c r="JL37" s="325">
        <v>29.861575127510307</v>
      </c>
      <c r="JM37" s="325">
        <v>30.678108077347151</v>
      </c>
      <c r="JN37" s="377">
        <v>31.3</v>
      </c>
      <c r="JO37" s="788"/>
      <c r="JP37" s="131"/>
      <c r="JQ37" s="324">
        <v>27.6650423550537</v>
      </c>
      <c r="JR37" s="325">
        <v>28.855044301941962</v>
      </c>
      <c r="JS37" s="325">
        <v>30.120301614261823</v>
      </c>
      <c r="JT37" s="377" t="s">
        <v>326</v>
      </c>
      <c r="JU37" s="363"/>
      <c r="JV37" s="364"/>
      <c r="JW37" s="364"/>
      <c r="JX37" s="365"/>
      <c r="JY37" s="782"/>
      <c r="JZ37" s="785"/>
      <c r="KA37" s="785"/>
      <c r="KB37" s="781"/>
      <c r="KC37" s="788"/>
      <c r="KD37" s="789"/>
      <c r="KE37" s="789"/>
      <c r="KF37" s="790"/>
    </row>
    <row r="38" spans="1:292" s="115" customFormat="1" ht="15.75" customHeight="1">
      <c r="A38" s="966"/>
      <c r="B38" s="362" t="s">
        <v>328</v>
      </c>
      <c r="C38" s="783"/>
      <c r="D38" s="135">
        <v>0.15044378795195662</v>
      </c>
      <c r="E38" s="140">
        <v>0.18036999011291377</v>
      </c>
      <c r="F38" s="140" t="s">
        <v>326</v>
      </c>
      <c r="G38" s="140" t="s">
        <v>326</v>
      </c>
      <c r="H38" s="140" t="s">
        <v>326</v>
      </c>
      <c r="I38" s="135">
        <v>0.20688640195710992</v>
      </c>
      <c r="J38" s="140">
        <v>5.7387430446934347E-2</v>
      </c>
      <c r="K38" s="140">
        <v>5.7603932356403806E-2</v>
      </c>
      <c r="L38" s="241">
        <v>0.15277024762460006</v>
      </c>
      <c r="M38" s="788"/>
      <c r="N38" s="789"/>
      <c r="O38" s="789"/>
      <c r="P38" s="131"/>
      <c r="Q38" s="788"/>
      <c r="R38" s="789"/>
      <c r="S38" s="789"/>
      <c r="T38" s="131"/>
      <c r="U38" s="135">
        <v>3.2145502536644152E-2</v>
      </c>
      <c r="V38" s="140">
        <v>0.6887912117131979</v>
      </c>
      <c r="W38" s="241" t="s">
        <v>326</v>
      </c>
      <c r="X38" s="363">
        <v>0.15044378795195665</v>
      </c>
      <c r="Y38" s="364">
        <v>7.2341781380703421E-2</v>
      </c>
      <c r="Z38" s="364">
        <v>0.15132745950421503</v>
      </c>
      <c r="AA38" s="131"/>
      <c r="AB38" s="782">
        <v>0.82</v>
      </c>
      <c r="AC38" s="785">
        <v>0.36</v>
      </c>
      <c r="AD38" s="785">
        <v>1.03</v>
      </c>
      <c r="AE38" s="781">
        <v>0.12</v>
      </c>
      <c r="AF38" s="135">
        <v>8</v>
      </c>
      <c r="AG38" s="140">
        <v>3</v>
      </c>
      <c r="AH38" s="789">
        <v>3</v>
      </c>
      <c r="AI38" s="789">
        <v>4</v>
      </c>
      <c r="AJ38" s="131"/>
      <c r="AK38" s="245">
        <v>0.1</v>
      </c>
      <c r="AL38" s="366">
        <v>5.756565609501544E-2</v>
      </c>
      <c r="AM38" s="789"/>
      <c r="AN38" s="131"/>
      <c r="AO38" s="135">
        <v>0.33560889936551569</v>
      </c>
      <c r="AP38" s="131"/>
      <c r="AQ38" s="135">
        <v>6.0000000000000497E-2</v>
      </c>
      <c r="AR38" s="140">
        <v>5.1316014394469478E-2</v>
      </c>
      <c r="AS38" s="140">
        <v>1.7320508075687378E-2</v>
      </c>
      <c r="AT38" s="241">
        <v>2.0816659994661167E-2</v>
      </c>
      <c r="AU38" s="788">
        <v>0.05</v>
      </c>
      <c r="AV38" s="789">
        <v>0.1152</v>
      </c>
      <c r="AW38" s="789">
        <v>5.7799999999999997E-2</v>
      </c>
      <c r="AX38" s="131">
        <v>5.79E-2</v>
      </c>
      <c r="AY38" s="788"/>
      <c r="AZ38" s="789"/>
      <c r="BA38" s="789"/>
      <c r="BB38" s="131"/>
      <c r="BC38" s="135">
        <v>0.11</v>
      </c>
      <c r="BD38" s="789"/>
      <c r="BE38" s="789"/>
      <c r="BF38" s="131"/>
      <c r="BG38" s="363">
        <v>0.19843712151997117</v>
      </c>
      <c r="BH38" s="364">
        <v>0.15208889974524528</v>
      </c>
      <c r="BI38" s="364">
        <v>0.23045507696106746</v>
      </c>
      <c r="BJ38" s="365">
        <v>0.70723998134033561</v>
      </c>
      <c r="BK38" s="135">
        <v>0.21221058723196023</v>
      </c>
      <c r="BL38" s="131"/>
      <c r="BM38" s="135">
        <v>0.10440306508910634</v>
      </c>
      <c r="BN38" s="140">
        <v>7.2111025509279725E-2</v>
      </c>
      <c r="BO38" s="140">
        <v>0.16041612554021298</v>
      </c>
      <c r="BP38" s="241">
        <v>7.0237691685681738E-2</v>
      </c>
      <c r="BQ38" s="783"/>
      <c r="BR38" s="135">
        <v>2.3402071400682005</v>
      </c>
      <c r="BS38" s="140">
        <v>0.30481623516786577</v>
      </c>
      <c r="BT38" s="241">
        <v>1.0047600709911653</v>
      </c>
      <c r="BU38" s="135">
        <v>0.3481857741685222</v>
      </c>
      <c r="BV38" s="140">
        <v>0.15821925715074381</v>
      </c>
      <c r="BW38" s="241">
        <v>0.30049958402633331</v>
      </c>
      <c r="BX38" s="135">
        <v>0.66774466043667791</v>
      </c>
      <c r="BY38" s="789"/>
      <c r="BZ38" s="131"/>
      <c r="CA38" s="135">
        <v>0.40525712002793091</v>
      </c>
      <c r="CB38" s="140">
        <v>0.18770544300401321</v>
      </c>
      <c r="CC38" s="241">
        <v>0.19924858845171314</v>
      </c>
      <c r="CD38" s="788"/>
      <c r="CE38" s="140">
        <v>0.25154185131561413</v>
      </c>
      <c r="CF38" s="241">
        <v>0.56698370423605426</v>
      </c>
      <c r="CG38" s="135"/>
      <c r="CH38" s="140">
        <v>0.12165525060596384</v>
      </c>
      <c r="CI38" s="241">
        <v>0.11846237095944581</v>
      </c>
      <c r="CJ38" s="782"/>
      <c r="CK38" s="781"/>
      <c r="CL38" s="788"/>
      <c r="CM38" s="131"/>
      <c r="CN38" s="788"/>
      <c r="CO38" s="131"/>
      <c r="CP38" s="788"/>
      <c r="CQ38" s="131"/>
      <c r="CR38" s="780"/>
      <c r="CS38" s="780"/>
      <c r="CT38" s="782">
        <v>0.35</v>
      </c>
      <c r="CU38" s="781"/>
      <c r="CV38" s="135">
        <v>2.3675899873000943</v>
      </c>
      <c r="CW38" s="140">
        <v>4.2773291042265029</v>
      </c>
      <c r="CX38" s="140">
        <v>4.0204142134764709</v>
      </c>
      <c r="CY38" s="369">
        <v>6.5025685366099868</v>
      </c>
      <c r="CZ38" s="783"/>
      <c r="DA38" s="788">
        <v>3</v>
      </c>
      <c r="DB38" s="789">
        <v>3</v>
      </c>
      <c r="DC38" s="789"/>
      <c r="DD38" s="789"/>
      <c r="DE38" s="131"/>
      <c r="DF38" s="135">
        <v>0.29365512652315978</v>
      </c>
      <c r="DG38" s="140">
        <v>0.14294521094927776</v>
      </c>
      <c r="DH38" s="140" t="s">
        <v>326</v>
      </c>
      <c r="DI38" s="140" t="s">
        <v>326</v>
      </c>
      <c r="DJ38" s="241" t="s">
        <v>326</v>
      </c>
      <c r="DK38" s="782">
        <v>0.05</v>
      </c>
      <c r="DL38" s="785">
        <v>0.17</v>
      </c>
      <c r="DM38" s="785" t="s">
        <v>326</v>
      </c>
      <c r="DN38" s="781" t="s">
        <v>326</v>
      </c>
      <c r="DO38" s="135">
        <v>0.06</v>
      </c>
      <c r="DP38" s="789">
        <v>0</v>
      </c>
      <c r="DQ38" s="140">
        <v>5.7608925062341505E-2</v>
      </c>
      <c r="DR38" s="241">
        <v>0</v>
      </c>
      <c r="DS38" s="135">
        <v>0.38701875935893698</v>
      </c>
      <c r="DT38" s="789"/>
      <c r="DU38" s="140"/>
      <c r="DV38" s="131"/>
      <c r="DW38" s="141">
        <v>0.21125159027218493</v>
      </c>
      <c r="DX38" s="371">
        <v>0.45029604716256638</v>
      </c>
      <c r="DY38" s="363">
        <v>5.769577343494954E-2</v>
      </c>
      <c r="DZ38" s="364">
        <v>5.7686271546195808E-2</v>
      </c>
      <c r="EA38" s="364">
        <v>0</v>
      </c>
      <c r="EB38" s="365">
        <v>5.7732332993855738E-2</v>
      </c>
      <c r="EC38" s="141">
        <v>0.27610384519838405</v>
      </c>
      <c r="ED38" s="141">
        <v>0.6999508651257198</v>
      </c>
      <c r="EE38" s="788"/>
      <c r="EF38" s="131"/>
      <c r="EG38" s="135">
        <v>4.0000000000000924E-2</v>
      </c>
      <c r="EH38" s="131"/>
      <c r="EI38" s="135">
        <v>3.4641016151376804E-2</v>
      </c>
      <c r="EJ38" s="131"/>
      <c r="EK38" s="135">
        <v>0.78632054532486817</v>
      </c>
      <c r="EL38" s="140"/>
      <c r="EM38" s="131"/>
      <c r="EN38" s="788"/>
      <c r="EO38" s="131"/>
      <c r="EP38" s="135">
        <v>0.60555759428810785</v>
      </c>
      <c r="EQ38" s="241" t="s">
        <v>326</v>
      </c>
      <c r="ER38" s="135">
        <v>0.71556504479560301</v>
      </c>
      <c r="ES38" s="241" t="s">
        <v>326</v>
      </c>
      <c r="ET38" s="788"/>
      <c r="EU38" s="789"/>
      <c r="EV38" s="789"/>
      <c r="EW38" s="131"/>
      <c r="EX38" s="788">
        <v>0</v>
      </c>
      <c r="EY38" s="140">
        <v>4.3511678576336583E-15</v>
      </c>
      <c r="EZ38" s="140">
        <v>5.7662825749796212E-2</v>
      </c>
      <c r="FA38" s="241">
        <v>5.7708243104818986E-2</v>
      </c>
      <c r="FB38" s="788"/>
      <c r="FC38" s="131"/>
      <c r="FD38" s="788"/>
      <c r="FE38" s="789"/>
      <c r="FF38" s="789"/>
      <c r="FG38" s="131"/>
      <c r="FH38" s="788"/>
      <c r="FI38" s="131"/>
      <c r="FJ38" s="788"/>
      <c r="FK38" s="131"/>
      <c r="FL38" s="788"/>
      <c r="FM38" s="131"/>
      <c r="FN38" s="788"/>
      <c r="FO38" s="789"/>
      <c r="FP38" s="789"/>
      <c r="FQ38" s="131"/>
      <c r="FR38" s="108">
        <v>0.18</v>
      </c>
      <c r="FS38" s="109">
        <v>0.18</v>
      </c>
      <c r="FT38" s="109">
        <v>0.02</v>
      </c>
      <c r="FU38" s="110"/>
      <c r="FV38" s="788"/>
      <c r="FW38" s="131"/>
      <c r="FX38" s="282">
        <v>0.01</v>
      </c>
      <c r="FY38" s="131"/>
      <c r="FZ38" s="788"/>
      <c r="GA38" s="131"/>
      <c r="GB38" s="783"/>
      <c r="GC38" s="788"/>
      <c r="GD38" s="131"/>
      <c r="GE38" s="135">
        <v>0.12124355652981986</v>
      </c>
      <c r="GF38" s="789" t="s">
        <v>326</v>
      </c>
      <c r="GG38" s="789" t="s">
        <v>326</v>
      </c>
      <c r="GH38" s="131" t="s">
        <v>326</v>
      </c>
      <c r="GI38" s="783"/>
      <c r="GJ38" s="783"/>
      <c r="GK38" s="783"/>
      <c r="GL38" s="780"/>
      <c r="GM38" s="788">
        <v>0</v>
      </c>
      <c r="GN38" s="789">
        <v>0.1</v>
      </c>
      <c r="GO38" s="789"/>
      <c r="GP38" s="131"/>
      <c r="GQ38" s="788"/>
      <c r="GR38" s="789"/>
      <c r="GS38" s="789"/>
      <c r="GT38" s="131"/>
      <c r="GU38" s="135">
        <v>0.11455353715991005</v>
      </c>
      <c r="GV38" s="789">
        <v>0</v>
      </c>
      <c r="GW38" s="789"/>
      <c r="GX38" s="131"/>
      <c r="GY38" s="135">
        <v>5.7142497059463108E-2</v>
      </c>
      <c r="GZ38" s="140">
        <v>0.11456176928434232</v>
      </c>
      <c r="HA38" s="789"/>
      <c r="HB38" s="131"/>
      <c r="HC38" s="780"/>
      <c r="HD38" s="135">
        <v>0.18083141320025101</v>
      </c>
      <c r="HE38" s="241">
        <v>0.42548012096140747</v>
      </c>
      <c r="HF38" s="135">
        <v>1.7320508075689432E-2</v>
      </c>
      <c r="HG38" s="140">
        <v>7.7674534651539617E-2</v>
      </c>
      <c r="HH38" s="140">
        <v>1.154700538379227E-2</v>
      </c>
      <c r="HI38" s="241">
        <v>0.35921210076128413</v>
      </c>
      <c r="HJ38" s="135">
        <v>0.14977761292440572</v>
      </c>
      <c r="HK38" s="131"/>
      <c r="HL38" s="135">
        <v>5.7455079011032265E-2</v>
      </c>
      <c r="HM38" s="140">
        <v>5.7603786114513077E-2</v>
      </c>
      <c r="HN38" s="140">
        <v>0</v>
      </c>
      <c r="HO38" s="241">
        <v>5.7715665020921444E-2</v>
      </c>
      <c r="HP38" s="788"/>
      <c r="HQ38" s="131"/>
      <c r="HR38" s="788"/>
      <c r="HS38" s="789"/>
      <c r="HT38" s="789"/>
      <c r="HU38" s="131"/>
      <c r="HV38" s="135">
        <v>0.20663978319771831</v>
      </c>
      <c r="HW38" s="241" t="s">
        <v>326</v>
      </c>
      <c r="HX38" s="135">
        <v>0.39509492530276752</v>
      </c>
      <c r="HY38" s="131"/>
      <c r="HZ38" s="788"/>
      <c r="IA38" s="789"/>
      <c r="IB38" s="789"/>
      <c r="IC38" s="131"/>
      <c r="ID38" s="135">
        <v>0.59408192476571242</v>
      </c>
      <c r="IE38" s="131" t="s">
        <v>326</v>
      </c>
      <c r="IF38" s="135">
        <v>0.31722757341273816</v>
      </c>
      <c r="IG38" s="241" t="s">
        <v>326</v>
      </c>
      <c r="IH38" s="135">
        <v>5.7466481814846759E-2</v>
      </c>
      <c r="II38" s="140">
        <v>0.28556921267119523</v>
      </c>
      <c r="IJ38" s="789"/>
      <c r="IK38" s="131"/>
      <c r="IL38" s="783"/>
      <c r="IM38" s="788"/>
      <c r="IN38" s="131"/>
      <c r="IO38" s="135">
        <v>0.1283428643922794</v>
      </c>
      <c r="IP38" s="789"/>
      <c r="IQ38" s="789"/>
      <c r="IR38" s="131"/>
      <c r="IS38" s="135">
        <v>5.7500989238676678E-2</v>
      </c>
      <c r="IT38" s="140">
        <v>0</v>
      </c>
      <c r="IU38" s="140">
        <v>5.7643626786091293E-2</v>
      </c>
      <c r="IV38" s="241">
        <v>0.23078160275056145</v>
      </c>
      <c r="IW38" s="788"/>
      <c r="IX38" s="789"/>
      <c r="IY38" s="789"/>
      <c r="IZ38" s="131"/>
      <c r="JA38" s="783"/>
      <c r="JB38" s="782">
        <v>0.03</v>
      </c>
      <c r="JC38" s="785">
        <v>0.38</v>
      </c>
      <c r="JD38" s="785">
        <v>0</v>
      </c>
      <c r="JE38" s="781">
        <v>0.12</v>
      </c>
      <c r="JF38" s="788"/>
      <c r="JG38" s="789"/>
      <c r="JH38" s="131"/>
      <c r="JI38" s="788"/>
      <c r="JJ38" s="131"/>
      <c r="JK38" s="788"/>
      <c r="JL38" s="789"/>
      <c r="JM38" s="789"/>
      <c r="JN38" s="131"/>
      <c r="JO38" s="788"/>
      <c r="JP38" s="131"/>
      <c r="JQ38" s="135">
        <v>5.7298691284485573E-2</v>
      </c>
      <c r="JR38" s="140">
        <v>4.3511678576336583E-15</v>
      </c>
      <c r="JS38" s="140">
        <v>0</v>
      </c>
      <c r="JT38" s="131"/>
      <c r="JU38" s="363">
        <v>0</v>
      </c>
      <c r="JV38" s="364">
        <v>0</v>
      </c>
      <c r="JW38" s="364">
        <v>0.11516782303367723</v>
      </c>
      <c r="JX38" s="365">
        <v>0.30552398599844283</v>
      </c>
      <c r="JY38" s="782">
        <v>0.46</v>
      </c>
      <c r="JZ38" s="785">
        <v>0.08</v>
      </c>
      <c r="KA38" s="785">
        <v>0.37</v>
      </c>
      <c r="KB38" s="781"/>
      <c r="KC38" s="788"/>
      <c r="KD38" s="789"/>
      <c r="KE38" s="789"/>
      <c r="KF38" s="790"/>
    </row>
    <row r="39" spans="1:292" s="115" customFormat="1" ht="15.75" customHeight="1">
      <c r="A39" s="966"/>
      <c r="B39" s="362" t="s">
        <v>270</v>
      </c>
      <c r="C39" s="266"/>
      <c r="D39" s="262"/>
      <c r="E39" s="284"/>
      <c r="F39" s="284"/>
      <c r="G39" s="284"/>
      <c r="H39" s="252"/>
      <c r="I39" s="262"/>
      <c r="J39" s="284"/>
      <c r="K39" s="284"/>
      <c r="L39" s="252"/>
      <c r="M39" s="262">
        <v>3</v>
      </c>
      <c r="N39" s="284">
        <v>3</v>
      </c>
      <c r="O39" s="284">
        <v>3</v>
      </c>
      <c r="P39" s="252">
        <v>3</v>
      </c>
      <c r="Q39" s="278">
        <v>0.42015870017569945</v>
      </c>
      <c r="R39" s="284"/>
      <c r="S39" s="284"/>
      <c r="T39" s="252"/>
      <c r="U39" s="262">
        <v>3</v>
      </c>
      <c r="V39" s="284">
        <v>3</v>
      </c>
      <c r="W39" s="252">
        <v>3</v>
      </c>
      <c r="X39" s="262"/>
      <c r="Y39" s="284"/>
      <c r="Z39" s="284"/>
      <c r="AA39" s="252"/>
      <c r="AB39" s="256">
        <v>3</v>
      </c>
      <c r="AC39" s="271">
        <v>3</v>
      </c>
      <c r="AD39" s="271">
        <v>3</v>
      </c>
      <c r="AE39" s="777">
        <v>3</v>
      </c>
      <c r="AF39" s="262"/>
      <c r="AG39" s="284"/>
      <c r="AH39" s="284"/>
      <c r="AI39" s="284"/>
      <c r="AJ39" s="252"/>
      <c r="AK39" s="307">
        <v>3</v>
      </c>
      <c r="AL39" s="333">
        <v>3</v>
      </c>
      <c r="AM39" s="284"/>
      <c r="AN39" s="252"/>
      <c r="AO39" s="262">
        <v>3</v>
      </c>
      <c r="AP39" s="252"/>
      <c r="AQ39" s="262"/>
      <c r="AR39" s="284"/>
      <c r="AS39" s="284"/>
      <c r="AT39" s="252"/>
      <c r="AU39" s="262">
        <v>3</v>
      </c>
      <c r="AV39" s="284">
        <v>3</v>
      </c>
      <c r="AW39" s="284">
        <v>3</v>
      </c>
      <c r="AX39" s="252">
        <v>3</v>
      </c>
      <c r="AY39" s="262"/>
      <c r="AZ39" s="284"/>
      <c r="BA39" s="284"/>
      <c r="BB39" s="252"/>
      <c r="BC39" s="262">
        <v>3</v>
      </c>
      <c r="BD39" s="284"/>
      <c r="BE39" s="284"/>
      <c r="BF39" s="252"/>
      <c r="BG39" s="262">
        <v>3</v>
      </c>
      <c r="BH39" s="284">
        <v>3</v>
      </c>
      <c r="BI39" s="284">
        <v>3</v>
      </c>
      <c r="BJ39" s="252">
        <v>3</v>
      </c>
      <c r="BK39" s="262">
        <v>3</v>
      </c>
      <c r="BL39" s="252"/>
      <c r="BM39" s="262">
        <v>3</v>
      </c>
      <c r="BN39" s="284">
        <v>3</v>
      </c>
      <c r="BO39" s="284">
        <v>3</v>
      </c>
      <c r="BP39" s="252">
        <v>3</v>
      </c>
      <c r="BQ39" s="266"/>
      <c r="BR39" s="262">
        <v>3</v>
      </c>
      <c r="BS39" s="284">
        <v>3</v>
      </c>
      <c r="BT39" s="252">
        <v>6</v>
      </c>
      <c r="BU39" s="262">
        <v>3</v>
      </c>
      <c r="BV39" s="284">
        <v>3</v>
      </c>
      <c r="BW39" s="252">
        <v>3</v>
      </c>
      <c r="BX39" s="262">
        <v>3</v>
      </c>
      <c r="BY39" s="284"/>
      <c r="BZ39" s="252"/>
      <c r="CA39" s="262">
        <v>3</v>
      </c>
      <c r="CB39" s="284">
        <v>3</v>
      </c>
      <c r="CC39" s="252">
        <v>3</v>
      </c>
      <c r="CD39" s="262"/>
      <c r="CE39" s="284">
        <v>3</v>
      </c>
      <c r="CF39" s="252">
        <v>3</v>
      </c>
      <c r="CG39" s="262"/>
      <c r="CH39" s="284">
        <v>3</v>
      </c>
      <c r="CI39" s="252">
        <v>3</v>
      </c>
      <c r="CJ39" s="256"/>
      <c r="CK39" s="777"/>
      <c r="CL39" s="262"/>
      <c r="CM39" s="252"/>
      <c r="CN39" s="262"/>
      <c r="CO39" s="252"/>
      <c r="CP39" s="262"/>
      <c r="CQ39" s="252"/>
      <c r="CR39" s="776"/>
      <c r="CS39" s="776"/>
      <c r="CT39" s="256">
        <v>3</v>
      </c>
      <c r="CU39" s="777"/>
      <c r="CV39" s="262">
        <v>3</v>
      </c>
      <c r="CW39" s="284">
        <v>3</v>
      </c>
      <c r="CX39" s="284">
        <v>3</v>
      </c>
      <c r="CY39" s="252">
        <v>3</v>
      </c>
      <c r="CZ39" s="266"/>
      <c r="DA39" s="262"/>
      <c r="DB39" s="284"/>
      <c r="DC39" s="284"/>
      <c r="DD39" s="284"/>
      <c r="DE39" s="252"/>
      <c r="DF39" s="262">
        <v>3</v>
      </c>
      <c r="DG39" s="284">
        <v>3</v>
      </c>
      <c r="DH39" s="284"/>
      <c r="DI39" s="284"/>
      <c r="DJ39" s="252"/>
      <c r="DK39" s="256">
        <v>3</v>
      </c>
      <c r="DL39" s="271">
        <v>3</v>
      </c>
      <c r="DM39" s="271"/>
      <c r="DN39" s="777"/>
      <c r="DO39" s="262">
        <v>3</v>
      </c>
      <c r="DP39" s="284">
        <v>3</v>
      </c>
      <c r="DQ39" s="284">
        <v>3</v>
      </c>
      <c r="DR39" s="252">
        <v>3</v>
      </c>
      <c r="DS39" s="372">
        <v>3</v>
      </c>
      <c r="DT39" s="284"/>
      <c r="DU39" s="284"/>
      <c r="DV39" s="252"/>
      <c r="DW39" s="266"/>
      <c r="DX39" s="266">
        <v>3</v>
      </c>
      <c r="DY39" s="262">
        <v>3</v>
      </c>
      <c r="DZ39" s="284">
        <v>3</v>
      </c>
      <c r="EA39" s="284">
        <v>3</v>
      </c>
      <c r="EB39" s="252">
        <v>3</v>
      </c>
      <c r="EC39" s="266">
        <v>3</v>
      </c>
      <c r="ED39" s="266">
        <v>3</v>
      </c>
      <c r="EE39" s="262"/>
      <c r="EF39" s="252"/>
      <c r="EG39" s="262">
        <v>3</v>
      </c>
      <c r="EH39" s="252"/>
      <c r="EI39" s="262">
        <v>3</v>
      </c>
      <c r="EJ39" s="252"/>
      <c r="EK39" s="262">
        <v>3</v>
      </c>
      <c r="EL39" s="284"/>
      <c r="EM39" s="252"/>
      <c r="EN39" s="262"/>
      <c r="EO39" s="252"/>
      <c r="EP39" s="262"/>
      <c r="EQ39" s="252"/>
      <c r="ER39" s="262">
        <v>3</v>
      </c>
      <c r="ES39" s="252">
        <v>3</v>
      </c>
      <c r="ET39" s="262"/>
      <c r="EU39" s="284"/>
      <c r="EV39" s="284"/>
      <c r="EW39" s="252"/>
      <c r="EX39" s="262"/>
      <c r="EY39" s="284"/>
      <c r="EZ39" s="284"/>
      <c r="FA39" s="252"/>
      <c r="FB39" s="262"/>
      <c r="FC39" s="252"/>
      <c r="FD39" s="262"/>
      <c r="FE39" s="284"/>
      <c r="FF39" s="284"/>
      <c r="FG39" s="252"/>
      <c r="FH39" s="262"/>
      <c r="FI39" s="252"/>
      <c r="FJ39" s="262"/>
      <c r="FK39" s="252"/>
      <c r="FL39" s="262"/>
      <c r="FM39" s="252"/>
      <c r="FN39" s="262"/>
      <c r="FO39" s="284"/>
      <c r="FP39" s="284"/>
      <c r="FQ39" s="252"/>
      <c r="FR39" s="108">
        <v>3</v>
      </c>
      <c r="FS39" s="109">
        <v>3</v>
      </c>
      <c r="FT39" s="109">
        <v>3</v>
      </c>
      <c r="FU39" s="110"/>
      <c r="FV39" s="262"/>
      <c r="FW39" s="252"/>
      <c r="FX39" s="262">
        <v>3</v>
      </c>
      <c r="FY39" s="252"/>
      <c r="FZ39" s="262"/>
      <c r="GA39" s="252"/>
      <c r="GB39" s="266"/>
      <c r="GC39" s="262"/>
      <c r="GD39" s="252"/>
      <c r="GE39" s="262">
        <v>3</v>
      </c>
      <c r="GF39" s="284"/>
      <c r="GG39" s="284"/>
      <c r="GH39" s="252"/>
      <c r="GI39" s="266"/>
      <c r="GJ39" s="266"/>
      <c r="GK39" s="266"/>
      <c r="GL39" s="776">
        <v>3</v>
      </c>
      <c r="GM39" s="262">
        <v>3</v>
      </c>
      <c r="GN39" s="284">
        <v>3</v>
      </c>
      <c r="GO39" s="284"/>
      <c r="GP39" s="252"/>
      <c r="GQ39" s="262"/>
      <c r="GR39" s="284"/>
      <c r="GS39" s="284"/>
      <c r="GT39" s="252"/>
      <c r="GU39" s="262">
        <v>3</v>
      </c>
      <c r="GV39" s="284">
        <v>3</v>
      </c>
      <c r="GW39" s="284"/>
      <c r="GX39" s="252"/>
      <c r="GY39" s="262">
        <v>3</v>
      </c>
      <c r="GZ39" s="284">
        <v>3</v>
      </c>
      <c r="HA39" s="284"/>
      <c r="HB39" s="252"/>
      <c r="HC39" s="776"/>
      <c r="HD39" s="262">
        <v>3</v>
      </c>
      <c r="HE39" s="252">
        <v>3</v>
      </c>
      <c r="HF39" s="262">
        <v>3</v>
      </c>
      <c r="HG39" s="284">
        <v>3</v>
      </c>
      <c r="HH39" s="284">
        <v>3</v>
      </c>
      <c r="HI39" s="252">
        <v>3</v>
      </c>
      <c r="HJ39" s="262">
        <v>3</v>
      </c>
      <c r="HK39" s="252"/>
      <c r="HL39" s="262">
        <v>3</v>
      </c>
      <c r="HM39" s="284">
        <v>3</v>
      </c>
      <c r="HN39" s="284">
        <v>3</v>
      </c>
      <c r="HO39" s="252">
        <v>3</v>
      </c>
      <c r="HP39" s="262"/>
      <c r="HQ39" s="252"/>
      <c r="HR39" s="262"/>
      <c r="HS39" s="284"/>
      <c r="HT39" s="284"/>
      <c r="HU39" s="252"/>
      <c r="HV39" s="262">
        <v>3</v>
      </c>
      <c r="HW39" s="252"/>
      <c r="HX39" s="262">
        <v>3</v>
      </c>
      <c r="HY39" s="252"/>
      <c r="HZ39" s="262"/>
      <c r="IA39" s="284"/>
      <c r="IB39" s="284"/>
      <c r="IC39" s="252"/>
      <c r="ID39" s="262">
        <v>3</v>
      </c>
      <c r="IE39" s="252"/>
      <c r="IF39" s="262">
        <v>3</v>
      </c>
      <c r="IG39" s="252"/>
      <c r="IH39" s="262">
        <v>3</v>
      </c>
      <c r="II39" s="284">
        <v>2</v>
      </c>
      <c r="IJ39" s="284"/>
      <c r="IK39" s="252"/>
      <c r="IL39" s="266"/>
      <c r="IM39" s="262"/>
      <c r="IN39" s="252"/>
      <c r="IO39" s="262">
        <v>3</v>
      </c>
      <c r="IP39" s="284"/>
      <c r="IQ39" s="284"/>
      <c r="IR39" s="252"/>
      <c r="IS39" s="262">
        <v>3</v>
      </c>
      <c r="IT39" s="284">
        <v>3</v>
      </c>
      <c r="IU39" s="284">
        <v>3</v>
      </c>
      <c r="IV39" s="252">
        <v>3</v>
      </c>
      <c r="IW39" s="262">
        <v>3</v>
      </c>
      <c r="IX39" s="284">
        <v>3</v>
      </c>
      <c r="IY39" s="284">
        <v>3</v>
      </c>
      <c r="IZ39" s="252">
        <v>3</v>
      </c>
      <c r="JA39" s="266"/>
      <c r="JB39" s="256">
        <v>3</v>
      </c>
      <c r="JC39" s="271">
        <v>3</v>
      </c>
      <c r="JD39" s="271">
        <v>3</v>
      </c>
      <c r="JE39" s="777">
        <v>3</v>
      </c>
      <c r="JF39" s="262"/>
      <c r="JG39" s="284"/>
      <c r="JH39" s="252"/>
      <c r="JI39" s="262"/>
      <c r="JJ39" s="252"/>
      <c r="JK39" s="262">
        <v>3</v>
      </c>
      <c r="JL39" s="284">
        <v>3</v>
      </c>
      <c r="JM39" s="284">
        <v>3</v>
      </c>
      <c r="JN39" s="252">
        <v>3</v>
      </c>
      <c r="JO39" s="262"/>
      <c r="JP39" s="252"/>
      <c r="JQ39" s="262">
        <v>3</v>
      </c>
      <c r="JR39" s="284">
        <v>3</v>
      </c>
      <c r="JS39" s="284">
        <v>3</v>
      </c>
      <c r="JT39" s="252"/>
      <c r="JU39" s="262">
        <v>3</v>
      </c>
      <c r="JV39" s="284">
        <v>3</v>
      </c>
      <c r="JW39" s="284">
        <v>3</v>
      </c>
      <c r="JX39" s="252">
        <v>3</v>
      </c>
      <c r="JY39" s="256">
        <v>3</v>
      </c>
      <c r="JZ39" s="271">
        <v>3</v>
      </c>
      <c r="KA39" s="271">
        <v>3</v>
      </c>
      <c r="KB39" s="777"/>
      <c r="KC39" s="262"/>
      <c r="KD39" s="284"/>
      <c r="KE39" s="284"/>
      <c r="KF39" s="288"/>
    </row>
    <row r="40" spans="1:292" s="115" customFormat="1" ht="33" customHeight="1">
      <c r="A40" s="966"/>
      <c r="B40" s="376" t="s">
        <v>336</v>
      </c>
      <c r="C40" s="783"/>
      <c r="D40" s="135">
        <v>24.78</v>
      </c>
      <c r="E40" s="140" t="s">
        <v>326</v>
      </c>
      <c r="F40" s="140" t="s">
        <v>326</v>
      </c>
      <c r="G40" s="140" t="s">
        <v>326</v>
      </c>
      <c r="H40" s="140" t="s">
        <v>326</v>
      </c>
      <c r="I40" s="324">
        <v>25.58749553724628</v>
      </c>
      <c r="J40" s="325">
        <v>26.423034879961318</v>
      </c>
      <c r="K40" s="325">
        <v>24.932055575848626</v>
      </c>
      <c r="L40" s="377" t="s">
        <v>326</v>
      </c>
      <c r="M40" s="788">
        <v>26.7</v>
      </c>
      <c r="N40" s="789">
        <v>28.1</v>
      </c>
      <c r="O40" s="789">
        <v>30.8</v>
      </c>
      <c r="P40" s="131">
        <v>33.200000000000003</v>
      </c>
      <c r="Q40" s="788">
        <v>3</v>
      </c>
      <c r="R40" s="789"/>
      <c r="S40" s="789"/>
      <c r="T40" s="131"/>
      <c r="U40" s="135">
        <v>21.696666666666669</v>
      </c>
      <c r="V40" s="140">
        <v>25.516666666666666</v>
      </c>
      <c r="W40" s="241" t="s">
        <v>326</v>
      </c>
      <c r="X40" s="363">
        <v>23.883333333333336</v>
      </c>
      <c r="Y40" s="364">
        <v>25.916666666666668</v>
      </c>
      <c r="Z40" s="364">
        <v>27.563333333333333</v>
      </c>
      <c r="AA40" s="131" t="s">
        <v>326</v>
      </c>
      <c r="AB40" s="782">
        <v>24.09</v>
      </c>
      <c r="AC40" s="785">
        <v>27.57</v>
      </c>
      <c r="AD40" s="785">
        <v>29.89</v>
      </c>
      <c r="AE40" s="781" t="s">
        <v>326</v>
      </c>
      <c r="AF40" s="245">
        <v>17.813333333333333</v>
      </c>
      <c r="AG40" s="366">
        <v>15.270000000000001</v>
      </c>
      <c r="AH40" s="789" t="s">
        <v>326</v>
      </c>
      <c r="AI40" s="789" t="s">
        <v>326</v>
      </c>
      <c r="AJ40" s="131" t="s">
        <v>326</v>
      </c>
      <c r="AK40" s="245">
        <v>22.63</v>
      </c>
      <c r="AL40" s="366">
        <v>33.883614278315676</v>
      </c>
      <c r="AM40" s="789"/>
      <c r="AN40" s="131"/>
      <c r="AO40" s="135">
        <v>28.97666666666667</v>
      </c>
      <c r="AP40" s="131"/>
      <c r="AQ40" s="135">
        <v>23.179999999999996</v>
      </c>
      <c r="AR40" s="140">
        <v>23.956666666666667</v>
      </c>
      <c r="AS40" s="140">
        <v>23.943333333333332</v>
      </c>
      <c r="AT40" s="241">
        <v>21.956666666666667</v>
      </c>
      <c r="AU40" s="324">
        <v>20.76</v>
      </c>
      <c r="AV40" s="325">
        <v>22.606000000000002</v>
      </c>
      <c r="AW40" s="325">
        <v>19.683</v>
      </c>
      <c r="AX40" s="377">
        <v>16.588080000000001</v>
      </c>
      <c r="AY40" s="788"/>
      <c r="AZ40" s="789"/>
      <c r="BA40" s="789"/>
      <c r="BB40" s="131"/>
      <c r="BC40" s="788"/>
      <c r="BD40" s="789"/>
      <c r="BE40" s="789"/>
      <c r="BF40" s="131"/>
      <c r="BG40" s="363">
        <v>23.514316844603638</v>
      </c>
      <c r="BH40" s="364">
        <v>22.446885511201941</v>
      </c>
      <c r="BI40" s="364">
        <v>28.282154151053209</v>
      </c>
      <c r="BJ40" s="365">
        <v>30.067864223283969</v>
      </c>
      <c r="BK40" s="135">
        <v>24.936666666666667</v>
      </c>
      <c r="BL40" s="131"/>
      <c r="BM40" s="135">
        <v>30.516666666666666</v>
      </c>
      <c r="BN40" s="140">
        <v>32.646666666666668</v>
      </c>
      <c r="BO40" s="140">
        <v>24.686666666666667</v>
      </c>
      <c r="BP40" s="241">
        <v>22.303333333333331</v>
      </c>
      <c r="BQ40" s="783"/>
      <c r="BR40" s="135">
        <v>9.4004678383173399</v>
      </c>
      <c r="BS40" s="140">
        <v>8.6596892860317052</v>
      </c>
      <c r="BT40" s="241">
        <v>12.413567664169513</v>
      </c>
      <c r="BU40" s="135">
        <v>17.366666666666667</v>
      </c>
      <c r="BV40" s="140">
        <v>16.323333333333334</v>
      </c>
      <c r="BW40" s="241">
        <v>18.033333333333335</v>
      </c>
      <c r="BX40" s="135">
        <v>4.405113582666103</v>
      </c>
      <c r="BY40" s="789"/>
      <c r="BZ40" s="131"/>
      <c r="CA40" s="135">
        <v>8.4599999999999991</v>
      </c>
      <c r="CB40" s="140">
        <v>7.7333333333333334</v>
      </c>
      <c r="CC40" s="241">
        <v>10.493333333333334</v>
      </c>
      <c r="CD40" s="788"/>
      <c r="CE40" s="140">
        <v>3.7259644722608485</v>
      </c>
      <c r="CF40" s="241">
        <v>7.9394717019195165</v>
      </c>
      <c r="CG40" s="135"/>
      <c r="CH40" s="140">
        <v>8.9733333333333345</v>
      </c>
      <c r="CI40" s="241">
        <v>15.75</v>
      </c>
      <c r="CJ40" s="782" t="s">
        <v>326</v>
      </c>
      <c r="CK40" s="781" t="s">
        <v>326</v>
      </c>
      <c r="CL40" s="788"/>
      <c r="CM40" s="131"/>
      <c r="CN40" s="788" t="s">
        <v>326</v>
      </c>
      <c r="CO40" s="131" t="s">
        <v>326</v>
      </c>
      <c r="CP40" s="788" t="s">
        <v>326</v>
      </c>
      <c r="CQ40" s="131" t="s">
        <v>326</v>
      </c>
      <c r="CR40" s="780"/>
      <c r="CS40" s="780"/>
      <c r="CT40" s="782" t="s">
        <v>326</v>
      </c>
      <c r="CU40" s="781"/>
      <c r="CV40" s="135">
        <v>19.463716748933489</v>
      </c>
      <c r="CW40" s="140">
        <v>28.19691342959608</v>
      </c>
      <c r="CX40" s="140">
        <v>28.970690722108902</v>
      </c>
      <c r="CY40" s="131"/>
      <c r="CZ40" s="783"/>
      <c r="DA40" s="788" t="s">
        <v>326</v>
      </c>
      <c r="DB40" s="789" t="s">
        <v>326</v>
      </c>
      <c r="DC40" s="789" t="s">
        <v>326</v>
      </c>
      <c r="DD40" s="789" t="s">
        <v>326</v>
      </c>
      <c r="DE40" s="131" t="s">
        <v>326</v>
      </c>
      <c r="DF40" s="135">
        <v>30.593333333333334</v>
      </c>
      <c r="DG40" s="140" t="s">
        <v>326</v>
      </c>
      <c r="DH40" s="140" t="s">
        <v>326</v>
      </c>
      <c r="DI40" s="140" t="s">
        <v>326</v>
      </c>
      <c r="DJ40" s="241" t="s">
        <v>326</v>
      </c>
      <c r="DK40" s="782">
        <v>26.19</v>
      </c>
      <c r="DL40" s="785">
        <v>15.41</v>
      </c>
      <c r="DM40" s="785" t="s">
        <v>326</v>
      </c>
      <c r="DN40" s="781" t="s">
        <v>326</v>
      </c>
      <c r="DO40" s="788"/>
      <c r="DP40" s="789"/>
      <c r="DQ40" s="789"/>
      <c r="DR40" s="131"/>
      <c r="DS40" s="135">
        <v>35.884122810309798</v>
      </c>
      <c r="DT40" s="789"/>
      <c r="DU40" s="137"/>
      <c r="DV40" s="131"/>
      <c r="DW40" s="783"/>
      <c r="DX40" s="783"/>
      <c r="DY40" s="363">
        <v>24.986573795996758</v>
      </c>
      <c r="DZ40" s="364">
        <v>28.065935984036248</v>
      </c>
      <c r="EA40" s="364">
        <v>28.525981287357951</v>
      </c>
      <c r="EB40" s="365">
        <v>29.086537869410378</v>
      </c>
      <c r="EC40" s="141">
        <v>31.143333333333331</v>
      </c>
      <c r="ED40" s="141">
        <v>20.934458759929669</v>
      </c>
      <c r="EE40" s="788" t="s">
        <v>326</v>
      </c>
      <c r="EF40" s="131" t="s">
        <v>326</v>
      </c>
      <c r="EG40" s="135">
        <v>25.72666666666667</v>
      </c>
      <c r="EH40" s="131"/>
      <c r="EI40" s="135">
        <v>13.08</v>
      </c>
      <c r="EJ40" s="131"/>
      <c r="EK40" s="135">
        <v>20.930000000000003</v>
      </c>
      <c r="EL40" s="140" t="s">
        <v>326</v>
      </c>
      <c r="EM40" s="241" t="s">
        <v>326</v>
      </c>
      <c r="EN40" s="788" t="s">
        <v>326</v>
      </c>
      <c r="EO40" s="131" t="s">
        <v>326</v>
      </c>
      <c r="EP40" s="135">
        <v>18.963333333333335</v>
      </c>
      <c r="EQ40" s="241" t="s">
        <v>326</v>
      </c>
      <c r="ER40" s="135">
        <v>15.223333333333331</v>
      </c>
      <c r="ES40" s="241" t="s">
        <v>326</v>
      </c>
      <c r="ET40" s="788"/>
      <c r="EU40" s="789"/>
      <c r="EV40" s="789"/>
      <c r="EW40" s="131"/>
      <c r="EX40" s="324">
        <v>26.896507467181817</v>
      </c>
      <c r="EY40" s="325">
        <v>27.480122392191305</v>
      </c>
      <c r="EZ40" s="325">
        <v>26.40168488638572</v>
      </c>
      <c r="FA40" s="377">
        <v>26.36828473631191</v>
      </c>
      <c r="FB40" s="788" t="s">
        <v>326</v>
      </c>
      <c r="FC40" s="131" t="s">
        <v>326</v>
      </c>
      <c r="FD40" s="788"/>
      <c r="FE40" s="789"/>
      <c r="FF40" s="789"/>
      <c r="FG40" s="131"/>
      <c r="FH40" s="788"/>
      <c r="FI40" s="131"/>
      <c r="FJ40" s="135" t="s">
        <v>326</v>
      </c>
      <c r="FK40" s="241" t="s">
        <v>326</v>
      </c>
      <c r="FL40" s="788"/>
      <c r="FM40" s="131"/>
      <c r="FN40" s="788"/>
      <c r="FO40" s="789"/>
      <c r="FP40" s="789"/>
      <c r="FQ40" s="131"/>
      <c r="FR40" s="108" t="s">
        <v>326</v>
      </c>
      <c r="FS40" s="109" t="s">
        <v>326</v>
      </c>
      <c r="FT40" s="109" t="s">
        <v>326</v>
      </c>
      <c r="FU40" s="110" t="s">
        <v>326</v>
      </c>
      <c r="FV40" s="788" t="s">
        <v>326</v>
      </c>
      <c r="FW40" s="131" t="s">
        <v>326</v>
      </c>
      <c r="FX40" s="788" t="s">
        <v>326</v>
      </c>
      <c r="FY40" s="131" t="s">
        <v>326</v>
      </c>
      <c r="FZ40" s="788"/>
      <c r="GA40" s="131"/>
      <c r="GB40" s="783"/>
      <c r="GC40" s="135">
        <v>23.936666666666667</v>
      </c>
      <c r="GD40" s="241">
        <v>19.16</v>
      </c>
      <c r="GE40" s="788" t="s">
        <v>326</v>
      </c>
      <c r="GF40" s="789" t="s">
        <v>326</v>
      </c>
      <c r="GG40" s="789" t="s">
        <v>326</v>
      </c>
      <c r="GH40" s="131" t="s">
        <v>326</v>
      </c>
      <c r="GI40" s="783"/>
      <c r="GJ40" s="783"/>
      <c r="GK40" s="783"/>
      <c r="GL40" s="780">
        <v>13.729999999999999</v>
      </c>
      <c r="GM40" s="788"/>
      <c r="GN40" s="789"/>
      <c r="GO40" s="789"/>
      <c r="GP40" s="131"/>
      <c r="GQ40" s="788"/>
      <c r="GR40" s="789"/>
      <c r="GS40" s="789"/>
      <c r="GT40" s="131"/>
      <c r="GU40" s="324">
        <v>25.989052671191928</v>
      </c>
      <c r="GV40" s="325">
        <v>27.785082263643019</v>
      </c>
      <c r="GW40" s="325" t="s">
        <v>326</v>
      </c>
      <c r="GX40" s="377" t="s">
        <v>326</v>
      </c>
      <c r="GY40" s="135">
        <v>21.065257198204904</v>
      </c>
      <c r="GZ40" s="140">
        <v>19.520638463921497</v>
      </c>
      <c r="HA40" s="325"/>
      <c r="HB40" s="377"/>
      <c r="HC40" s="780"/>
      <c r="HD40" s="135">
        <v>35.26</v>
      </c>
      <c r="HE40" s="241">
        <v>21.810000000000002</v>
      </c>
      <c r="HF40" s="135">
        <v>24.483333333333334</v>
      </c>
      <c r="HG40" s="140">
        <v>25.643333333333334</v>
      </c>
      <c r="HH40" s="140">
        <v>26.39</v>
      </c>
      <c r="HI40" s="241" t="s">
        <v>326</v>
      </c>
      <c r="HJ40" s="135">
        <v>20.793333333333333</v>
      </c>
      <c r="HK40" s="131" t="s">
        <v>326</v>
      </c>
      <c r="HL40" s="788">
        <v>24</v>
      </c>
      <c r="HM40" s="789">
        <v>22.9</v>
      </c>
      <c r="HN40" s="789">
        <v>23.1</v>
      </c>
      <c r="HO40" s="131">
        <v>21.8</v>
      </c>
      <c r="HP40" s="788"/>
      <c r="HQ40" s="131"/>
      <c r="HR40" s="788"/>
      <c r="HS40" s="789"/>
      <c r="HT40" s="789"/>
      <c r="HU40" s="131"/>
      <c r="HV40" s="135">
        <v>20.753333333333334</v>
      </c>
      <c r="HW40" s="241" t="s">
        <v>326</v>
      </c>
      <c r="HX40" s="135" t="s">
        <v>326</v>
      </c>
      <c r="HY40" s="241" t="s">
        <v>326</v>
      </c>
      <c r="HZ40" s="788"/>
      <c r="IA40" s="789"/>
      <c r="IB40" s="789"/>
      <c r="IC40" s="131"/>
      <c r="ID40" s="135">
        <v>20.84</v>
      </c>
      <c r="IE40" s="131" t="s">
        <v>326</v>
      </c>
      <c r="IF40" s="788"/>
      <c r="IG40" s="131"/>
      <c r="IH40" s="788"/>
      <c r="II40" s="789"/>
      <c r="IJ40" s="789"/>
      <c r="IK40" s="131"/>
      <c r="IL40" s="783"/>
      <c r="IM40" s="788" t="s">
        <v>326</v>
      </c>
      <c r="IN40" s="131" t="s">
        <v>326</v>
      </c>
      <c r="IO40" s="135">
        <v>23.672573727679708</v>
      </c>
      <c r="IP40" s="789"/>
      <c r="IQ40" s="789"/>
      <c r="IR40" s="131"/>
      <c r="IS40" s="135">
        <v>20.843439141999244</v>
      </c>
      <c r="IT40" s="140">
        <v>25.192513560194584</v>
      </c>
      <c r="IU40" s="140">
        <v>25.340952383120477</v>
      </c>
      <c r="IV40" s="241">
        <v>24.727896871741489</v>
      </c>
      <c r="IW40" s="788"/>
      <c r="IX40" s="789"/>
      <c r="IY40" s="789"/>
      <c r="IZ40" s="131"/>
      <c r="JA40" s="783"/>
      <c r="JB40" s="782">
        <v>30.88</v>
      </c>
      <c r="JC40" s="785">
        <v>24.8</v>
      </c>
      <c r="JD40" s="785" t="s">
        <v>326</v>
      </c>
      <c r="JE40" s="781" t="s">
        <v>326</v>
      </c>
      <c r="JF40" s="788"/>
      <c r="JG40" s="789"/>
      <c r="JH40" s="131"/>
      <c r="JI40" s="135">
        <v>23.706666666666667</v>
      </c>
      <c r="JJ40" s="131" t="s">
        <v>326</v>
      </c>
      <c r="JK40" s="788"/>
      <c r="JL40" s="789"/>
      <c r="JM40" s="789"/>
      <c r="JN40" s="131"/>
      <c r="JO40" s="788" t="s">
        <v>326</v>
      </c>
      <c r="JP40" s="131" t="s">
        <v>326</v>
      </c>
      <c r="JQ40" s="788"/>
      <c r="JR40" s="789"/>
      <c r="JS40" s="789"/>
      <c r="JT40" s="131"/>
      <c r="JU40" s="363">
        <v>19.282464792097727</v>
      </c>
      <c r="JV40" s="364">
        <v>19.881588791360116</v>
      </c>
      <c r="JW40" s="364">
        <v>21.001995366201168</v>
      </c>
      <c r="JX40" s="365">
        <v>22.685853705393345</v>
      </c>
      <c r="JY40" s="782">
        <v>32.35</v>
      </c>
      <c r="JZ40" s="785" t="s">
        <v>326</v>
      </c>
      <c r="KA40" s="785" t="s">
        <v>326</v>
      </c>
      <c r="KB40" s="781" t="s">
        <v>326</v>
      </c>
      <c r="KC40" s="788"/>
      <c r="KD40" s="789"/>
      <c r="KE40" s="789"/>
      <c r="KF40" s="790"/>
    </row>
    <row r="41" spans="1:292" s="115" customFormat="1" ht="31.5" customHeight="1">
      <c r="A41" s="966"/>
      <c r="B41" s="376" t="s">
        <v>337</v>
      </c>
      <c r="C41" s="783"/>
      <c r="D41" s="135"/>
      <c r="E41" s="140"/>
      <c r="F41" s="140"/>
      <c r="G41" s="140"/>
      <c r="H41" s="131"/>
      <c r="I41" s="324"/>
      <c r="J41" s="325"/>
      <c r="K41" s="325"/>
      <c r="L41" s="377"/>
      <c r="M41" s="788"/>
      <c r="N41" s="789"/>
      <c r="O41" s="789"/>
      <c r="P41" s="131"/>
      <c r="Q41" s="135"/>
      <c r="R41" s="789"/>
      <c r="S41" s="789"/>
      <c r="T41" s="131"/>
      <c r="U41" s="788"/>
      <c r="V41" s="789"/>
      <c r="W41" s="131"/>
      <c r="X41" s="788"/>
      <c r="Y41" s="789"/>
      <c r="Z41" s="789"/>
      <c r="AA41" s="131"/>
      <c r="AB41" s="782"/>
      <c r="AC41" s="785"/>
      <c r="AD41" s="785"/>
      <c r="AE41" s="781"/>
      <c r="AF41" s="788"/>
      <c r="AG41" s="789"/>
      <c r="AH41" s="789"/>
      <c r="AI41" s="789"/>
      <c r="AJ41" s="131"/>
      <c r="AK41" s="245"/>
      <c r="AL41" s="366"/>
      <c r="AM41" s="789"/>
      <c r="AN41" s="131"/>
      <c r="AO41" s="135"/>
      <c r="AP41" s="131"/>
      <c r="AQ41" s="135"/>
      <c r="AR41" s="140"/>
      <c r="AS41" s="140"/>
      <c r="AT41" s="241"/>
      <c r="AU41" s="324"/>
      <c r="AV41" s="325"/>
      <c r="AW41" s="325"/>
      <c r="AX41" s="377"/>
      <c r="AY41" s="788"/>
      <c r="AZ41" s="789"/>
      <c r="BA41" s="789"/>
      <c r="BB41" s="131"/>
      <c r="BC41" s="788"/>
      <c r="BD41" s="789"/>
      <c r="BE41" s="789"/>
      <c r="BF41" s="131"/>
      <c r="BG41" s="363"/>
      <c r="BH41" s="364"/>
      <c r="BI41" s="364"/>
      <c r="BJ41" s="365"/>
      <c r="BK41" s="788"/>
      <c r="BL41" s="131"/>
      <c r="BM41" s="135"/>
      <c r="BN41" s="140"/>
      <c r="BO41" s="140"/>
      <c r="BP41" s="241"/>
      <c r="BQ41" s="783"/>
      <c r="BR41" s="788"/>
      <c r="BS41" s="789"/>
      <c r="BT41" s="131"/>
      <c r="BU41" s="135"/>
      <c r="BV41" s="140"/>
      <c r="BW41" s="241"/>
      <c r="BX41" s="788"/>
      <c r="BY41" s="789"/>
      <c r="BZ41" s="131"/>
      <c r="CA41" s="135"/>
      <c r="CB41" s="140"/>
      <c r="CC41" s="241"/>
      <c r="CD41" s="788"/>
      <c r="CE41" s="789"/>
      <c r="CF41" s="131"/>
      <c r="CG41" s="135"/>
      <c r="CH41" s="140"/>
      <c r="CI41" s="241"/>
      <c r="CJ41" s="782"/>
      <c r="CK41" s="781"/>
      <c r="CL41" s="788"/>
      <c r="CM41" s="131"/>
      <c r="CN41" s="788"/>
      <c r="CO41" s="131"/>
      <c r="CP41" s="788"/>
      <c r="CQ41" s="131"/>
      <c r="CR41" s="780"/>
      <c r="CS41" s="780"/>
      <c r="CT41" s="782"/>
      <c r="CU41" s="781"/>
      <c r="CV41" s="788"/>
      <c r="CW41" s="789"/>
      <c r="CX41" s="789"/>
      <c r="CY41" s="131"/>
      <c r="CZ41" s="783"/>
      <c r="DA41" s="788"/>
      <c r="DB41" s="789"/>
      <c r="DC41" s="789"/>
      <c r="DD41" s="789"/>
      <c r="DE41" s="131"/>
      <c r="DF41" s="135"/>
      <c r="DG41" s="140"/>
      <c r="DH41" s="140"/>
      <c r="DI41" s="140"/>
      <c r="DJ41" s="241"/>
      <c r="DK41" s="782"/>
      <c r="DL41" s="785"/>
      <c r="DM41" s="785"/>
      <c r="DN41" s="781"/>
      <c r="DO41" s="135">
        <v>26.46</v>
      </c>
      <c r="DP41" s="140">
        <v>28.04</v>
      </c>
      <c r="DQ41" s="140">
        <v>30.36</v>
      </c>
      <c r="DR41" s="241">
        <v>32.659999999999997</v>
      </c>
      <c r="DS41" s="15"/>
      <c r="DT41" s="789"/>
      <c r="DU41" s="137"/>
      <c r="DV41" s="131"/>
      <c r="DW41" s="141"/>
      <c r="DX41" s="371">
        <v>31.212436110740338</v>
      </c>
      <c r="DY41" s="363"/>
      <c r="DZ41" s="364"/>
      <c r="EA41" s="364"/>
      <c r="EB41" s="365"/>
      <c r="EC41" s="141"/>
      <c r="ED41" s="783"/>
      <c r="EE41" s="788"/>
      <c r="EF41" s="131"/>
      <c r="EG41" s="788"/>
      <c r="EH41" s="131"/>
      <c r="EI41" s="788"/>
      <c r="EJ41" s="131"/>
      <c r="EK41" s="788"/>
      <c r="EL41" s="789"/>
      <c r="EM41" s="131"/>
      <c r="EN41" s="788" t="s">
        <v>326</v>
      </c>
      <c r="EO41" s="131" t="s">
        <v>326</v>
      </c>
      <c r="EP41" s="788"/>
      <c r="EQ41" s="131"/>
      <c r="ER41" s="788"/>
      <c r="ES41" s="131"/>
      <c r="ET41" s="788"/>
      <c r="EU41" s="789"/>
      <c r="EV41" s="789"/>
      <c r="EW41" s="131"/>
      <c r="EX41" s="324"/>
      <c r="EY41" s="325"/>
      <c r="EZ41" s="325"/>
      <c r="FA41" s="377"/>
      <c r="FB41" s="788"/>
      <c r="FC41" s="131"/>
      <c r="FD41" s="788"/>
      <c r="FE41" s="789"/>
      <c r="FF41" s="789"/>
      <c r="FG41" s="131"/>
      <c r="FH41" s="788"/>
      <c r="FI41" s="131"/>
      <c r="FJ41" s="135" t="s">
        <v>326</v>
      </c>
      <c r="FK41" s="241" t="s">
        <v>326</v>
      </c>
      <c r="FL41" s="788"/>
      <c r="FM41" s="131"/>
      <c r="FN41" s="788"/>
      <c r="FO41" s="789"/>
      <c r="FP41" s="789"/>
      <c r="FQ41" s="131"/>
      <c r="FR41" s="108"/>
      <c r="FS41" s="109"/>
      <c r="FT41" s="109"/>
      <c r="FU41" s="110"/>
      <c r="FV41" s="788"/>
      <c r="FW41" s="131"/>
      <c r="FX41" s="788"/>
      <c r="FY41" s="131"/>
      <c r="FZ41" s="788"/>
      <c r="GA41" s="131"/>
      <c r="GB41" s="783"/>
      <c r="GC41" s="788"/>
      <c r="GD41" s="131"/>
      <c r="GE41" s="788"/>
      <c r="GF41" s="789"/>
      <c r="GG41" s="789"/>
      <c r="GH41" s="131"/>
      <c r="GI41" s="783"/>
      <c r="GJ41" s="783"/>
      <c r="GK41" s="783"/>
      <c r="GL41" s="780">
        <v>0.21999999999999975</v>
      </c>
      <c r="GM41" s="788">
        <v>26.63</v>
      </c>
      <c r="GN41" s="789">
        <v>19.98</v>
      </c>
      <c r="GO41" s="789"/>
      <c r="GP41" s="131"/>
      <c r="GQ41" s="788"/>
      <c r="GR41" s="789"/>
      <c r="GS41" s="789"/>
      <c r="GT41" s="131"/>
      <c r="GU41" s="324"/>
      <c r="GV41" s="325"/>
      <c r="GW41" s="325"/>
      <c r="GX41" s="377"/>
      <c r="GY41" s="135"/>
      <c r="GZ41" s="140"/>
      <c r="HA41" s="325"/>
      <c r="HB41" s="377"/>
      <c r="HC41" s="780"/>
      <c r="HD41" s="788"/>
      <c r="HE41" s="131"/>
      <c r="HF41" s="135"/>
      <c r="HG41" s="140"/>
      <c r="HH41" s="140"/>
      <c r="HI41" s="241"/>
      <c r="HJ41" s="788"/>
      <c r="HK41" s="131"/>
      <c r="HL41" s="788"/>
      <c r="HM41" s="789"/>
      <c r="HN41" s="789"/>
      <c r="HO41" s="131"/>
      <c r="HP41" s="788"/>
      <c r="HQ41" s="131"/>
      <c r="HR41" s="788"/>
      <c r="HS41" s="789"/>
      <c r="HT41" s="789"/>
      <c r="HU41" s="131"/>
      <c r="HV41" s="788"/>
      <c r="HW41" s="131"/>
      <c r="HX41" s="135"/>
      <c r="HY41" s="241"/>
      <c r="HZ41" s="788"/>
      <c r="IA41" s="789"/>
      <c r="IB41" s="789"/>
      <c r="IC41" s="131"/>
      <c r="ID41" s="788"/>
      <c r="IE41" s="131"/>
      <c r="IF41" s="788"/>
      <c r="IG41" s="131"/>
      <c r="IH41" s="788">
        <v>28.57</v>
      </c>
      <c r="II41" s="140">
        <v>26.2</v>
      </c>
      <c r="IJ41" s="789"/>
      <c r="IK41" s="131"/>
      <c r="IL41" s="783"/>
      <c r="IM41" s="788"/>
      <c r="IN41" s="131"/>
      <c r="IO41" s="135"/>
      <c r="IP41" s="789"/>
      <c r="IQ41" s="789"/>
      <c r="IR41" s="131"/>
      <c r="IS41" s="135"/>
      <c r="IT41" s="140"/>
      <c r="IU41" s="140"/>
      <c r="IV41" s="241"/>
      <c r="IW41" s="324">
        <v>25.042833942438499</v>
      </c>
      <c r="IX41" s="325">
        <v>24.025758565985473</v>
      </c>
      <c r="IY41" s="325">
        <v>20.518969565543017</v>
      </c>
      <c r="IZ41" s="377">
        <v>19.840345080268904</v>
      </c>
      <c r="JA41" s="783"/>
      <c r="JB41" s="782"/>
      <c r="JC41" s="785"/>
      <c r="JD41" s="785"/>
      <c r="JE41" s="781"/>
      <c r="JF41" s="788"/>
      <c r="JG41" s="789"/>
      <c r="JH41" s="131"/>
      <c r="JI41" s="788"/>
      <c r="JJ41" s="131"/>
      <c r="JK41" s="324">
        <v>24.752684835215799</v>
      </c>
      <c r="JL41" s="325">
        <v>26.100658006052711</v>
      </c>
      <c r="JM41" s="325">
        <v>27.2</v>
      </c>
      <c r="JN41" s="377">
        <v>29.9</v>
      </c>
      <c r="JO41" s="788"/>
      <c r="JP41" s="131"/>
      <c r="JQ41" s="324">
        <v>23.765039211587901</v>
      </c>
      <c r="JR41" s="325">
        <v>26.441431186772054</v>
      </c>
      <c r="JS41" s="325">
        <v>28.027802868140984</v>
      </c>
      <c r="JT41" s="377" t="s">
        <v>326</v>
      </c>
      <c r="JU41" s="363"/>
      <c r="JV41" s="364"/>
      <c r="JW41" s="364"/>
      <c r="JX41" s="365"/>
      <c r="JY41" s="782"/>
      <c r="JZ41" s="785"/>
      <c r="KA41" s="785"/>
      <c r="KB41" s="781"/>
      <c r="KC41" s="788"/>
      <c r="KD41" s="789"/>
      <c r="KE41" s="789"/>
      <c r="KF41" s="790"/>
    </row>
    <row r="42" spans="1:292" s="115" customFormat="1" ht="15.75" customHeight="1">
      <c r="A42" s="966"/>
      <c r="B42" s="362" t="s">
        <v>328</v>
      </c>
      <c r="C42" s="783"/>
      <c r="D42" s="135">
        <v>0.13453624047073792</v>
      </c>
      <c r="E42" s="140" t="s">
        <v>326</v>
      </c>
      <c r="F42" s="140" t="s">
        <v>326</v>
      </c>
      <c r="G42" s="140" t="s">
        <v>326</v>
      </c>
      <c r="H42" s="140" t="s">
        <v>326</v>
      </c>
      <c r="I42" s="135">
        <v>1.0293376139187038</v>
      </c>
      <c r="J42" s="140">
        <v>4.1205008839398554</v>
      </c>
      <c r="K42" s="140">
        <v>2.4494950563972675</v>
      </c>
      <c r="L42" s="131"/>
      <c r="M42" s="788"/>
      <c r="N42" s="789"/>
      <c r="O42" s="789"/>
      <c r="P42" s="131"/>
      <c r="Q42" s="135"/>
      <c r="R42" s="789"/>
      <c r="S42" s="789"/>
      <c r="T42" s="131"/>
      <c r="U42" s="135">
        <v>0.26576932353703403</v>
      </c>
      <c r="V42" s="140">
        <v>0.34385074281340866</v>
      </c>
      <c r="W42" s="241" t="s">
        <v>326</v>
      </c>
      <c r="X42" s="363">
        <v>0.27574142476844782</v>
      </c>
      <c r="Y42" s="364">
        <v>0.29143323992525832</v>
      </c>
      <c r="Z42" s="364">
        <v>0.18770544300401515</v>
      </c>
      <c r="AA42" s="131"/>
      <c r="AB42" s="782">
        <v>0.17</v>
      </c>
      <c r="AC42" s="785">
        <v>0.25</v>
      </c>
      <c r="AD42" s="785">
        <v>0.03</v>
      </c>
      <c r="AE42" s="781"/>
      <c r="AF42" s="245">
        <v>0.18432308591166754</v>
      </c>
      <c r="AG42" s="366">
        <v>0.30789608636681293</v>
      </c>
      <c r="AH42" s="789" t="s">
        <v>326</v>
      </c>
      <c r="AI42" s="789" t="s">
        <v>326</v>
      </c>
      <c r="AJ42" s="131" t="s">
        <v>326</v>
      </c>
      <c r="AK42" s="245">
        <v>0.3</v>
      </c>
      <c r="AL42" s="366">
        <v>5.9994366241392196</v>
      </c>
      <c r="AM42" s="789"/>
      <c r="AN42" s="131"/>
      <c r="AO42" s="135">
        <v>0.73118625078247557</v>
      </c>
      <c r="AP42" s="131"/>
      <c r="AQ42" s="135">
        <v>8.1853527718724492E-2</v>
      </c>
      <c r="AR42" s="140">
        <v>0.1305118130030116</v>
      </c>
      <c r="AS42" s="140">
        <v>0.20550750189064479</v>
      </c>
      <c r="AT42" s="241">
        <v>1.5275252316518365E-2</v>
      </c>
      <c r="AU42" s="788">
        <v>1.425</v>
      </c>
      <c r="AV42" s="789">
        <v>1.468</v>
      </c>
      <c r="AW42" s="789">
        <v>0.83350000000000002</v>
      </c>
      <c r="AX42" s="131">
        <v>0.72699999999999998</v>
      </c>
      <c r="AY42" s="788"/>
      <c r="AZ42" s="789"/>
      <c r="BA42" s="789"/>
      <c r="BB42" s="131"/>
      <c r="BC42" s="788"/>
      <c r="BD42" s="789"/>
      <c r="BE42" s="789"/>
      <c r="BF42" s="131"/>
      <c r="BG42" s="363">
        <v>2.4974166315875688</v>
      </c>
      <c r="BH42" s="364">
        <v>3.2391156856716918</v>
      </c>
      <c r="BI42" s="364">
        <v>1.3460991065242947</v>
      </c>
      <c r="BJ42" s="365">
        <v>7.2591391472102078</v>
      </c>
      <c r="BK42" s="135">
        <v>0.28183919765237259</v>
      </c>
      <c r="BL42" s="131"/>
      <c r="BM42" s="135">
        <v>0.21079215671683163</v>
      </c>
      <c r="BN42" s="140">
        <v>0.15176736583776515</v>
      </c>
      <c r="BO42" s="140">
        <v>0.60302017655575402</v>
      </c>
      <c r="BP42" s="241">
        <v>0.30369941279714957</v>
      </c>
      <c r="BQ42" s="783"/>
      <c r="BR42" s="135">
        <v>0.61943754033948784</v>
      </c>
      <c r="BS42" s="140">
        <v>0.68106743176268913</v>
      </c>
      <c r="BT42" s="241">
        <v>0.43246637354933515</v>
      </c>
      <c r="BU42" s="135">
        <v>4.7258156262527454E-2</v>
      </c>
      <c r="BV42" s="140">
        <v>0.18009256878986765</v>
      </c>
      <c r="BW42" s="241">
        <v>0.70854310619279526</v>
      </c>
      <c r="BX42" s="135">
        <v>0.15557749522624861</v>
      </c>
      <c r="BY42" s="789"/>
      <c r="BZ42" s="131"/>
      <c r="CA42" s="135">
        <v>0.26851443164195049</v>
      </c>
      <c r="CB42" s="140">
        <v>5.1316014394468729E-2</v>
      </c>
      <c r="CC42" s="241">
        <v>0.10692676621563574</v>
      </c>
      <c r="CD42" s="788"/>
      <c r="CE42" s="140">
        <v>5.6350643866477021E-2</v>
      </c>
      <c r="CF42" s="241">
        <v>1.0507914989886926</v>
      </c>
      <c r="CG42" s="135"/>
      <c r="CH42" s="140">
        <v>0.32959571194621667</v>
      </c>
      <c r="CI42" s="241">
        <v>0.32046840717924063</v>
      </c>
      <c r="CJ42" s="782"/>
      <c r="CK42" s="781"/>
      <c r="CL42" s="788"/>
      <c r="CM42" s="131"/>
      <c r="CN42" s="788"/>
      <c r="CO42" s="131"/>
      <c r="CP42" s="788"/>
      <c r="CQ42" s="131"/>
      <c r="CR42" s="780"/>
      <c r="CS42" s="780"/>
      <c r="CT42" s="782"/>
      <c r="CU42" s="781"/>
      <c r="CV42" s="135">
        <v>4.2402011856664412</v>
      </c>
      <c r="CW42" s="140">
        <v>2.1884474899182269</v>
      </c>
      <c r="CX42" s="140">
        <v>5.0764972981920629</v>
      </c>
      <c r="CY42" s="131"/>
      <c r="CZ42" s="783"/>
      <c r="DA42" s="788"/>
      <c r="DB42" s="789"/>
      <c r="DC42" s="789"/>
      <c r="DD42" s="789"/>
      <c r="DE42" s="131"/>
      <c r="DF42" s="135">
        <v>0.11718930554164583</v>
      </c>
      <c r="DG42" s="140" t="s">
        <v>326</v>
      </c>
      <c r="DH42" s="140" t="s">
        <v>326</v>
      </c>
      <c r="DI42" s="140" t="s">
        <v>326</v>
      </c>
      <c r="DJ42" s="241" t="s">
        <v>326</v>
      </c>
      <c r="DK42" s="782">
        <v>0.48</v>
      </c>
      <c r="DL42" s="785">
        <v>0.24</v>
      </c>
      <c r="DM42" s="785" t="s">
        <v>326</v>
      </c>
      <c r="DN42" s="781" t="s">
        <v>326</v>
      </c>
      <c r="DO42" s="135">
        <v>0.25</v>
      </c>
      <c r="DP42" s="140">
        <v>0.74</v>
      </c>
      <c r="DQ42" s="140">
        <v>0.63070562461967961</v>
      </c>
      <c r="DR42" s="241">
        <v>1.2447570042489258</v>
      </c>
      <c r="DS42" s="135">
        <v>0.41877655452475326</v>
      </c>
      <c r="DT42" s="789"/>
      <c r="DU42" s="137"/>
      <c r="DV42" s="131"/>
      <c r="DW42" s="141"/>
      <c r="DX42" s="371">
        <v>1.2227959100047563</v>
      </c>
      <c r="DY42" s="363">
        <v>0.78722954288720859</v>
      </c>
      <c r="DZ42" s="364">
        <v>0.3493002493310231</v>
      </c>
      <c r="EA42" s="364">
        <v>0.43839167924941591</v>
      </c>
      <c r="EB42" s="365">
        <v>0.48912370947618161</v>
      </c>
      <c r="EC42" s="141">
        <v>0.56500737458314121</v>
      </c>
      <c r="ED42" s="141">
        <v>1.153273807942337</v>
      </c>
      <c r="EE42" s="788"/>
      <c r="EF42" s="131"/>
      <c r="EG42" s="135">
        <v>0.10969655114602926</v>
      </c>
      <c r="EH42" s="131"/>
      <c r="EI42" s="135">
        <v>0.45044422518220795</v>
      </c>
      <c r="EJ42" s="131"/>
      <c r="EK42" s="135">
        <v>0.38301436004411132</v>
      </c>
      <c r="EL42" s="789"/>
      <c r="EM42" s="131"/>
      <c r="EN42" s="788"/>
      <c r="EO42" s="131"/>
      <c r="EP42" s="135">
        <v>1.6839338862714692</v>
      </c>
      <c r="EQ42" s="241" t="s">
        <v>326</v>
      </c>
      <c r="ER42" s="135">
        <v>1.5542951242712348</v>
      </c>
      <c r="ES42" s="241" t="s">
        <v>326</v>
      </c>
      <c r="ET42" s="788"/>
      <c r="EU42" s="789"/>
      <c r="EV42" s="789"/>
      <c r="EW42" s="131"/>
      <c r="EX42" s="135">
        <v>1.2009773384349431</v>
      </c>
      <c r="EY42" s="140">
        <v>2.3537082990169593</v>
      </c>
      <c r="EZ42" s="140">
        <v>0.3908079028758803</v>
      </c>
      <c r="FA42" s="241">
        <v>1.1942303648427604</v>
      </c>
      <c r="FB42" s="788"/>
      <c r="FC42" s="131"/>
      <c r="FD42" s="788"/>
      <c r="FE42" s="789"/>
      <c r="FF42" s="789"/>
      <c r="FG42" s="131"/>
      <c r="FH42" s="788"/>
      <c r="FI42" s="131"/>
      <c r="FJ42" s="788"/>
      <c r="FK42" s="131"/>
      <c r="FL42" s="788"/>
      <c r="FM42" s="131"/>
      <c r="FN42" s="788"/>
      <c r="FO42" s="789"/>
      <c r="FP42" s="789"/>
      <c r="FQ42" s="131"/>
      <c r="FR42" s="108"/>
      <c r="FS42" s="109"/>
      <c r="FT42" s="109"/>
      <c r="FU42" s="110"/>
      <c r="FV42" s="788"/>
      <c r="FW42" s="131"/>
      <c r="FX42" s="788"/>
      <c r="FY42" s="131"/>
      <c r="FZ42" s="788"/>
      <c r="GA42" s="131"/>
      <c r="GB42" s="783"/>
      <c r="GC42" s="135">
        <v>0.53575491909392159</v>
      </c>
      <c r="GD42" s="241">
        <v>0.48072861366887715</v>
      </c>
      <c r="GE42" s="788" t="s">
        <v>326</v>
      </c>
      <c r="GF42" s="789" t="s">
        <v>326</v>
      </c>
      <c r="GG42" s="789" t="s">
        <v>326</v>
      </c>
      <c r="GH42" s="131" t="s">
        <v>326</v>
      </c>
      <c r="GI42" s="783"/>
      <c r="GJ42" s="783"/>
      <c r="GK42" s="783"/>
      <c r="GL42" s="780"/>
      <c r="GM42" s="788">
        <v>0.8</v>
      </c>
      <c r="GN42" s="789">
        <v>0.7</v>
      </c>
      <c r="GO42" s="789"/>
      <c r="GP42" s="131"/>
      <c r="GQ42" s="788"/>
      <c r="GR42" s="789"/>
      <c r="GS42" s="789"/>
      <c r="GT42" s="131"/>
      <c r="GU42" s="135">
        <v>2.1875553238897232</v>
      </c>
      <c r="GV42" s="140">
        <v>1.5075299459279707</v>
      </c>
      <c r="GW42" s="789"/>
      <c r="GX42" s="131"/>
      <c r="GY42" s="135">
        <v>1.2603865453225371</v>
      </c>
      <c r="GZ42" s="140">
        <v>1.0600484968701511</v>
      </c>
      <c r="HA42" s="789"/>
      <c r="HB42" s="131"/>
      <c r="HC42" s="780"/>
      <c r="HD42" s="135">
        <v>2.0225726192154405</v>
      </c>
      <c r="HE42" s="241">
        <v>1.5069173832695675</v>
      </c>
      <c r="HF42" s="135">
        <v>0.2040424792373712</v>
      </c>
      <c r="HG42" s="140">
        <v>0.11015141094572141</v>
      </c>
      <c r="HH42" s="140">
        <v>0.1493318452306813</v>
      </c>
      <c r="HI42" s="241" t="s">
        <v>326</v>
      </c>
      <c r="HJ42" s="135">
        <v>0.22501851775650195</v>
      </c>
      <c r="HK42" s="131"/>
      <c r="HL42" s="135">
        <v>1.3165438577553195</v>
      </c>
      <c r="HM42" s="140">
        <v>0.56696377750223415</v>
      </c>
      <c r="HN42" s="140">
        <v>0.63290129067875289</v>
      </c>
      <c r="HO42" s="241">
        <v>2.2330708051308918</v>
      </c>
      <c r="HP42" s="788"/>
      <c r="HQ42" s="131"/>
      <c r="HR42" s="788"/>
      <c r="HS42" s="789"/>
      <c r="HT42" s="789"/>
      <c r="HU42" s="131"/>
      <c r="HV42" s="135">
        <v>1.8615674399100708</v>
      </c>
      <c r="HW42" s="241" t="s">
        <v>326</v>
      </c>
      <c r="HX42" s="788"/>
      <c r="HY42" s="131"/>
      <c r="HZ42" s="788"/>
      <c r="IA42" s="789"/>
      <c r="IB42" s="789"/>
      <c r="IC42" s="131"/>
      <c r="ID42" s="135">
        <v>1.4371151658791987</v>
      </c>
      <c r="IE42" s="131" t="s">
        <v>326</v>
      </c>
      <c r="IF42" s="788"/>
      <c r="IG42" s="131"/>
      <c r="IH42" s="135">
        <v>0.71819663272704304</v>
      </c>
      <c r="II42" s="140">
        <v>0.53536858662705444</v>
      </c>
      <c r="IJ42" s="789"/>
      <c r="IK42" s="131"/>
      <c r="IL42" s="783"/>
      <c r="IM42" s="788"/>
      <c r="IN42" s="131"/>
      <c r="IO42" s="135">
        <v>0.42859368539539489</v>
      </c>
      <c r="IP42" s="789"/>
      <c r="IQ42" s="789"/>
      <c r="IR42" s="131"/>
      <c r="IS42" s="135">
        <v>0.47270786918007829</v>
      </c>
      <c r="IT42" s="140">
        <v>7.2147907518555127E-2</v>
      </c>
      <c r="IU42" s="140">
        <v>0.65629851105974579</v>
      </c>
      <c r="IV42" s="241">
        <v>0.7940350120470836</v>
      </c>
      <c r="IW42" s="788"/>
      <c r="IX42" s="789"/>
      <c r="IY42" s="789"/>
      <c r="IZ42" s="131"/>
      <c r="JA42" s="783"/>
      <c r="JB42" s="782">
        <v>0.02</v>
      </c>
      <c r="JC42" s="785">
        <v>0.24</v>
      </c>
      <c r="JD42" s="785"/>
      <c r="JE42" s="781"/>
      <c r="JF42" s="788"/>
      <c r="JG42" s="789"/>
      <c r="JH42" s="131"/>
      <c r="JI42" s="135">
        <v>0.30237945256470966</v>
      </c>
      <c r="JJ42" s="131"/>
      <c r="JK42" s="788"/>
      <c r="JL42" s="789"/>
      <c r="JM42" s="789"/>
      <c r="JN42" s="131"/>
      <c r="JO42" s="788"/>
      <c r="JP42" s="131"/>
      <c r="JQ42" s="135">
        <v>0.43457714141049159</v>
      </c>
      <c r="JR42" s="140">
        <v>0.6003034878248581</v>
      </c>
      <c r="JS42" s="140">
        <v>0.99883782382774133</v>
      </c>
      <c r="JT42" s="131"/>
      <c r="JU42" s="363">
        <v>0.69954411997403565</v>
      </c>
      <c r="JV42" s="364">
        <v>0.47617223204274539</v>
      </c>
      <c r="JW42" s="364">
        <v>0.71977471624319989</v>
      </c>
      <c r="JX42" s="365">
        <v>1.6618162082807391</v>
      </c>
      <c r="JY42" s="782">
        <v>0.41</v>
      </c>
      <c r="JZ42" s="785"/>
      <c r="KA42" s="785"/>
      <c r="KB42" s="781"/>
      <c r="KC42" s="788"/>
      <c r="KD42" s="789"/>
      <c r="KE42" s="789"/>
      <c r="KF42" s="790"/>
    </row>
    <row r="43" spans="1:292" s="115" customFormat="1" ht="15.75" customHeight="1">
      <c r="A43" s="966"/>
      <c r="B43" s="362" t="s">
        <v>270</v>
      </c>
      <c r="C43" s="266"/>
      <c r="D43" s="262"/>
      <c r="E43" s="284"/>
      <c r="F43" s="284"/>
      <c r="G43" s="284"/>
      <c r="H43" s="252"/>
      <c r="I43" s="262"/>
      <c r="J43" s="284"/>
      <c r="K43" s="284"/>
      <c r="L43" s="252"/>
      <c r="M43" s="262">
        <v>3</v>
      </c>
      <c r="N43" s="284">
        <v>3</v>
      </c>
      <c r="O43" s="284">
        <v>3</v>
      </c>
      <c r="P43" s="252">
        <v>3</v>
      </c>
      <c r="Q43" s="262"/>
      <c r="R43" s="284"/>
      <c r="S43" s="284"/>
      <c r="T43" s="252"/>
      <c r="U43" s="262">
        <v>3</v>
      </c>
      <c r="V43" s="284">
        <v>3</v>
      </c>
      <c r="W43" s="252">
        <v>3</v>
      </c>
      <c r="X43" s="262">
        <v>3</v>
      </c>
      <c r="Y43" s="284">
        <v>3</v>
      </c>
      <c r="Z43" s="284">
        <v>3</v>
      </c>
      <c r="AA43" s="252"/>
      <c r="AB43" s="256">
        <v>3</v>
      </c>
      <c r="AC43" s="271">
        <v>3</v>
      </c>
      <c r="AD43" s="271">
        <v>3</v>
      </c>
      <c r="AE43" s="777"/>
      <c r="AF43" s="262">
        <v>8</v>
      </c>
      <c r="AG43" s="284">
        <v>3</v>
      </c>
      <c r="AH43" s="284"/>
      <c r="AI43" s="284"/>
      <c r="AJ43" s="252"/>
      <c r="AK43" s="307">
        <v>3</v>
      </c>
      <c r="AL43" s="333">
        <v>3</v>
      </c>
      <c r="AM43" s="284"/>
      <c r="AN43" s="252"/>
      <c r="AO43" s="262">
        <v>3</v>
      </c>
      <c r="AP43" s="252"/>
      <c r="AQ43" s="262"/>
      <c r="AR43" s="284"/>
      <c r="AS43" s="284"/>
      <c r="AT43" s="252"/>
      <c r="AU43" s="262">
        <v>3</v>
      </c>
      <c r="AV43" s="284">
        <v>3</v>
      </c>
      <c r="AW43" s="284">
        <v>3</v>
      </c>
      <c r="AX43" s="252">
        <v>3</v>
      </c>
      <c r="AY43" s="262"/>
      <c r="AZ43" s="284"/>
      <c r="BA43" s="284"/>
      <c r="BB43" s="252"/>
      <c r="BC43" s="262"/>
      <c r="BD43" s="284"/>
      <c r="BE43" s="284"/>
      <c r="BF43" s="252"/>
      <c r="BG43" s="262">
        <v>3</v>
      </c>
      <c r="BH43" s="284">
        <v>3</v>
      </c>
      <c r="BI43" s="284">
        <v>3</v>
      </c>
      <c r="BJ43" s="252">
        <v>3</v>
      </c>
      <c r="BK43" s="262">
        <v>3</v>
      </c>
      <c r="BL43" s="252"/>
      <c r="BM43" s="262">
        <v>3</v>
      </c>
      <c r="BN43" s="284">
        <v>3</v>
      </c>
      <c r="BO43" s="284">
        <v>3</v>
      </c>
      <c r="BP43" s="252">
        <v>3</v>
      </c>
      <c r="BQ43" s="266"/>
      <c r="BR43" s="262">
        <v>6</v>
      </c>
      <c r="BS43" s="284">
        <v>3</v>
      </c>
      <c r="BT43" s="252">
        <v>3</v>
      </c>
      <c r="BU43" s="262">
        <v>3</v>
      </c>
      <c r="BV43" s="284">
        <v>3</v>
      </c>
      <c r="BW43" s="252">
        <v>3</v>
      </c>
      <c r="BX43" s="262">
        <v>4</v>
      </c>
      <c r="BY43" s="284"/>
      <c r="BZ43" s="252"/>
      <c r="CA43" s="262">
        <v>3</v>
      </c>
      <c r="CB43" s="284">
        <v>3</v>
      </c>
      <c r="CC43" s="252">
        <v>3</v>
      </c>
      <c r="CD43" s="262"/>
      <c r="CE43" s="284">
        <v>3</v>
      </c>
      <c r="CF43" s="252">
        <v>3</v>
      </c>
      <c r="CG43" s="262"/>
      <c r="CH43" s="284">
        <v>3</v>
      </c>
      <c r="CI43" s="252">
        <v>3</v>
      </c>
      <c r="CJ43" s="256"/>
      <c r="CK43" s="777"/>
      <c r="CL43" s="262"/>
      <c r="CM43" s="252"/>
      <c r="CN43" s="262"/>
      <c r="CO43" s="252"/>
      <c r="CP43" s="262"/>
      <c r="CQ43" s="252"/>
      <c r="CR43" s="776"/>
      <c r="CS43" s="776"/>
      <c r="CT43" s="256"/>
      <c r="CU43" s="777"/>
      <c r="CV43" s="262">
        <v>3</v>
      </c>
      <c r="CW43" s="284">
        <v>2</v>
      </c>
      <c r="CX43" s="284">
        <v>2</v>
      </c>
      <c r="CY43" s="252"/>
      <c r="CZ43" s="266"/>
      <c r="DA43" s="262"/>
      <c r="DB43" s="284"/>
      <c r="DC43" s="284"/>
      <c r="DD43" s="284"/>
      <c r="DE43" s="252"/>
      <c r="DF43" s="262">
        <v>3</v>
      </c>
      <c r="DG43" s="284"/>
      <c r="DH43" s="284"/>
      <c r="DI43" s="284"/>
      <c r="DJ43" s="252"/>
      <c r="DK43" s="256">
        <v>3</v>
      </c>
      <c r="DL43" s="271">
        <v>3</v>
      </c>
      <c r="DM43" s="271"/>
      <c r="DN43" s="777"/>
      <c r="DO43" s="262">
        <v>3</v>
      </c>
      <c r="DP43" s="284">
        <v>3</v>
      </c>
      <c r="DQ43" s="284">
        <v>3</v>
      </c>
      <c r="DR43" s="252">
        <v>3</v>
      </c>
      <c r="DS43" s="372">
        <v>3</v>
      </c>
      <c r="DT43" s="284"/>
      <c r="DU43" s="373"/>
      <c r="DV43" s="252"/>
      <c r="DW43" s="266"/>
      <c r="DX43" s="266">
        <v>3</v>
      </c>
      <c r="DY43" s="262">
        <v>3</v>
      </c>
      <c r="DZ43" s="284">
        <v>3</v>
      </c>
      <c r="EA43" s="284">
        <v>3</v>
      </c>
      <c r="EB43" s="252">
        <v>3</v>
      </c>
      <c r="EC43" s="266">
        <v>3</v>
      </c>
      <c r="ED43" s="266">
        <v>4</v>
      </c>
      <c r="EE43" s="262"/>
      <c r="EF43" s="252"/>
      <c r="EG43" s="262">
        <v>3</v>
      </c>
      <c r="EH43" s="252"/>
      <c r="EI43" s="262">
        <v>3</v>
      </c>
      <c r="EJ43" s="252"/>
      <c r="EK43" s="262">
        <v>3</v>
      </c>
      <c r="EL43" s="284"/>
      <c r="EM43" s="252"/>
      <c r="EN43" s="262"/>
      <c r="EO43" s="252"/>
      <c r="EP43" s="262"/>
      <c r="EQ43" s="252"/>
      <c r="ER43" s="262">
        <v>3</v>
      </c>
      <c r="ES43" s="252">
        <v>3</v>
      </c>
      <c r="ET43" s="262"/>
      <c r="EU43" s="284"/>
      <c r="EV43" s="284"/>
      <c r="EW43" s="252"/>
      <c r="EX43" s="262"/>
      <c r="EY43" s="284"/>
      <c r="EZ43" s="284"/>
      <c r="FA43" s="252"/>
      <c r="FB43" s="262"/>
      <c r="FC43" s="252"/>
      <c r="FD43" s="262"/>
      <c r="FE43" s="284"/>
      <c r="FF43" s="284"/>
      <c r="FG43" s="252"/>
      <c r="FH43" s="262"/>
      <c r="FI43" s="252"/>
      <c r="FJ43" s="262"/>
      <c r="FK43" s="252"/>
      <c r="FL43" s="262"/>
      <c r="FM43" s="252"/>
      <c r="FN43" s="262"/>
      <c r="FO43" s="284"/>
      <c r="FP43" s="284"/>
      <c r="FQ43" s="252"/>
      <c r="FR43" s="108"/>
      <c r="FS43" s="109"/>
      <c r="FT43" s="109"/>
      <c r="FU43" s="110"/>
      <c r="FV43" s="262"/>
      <c r="FW43" s="252"/>
      <c r="FX43" s="262"/>
      <c r="FY43" s="252"/>
      <c r="FZ43" s="262"/>
      <c r="GA43" s="252"/>
      <c r="GB43" s="266"/>
      <c r="GC43" s="262">
        <v>3</v>
      </c>
      <c r="GD43" s="252">
        <v>3</v>
      </c>
      <c r="GE43" s="262"/>
      <c r="GF43" s="284"/>
      <c r="GG43" s="284"/>
      <c r="GH43" s="252"/>
      <c r="GI43" s="266"/>
      <c r="GJ43" s="266"/>
      <c r="GK43" s="266"/>
      <c r="GL43" s="776">
        <v>3</v>
      </c>
      <c r="GM43" s="262">
        <v>3</v>
      </c>
      <c r="GN43" s="284">
        <v>3</v>
      </c>
      <c r="GO43" s="284"/>
      <c r="GP43" s="252"/>
      <c r="GQ43" s="262"/>
      <c r="GR43" s="284"/>
      <c r="GS43" s="284"/>
      <c r="GT43" s="252"/>
      <c r="GU43" s="262">
        <v>3</v>
      </c>
      <c r="GV43" s="284">
        <v>3</v>
      </c>
      <c r="GW43" s="284"/>
      <c r="GX43" s="252"/>
      <c r="GY43" s="262">
        <v>3</v>
      </c>
      <c r="GZ43" s="284">
        <v>3</v>
      </c>
      <c r="HA43" s="284"/>
      <c r="HB43" s="252"/>
      <c r="HC43" s="776"/>
      <c r="HD43" s="262">
        <v>3</v>
      </c>
      <c r="HE43" s="252">
        <v>3</v>
      </c>
      <c r="HF43" s="262">
        <v>3</v>
      </c>
      <c r="HG43" s="284">
        <v>3</v>
      </c>
      <c r="HH43" s="284">
        <v>3</v>
      </c>
      <c r="HI43" s="252"/>
      <c r="HJ43" s="262">
        <v>3</v>
      </c>
      <c r="HK43" s="252"/>
      <c r="HL43" s="262">
        <v>3</v>
      </c>
      <c r="HM43" s="284">
        <v>3</v>
      </c>
      <c r="HN43" s="284">
        <v>3</v>
      </c>
      <c r="HO43" s="252">
        <v>3</v>
      </c>
      <c r="HP43" s="262"/>
      <c r="HQ43" s="252"/>
      <c r="HR43" s="262"/>
      <c r="HS43" s="284"/>
      <c r="HT43" s="284"/>
      <c r="HU43" s="252"/>
      <c r="HV43" s="262">
        <v>3</v>
      </c>
      <c r="HW43" s="252"/>
      <c r="HX43" s="262"/>
      <c r="HY43" s="252"/>
      <c r="HZ43" s="262"/>
      <c r="IA43" s="284"/>
      <c r="IB43" s="284"/>
      <c r="IC43" s="252"/>
      <c r="ID43" s="262">
        <v>3</v>
      </c>
      <c r="IE43" s="252"/>
      <c r="IF43" s="262"/>
      <c r="IG43" s="252"/>
      <c r="IH43" s="262">
        <v>3</v>
      </c>
      <c r="II43" s="284">
        <v>3</v>
      </c>
      <c r="IJ43" s="284"/>
      <c r="IK43" s="252"/>
      <c r="IL43" s="266"/>
      <c r="IM43" s="262"/>
      <c r="IN43" s="252"/>
      <c r="IO43" s="262">
        <v>3</v>
      </c>
      <c r="IP43" s="284"/>
      <c r="IQ43" s="284"/>
      <c r="IR43" s="252"/>
      <c r="IS43" s="262">
        <v>3</v>
      </c>
      <c r="IT43" s="284">
        <v>3</v>
      </c>
      <c r="IU43" s="284">
        <v>3</v>
      </c>
      <c r="IV43" s="252">
        <v>3</v>
      </c>
      <c r="IW43" s="262">
        <v>3</v>
      </c>
      <c r="IX43" s="284">
        <v>3</v>
      </c>
      <c r="IY43" s="284">
        <v>3</v>
      </c>
      <c r="IZ43" s="252">
        <v>3</v>
      </c>
      <c r="JA43" s="266"/>
      <c r="JB43" s="256">
        <v>3</v>
      </c>
      <c r="JC43" s="271">
        <v>3</v>
      </c>
      <c r="JD43" s="271"/>
      <c r="JE43" s="777"/>
      <c r="JF43" s="262"/>
      <c r="JG43" s="284"/>
      <c r="JH43" s="252"/>
      <c r="JI43" s="262">
        <v>3</v>
      </c>
      <c r="JJ43" s="252"/>
      <c r="JK43" s="262">
        <v>3</v>
      </c>
      <c r="JL43" s="284">
        <v>3</v>
      </c>
      <c r="JM43" s="284">
        <v>3</v>
      </c>
      <c r="JN43" s="252">
        <v>3</v>
      </c>
      <c r="JO43" s="262"/>
      <c r="JP43" s="252"/>
      <c r="JQ43" s="262">
        <v>3</v>
      </c>
      <c r="JR43" s="284">
        <v>3</v>
      </c>
      <c r="JS43" s="284">
        <v>3</v>
      </c>
      <c r="JT43" s="252"/>
      <c r="JU43" s="262">
        <v>3</v>
      </c>
      <c r="JV43" s="284">
        <v>3</v>
      </c>
      <c r="JW43" s="284">
        <v>3</v>
      </c>
      <c r="JX43" s="252">
        <v>3</v>
      </c>
      <c r="JY43" s="256">
        <v>3</v>
      </c>
      <c r="JZ43" s="271"/>
      <c r="KA43" s="271"/>
      <c r="KB43" s="777"/>
      <c r="KC43" s="262"/>
      <c r="KD43" s="284"/>
      <c r="KE43" s="284"/>
      <c r="KF43" s="288"/>
    </row>
    <row r="44" spans="1:292" s="115" customFormat="1" ht="31.5" customHeight="1">
      <c r="A44" s="966"/>
      <c r="B44" s="376" t="s">
        <v>338</v>
      </c>
      <c r="C44" s="783"/>
      <c r="D44" s="135">
        <v>24.959999999999997</v>
      </c>
      <c r="E44" s="140" t="s">
        <v>326</v>
      </c>
      <c r="F44" s="140" t="s">
        <v>326</v>
      </c>
      <c r="G44" s="140" t="s">
        <v>326</v>
      </c>
      <c r="H44" s="140" t="s">
        <v>326</v>
      </c>
      <c r="I44" s="324">
        <v>24.750272857068087</v>
      </c>
      <c r="J44" s="325">
        <v>26.485660655237997</v>
      </c>
      <c r="K44" s="325">
        <v>23.723197817827366</v>
      </c>
      <c r="L44" s="377" t="s">
        <v>326</v>
      </c>
      <c r="M44" s="788">
        <v>22.5</v>
      </c>
      <c r="N44" s="789">
        <v>25.3</v>
      </c>
      <c r="O44" s="789">
        <v>26.8</v>
      </c>
      <c r="P44" s="131">
        <v>30.1</v>
      </c>
      <c r="Q44" s="135"/>
      <c r="R44" s="789"/>
      <c r="S44" s="789"/>
      <c r="T44" s="131"/>
      <c r="U44" s="135">
        <v>21.066666666666666</v>
      </c>
      <c r="V44" s="140">
        <v>24.48</v>
      </c>
      <c r="W44" s="241" t="s">
        <v>326</v>
      </c>
      <c r="X44" s="788">
        <v>23.22</v>
      </c>
      <c r="Y44" s="789">
        <v>26.54</v>
      </c>
      <c r="Z44" s="789">
        <v>28.06</v>
      </c>
      <c r="AA44" s="131" t="s">
        <v>326</v>
      </c>
      <c r="AB44" s="782">
        <v>22.81</v>
      </c>
      <c r="AC44" s="785">
        <v>25.58</v>
      </c>
      <c r="AD44" s="785">
        <v>27.16</v>
      </c>
      <c r="AE44" s="781" t="s">
        <v>326</v>
      </c>
      <c r="AF44" s="245">
        <v>16.654444444444447</v>
      </c>
      <c r="AG44" s="366">
        <v>17.547499999999999</v>
      </c>
      <c r="AH44" s="789" t="s">
        <v>326</v>
      </c>
      <c r="AI44" s="789" t="s">
        <v>326</v>
      </c>
      <c r="AJ44" s="131" t="s">
        <v>326</v>
      </c>
      <c r="AK44" s="245">
        <v>20.73</v>
      </c>
      <c r="AL44" s="366">
        <v>29.44</v>
      </c>
      <c r="AM44" s="789"/>
      <c r="AN44" s="131"/>
      <c r="AO44" s="135">
        <v>28.17</v>
      </c>
      <c r="AP44" s="131"/>
      <c r="AQ44" s="135">
        <v>22.923333333333332</v>
      </c>
      <c r="AR44" s="140">
        <v>23.366666666666671</v>
      </c>
      <c r="AS44" s="140">
        <v>23.736666666666668</v>
      </c>
      <c r="AT44" s="241">
        <v>21.950000000000003</v>
      </c>
      <c r="AU44" s="324">
        <v>18.047999999999998</v>
      </c>
      <c r="AV44" s="325">
        <v>16.86</v>
      </c>
      <c r="AW44" s="325">
        <v>16.933869999999999</v>
      </c>
      <c r="AX44" s="377">
        <v>16.003730000000001</v>
      </c>
      <c r="AY44" s="788"/>
      <c r="AZ44" s="789"/>
      <c r="BA44" s="789"/>
      <c r="BB44" s="131"/>
      <c r="BC44" s="788"/>
      <c r="BD44" s="789"/>
      <c r="BE44" s="789"/>
      <c r="BF44" s="131"/>
      <c r="BG44" s="363">
        <v>21.305140601456632</v>
      </c>
      <c r="BH44" s="364">
        <v>22.220961882524254</v>
      </c>
      <c r="BI44" s="364">
        <v>21.9648304846089</v>
      </c>
      <c r="BJ44" s="365">
        <v>26.824579760469316</v>
      </c>
      <c r="BK44" s="135">
        <v>25.663333333333338</v>
      </c>
      <c r="BL44" s="131"/>
      <c r="BM44" s="135">
        <v>30.656666666666666</v>
      </c>
      <c r="BN44" s="140">
        <v>32.346666666666664</v>
      </c>
      <c r="BO44" s="140">
        <v>27.613333333333333</v>
      </c>
      <c r="BP44" s="241">
        <v>20.553333333333331</v>
      </c>
      <c r="BQ44" s="783"/>
      <c r="BR44" s="135">
        <v>7.9356449068447494</v>
      </c>
      <c r="BS44" s="140">
        <v>8.7428607830438967</v>
      </c>
      <c r="BT44" s="241">
        <v>11.601111940091394</v>
      </c>
      <c r="BU44" s="135">
        <v>17.686666666666667</v>
      </c>
      <c r="BV44" s="140">
        <v>15.666666666666666</v>
      </c>
      <c r="BW44" s="241">
        <v>14.75</v>
      </c>
      <c r="BX44" s="135">
        <v>1.6815295940595463</v>
      </c>
      <c r="BY44" s="789"/>
      <c r="BZ44" s="131"/>
      <c r="CA44" s="135">
        <v>9.3800000000000008</v>
      </c>
      <c r="CB44" s="140">
        <v>7.45</v>
      </c>
      <c r="CC44" s="241">
        <v>7.3666666666666663</v>
      </c>
      <c r="CD44" s="788"/>
      <c r="CE44" s="140">
        <v>1.2769360175321698</v>
      </c>
      <c r="CF44" s="241">
        <v>9.7164550739914937</v>
      </c>
      <c r="CG44" s="135"/>
      <c r="CH44" s="140">
        <v>8.3266666666666662</v>
      </c>
      <c r="CI44" s="241">
        <v>12.093333333333334</v>
      </c>
      <c r="CJ44" s="782" t="s">
        <v>326</v>
      </c>
      <c r="CK44" s="781" t="s">
        <v>326</v>
      </c>
      <c r="CL44" s="788"/>
      <c r="CM44" s="131"/>
      <c r="CN44" s="788" t="s">
        <v>326</v>
      </c>
      <c r="CO44" s="131" t="s">
        <v>326</v>
      </c>
      <c r="CP44" s="788" t="s">
        <v>326</v>
      </c>
      <c r="CQ44" s="131" t="s">
        <v>326</v>
      </c>
      <c r="CR44" s="780"/>
      <c r="CS44" s="780"/>
      <c r="CT44" s="782" t="s">
        <v>326</v>
      </c>
      <c r="CU44" s="781"/>
      <c r="CV44" s="135">
        <v>12.62721256588674</v>
      </c>
      <c r="CW44" s="140">
        <v>24.001864054697343</v>
      </c>
      <c r="CX44" s="140">
        <v>28.744088055990488</v>
      </c>
      <c r="CY44" s="131"/>
      <c r="CZ44" s="783"/>
      <c r="DA44" s="788" t="s">
        <v>326</v>
      </c>
      <c r="DB44" s="789" t="s">
        <v>326</v>
      </c>
      <c r="DC44" s="789" t="s">
        <v>326</v>
      </c>
      <c r="DD44" s="789" t="s">
        <v>326</v>
      </c>
      <c r="DE44" s="131" t="s">
        <v>326</v>
      </c>
      <c r="DF44" s="135">
        <v>30.439999999999998</v>
      </c>
      <c r="DG44" s="140" t="s">
        <v>326</v>
      </c>
      <c r="DH44" s="140" t="s">
        <v>326</v>
      </c>
      <c r="DI44" s="140" t="s">
        <v>326</v>
      </c>
      <c r="DJ44" s="241" t="s">
        <v>326</v>
      </c>
      <c r="DK44" s="782" t="s">
        <v>326</v>
      </c>
      <c r="DL44" s="785" t="s">
        <v>326</v>
      </c>
      <c r="DM44" s="785" t="s">
        <v>326</v>
      </c>
      <c r="DN44" s="781" t="s">
        <v>326</v>
      </c>
      <c r="DO44" s="788"/>
      <c r="DP44" s="789"/>
      <c r="DQ44" s="789"/>
      <c r="DR44" s="131"/>
      <c r="DS44" s="135">
        <v>31.878188700112901</v>
      </c>
      <c r="DT44" s="789"/>
      <c r="DU44" s="137"/>
      <c r="DV44" s="131"/>
      <c r="DW44" s="783"/>
      <c r="DX44" s="783"/>
      <c r="DY44" s="363">
        <v>21.528911795113697</v>
      </c>
      <c r="DZ44" s="364">
        <v>24.841342176210389</v>
      </c>
      <c r="EA44" s="364">
        <v>26.59359200361353</v>
      </c>
      <c r="EB44" s="365">
        <v>28.503740297641901</v>
      </c>
      <c r="EC44" s="141">
        <v>21.200000000000003</v>
      </c>
      <c r="ED44" s="141">
        <v>22.094244248031252</v>
      </c>
      <c r="EE44" s="788" t="s">
        <v>326</v>
      </c>
      <c r="EF44" s="131" t="s">
        <v>326</v>
      </c>
      <c r="EG44" s="135">
        <v>23.77333333333333</v>
      </c>
      <c r="EH44" s="131"/>
      <c r="EI44" s="135">
        <v>12.593333333333334</v>
      </c>
      <c r="EJ44" s="131"/>
      <c r="EK44" s="135">
        <v>17.176666666666666</v>
      </c>
      <c r="EL44" s="140" t="s">
        <v>326</v>
      </c>
      <c r="EM44" s="241" t="s">
        <v>326</v>
      </c>
      <c r="EN44" s="788" t="s">
        <v>326</v>
      </c>
      <c r="EO44" s="131" t="s">
        <v>326</v>
      </c>
      <c r="EP44" s="135">
        <v>21.963333333333335</v>
      </c>
      <c r="EQ44" s="241" t="s">
        <v>326</v>
      </c>
      <c r="ER44" s="135">
        <v>15.246666666666668</v>
      </c>
      <c r="ES44" s="241" t="s">
        <v>326</v>
      </c>
      <c r="ET44" s="788"/>
      <c r="EU44" s="789"/>
      <c r="EV44" s="789"/>
      <c r="EW44" s="131"/>
      <c r="EX44" s="324">
        <v>26.881734321269221</v>
      </c>
      <c r="EY44" s="325">
        <v>27.499801961254146</v>
      </c>
      <c r="EZ44" s="325">
        <v>26.99543347244898</v>
      </c>
      <c r="FA44" s="377">
        <v>22.773967177522923</v>
      </c>
      <c r="FB44" s="788" t="s">
        <v>326</v>
      </c>
      <c r="FC44" s="131" t="s">
        <v>326</v>
      </c>
      <c r="FD44" s="788"/>
      <c r="FE44" s="789"/>
      <c r="FF44" s="789"/>
      <c r="FG44" s="131"/>
      <c r="FH44" s="788"/>
      <c r="FI44" s="131"/>
      <c r="FJ44" s="135" t="s">
        <v>326</v>
      </c>
      <c r="FK44" s="241" t="s">
        <v>326</v>
      </c>
      <c r="FL44" s="788"/>
      <c r="FM44" s="131"/>
      <c r="FN44" s="788"/>
      <c r="FO44" s="789"/>
      <c r="FP44" s="789"/>
      <c r="FQ44" s="131"/>
      <c r="FR44" s="108" t="s">
        <v>326</v>
      </c>
      <c r="FS44" s="109" t="s">
        <v>326</v>
      </c>
      <c r="FT44" s="109" t="s">
        <v>326</v>
      </c>
      <c r="FU44" s="110" t="s">
        <v>326</v>
      </c>
      <c r="FV44" s="788" t="s">
        <v>326</v>
      </c>
      <c r="FW44" s="131" t="s">
        <v>326</v>
      </c>
      <c r="FX44" s="788" t="s">
        <v>326</v>
      </c>
      <c r="FY44" s="131" t="s">
        <v>326</v>
      </c>
      <c r="FZ44" s="788"/>
      <c r="GA44" s="131"/>
      <c r="GB44" s="783"/>
      <c r="GC44" s="135">
        <v>25.066666666666666</v>
      </c>
      <c r="GD44" s="241">
        <v>16.963333333333335</v>
      </c>
      <c r="GE44" s="788" t="s">
        <v>326</v>
      </c>
      <c r="GF44" s="789" t="s">
        <v>326</v>
      </c>
      <c r="GG44" s="789" t="s">
        <v>326</v>
      </c>
      <c r="GH44" s="131" t="s">
        <v>326</v>
      </c>
      <c r="GI44" s="783"/>
      <c r="GJ44" s="783"/>
      <c r="GK44" s="783"/>
      <c r="GL44" s="780">
        <v>6.9366666666666665</v>
      </c>
      <c r="GM44" s="788"/>
      <c r="GN44" s="789"/>
      <c r="GO44" s="789"/>
      <c r="GP44" s="131"/>
      <c r="GQ44" s="788"/>
      <c r="GR44" s="789"/>
      <c r="GS44" s="789"/>
      <c r="GT44" s="131"/>
      <c r="GU44" s="324">
        <v>24.423125796922893</v>
      </c>
      <c r="GV44" s="325">
        <v>22.998653452777884</v>
      </c>
      <c r="GW44" s="325" t="s">
        <v>326</v>
      </c>
      <c r="GX44" s="377" t="s">
        <v>326</v>
      </c>
      <c r="GY44" s="324">
        <v>19.209749541681418</v>
      </c>
      <c r="GZ44" s="325">
        <v>19.677242262808846</v>
      </c>
      <c r="HA44" s="325" t="s">
        <v>326</v>
      </c>
      <c r="HB44" s="377" t="s">
        <v>326</v>
      </c>
      <c r="HC44" s="780"/>
      <c r="HD44" s="135">
        <v>31.706666666666667</v>
      </c>
      <c r="HE44" s="241">
        <v>19.073333333333334</v>
      </c>
      <c r="HF44" s="135">
        <v>24.77</v>
      </c>
      <c r="HG44" s="140">
        <v>26.096666666666664</v>
      </c>
      <c r="HH44" s="140">
        <v>26.473333333333333</v>
      </c>
      <c r="HI44" s="241" t="s">
        <v>326</v>
      </c>
      <c r="HJ44" s="135">
        <v>20.819999999999997</v>
      </c>
      <c r="HK44" s="131" t="s">
        <v>326</v>
      </c>
      <c r="HL44" s="788">
        <v>23.6</v>
      </c>
      <c r="HM44" s="789">
        <v>23.4</v>
      </c>
      <c r="HN44" s="789">
        <v>23</v>
      </c>
      <c r="HO44" s="131">
        <v>23.8</v>
      </c>
      <c r="HP44" s="788"/>
      <c r="HQ44" s="131"/>
      <c r="HR44" s="788"/>
      <c r="HS44" s="789"/>
      <c r="HT44" s="789"/>
      <c r="HU44" s="131"/>
      <c r="HV44" s="135">
        <v>20.686666666666667</v>
      </c>
      <c r="HW44" s="241" t="s">
        <v>326</v>
      </c>
      <c r="HX44" s="135" t="s">
        <v>326</v>
      </c>
      <c r="HY44" s="241" t="s">
        <v>326</v>
      </c>
      <c r="HZ44" s="788"/>
      <c r="IA44" s="789"/>
      <c r="IB44" s="789"/>
      <c r="IC44" s="131"/>
      <c r="ID44" s="135">
        <v>19.006666666666664</v>
      </c>
      <c r="IE44" s="131" t="s">
        <v>326</v>
      </c>
      <c r="IF44" s="788"/>
      <c r="IG44" s="131"/>
      <c r="IH44" s="788"/>
      <c r="II44" s="789"/>
      <c r="IJ44" s="789"/>
      <c r="IK44" s="131"/>
      <c r="IL44" s="783"/>
      <c r="IM44" s="788" t="s">
        <v>326</v>
      </c>
      <c r="IN44" s="131" t="s">
        <v>326</v>
      </c>
      <c r="IO44" s="135">
        <v>23.040288990629097</v>
      </c>
      <c r="IP44" s="789"/>
      <c r="IQ44" s="789"/>
      <c r="IR44" s="131"/>
      <c r="IS44" s="135">
        <v>20.858341780120789</v>
      </c>
      <c r="IT44" s="140">
        <v>21.96302745970689</v>
      </c>
      <c r="IU44" s="140">
        <v>21.996348557455775</v>
      </c>
      <c r="IV44" s="241">
        <v>20.600492264591285</v>
      </c>
      <c r="IW44" s="788"/>
      <c r="IX44" s="789"/>
      <c r="IY44" s="789"/>
      <c r="IZ44" s="131"/>
      <c r="JA44" s="783"/>
      <c r="JB44" s="782">
        <v>28.95</v>
      </c>
      <c r="JC44" s="785">
        <v>25.81</v>
      </c>
      <c r="JD44" s="785" t="s">
        <v>326</v>
      </c>
      <c r="JE44" s="781" t="s">
        <v>326</v>
      </c>
      <c r="JF44" s="788"/>
      <c r="JG44" s="789"/>
      <c r="JH44" s="131"/>
      <c r="JI44" s="135">
        <v>13.206666666666665</v>
      </c>
      <c r="JJ44" s="131" t="s">
        <v>326</v>
      </c>
      <c r="JK44" s="788"/>
      <c r="JL44" s="789"/>
      <c r="JM44" s="789"/>
      <c r="JN44" s="131"/>
      <c r="JO44" s="788" t="s">
        <v>326</v>
      </c>
      <c r="JP44" s="131" t="s">
        <v>326</v>
      </c>
      <c r="JQ44" s="788"/>
      <c r="JR44" s="789"/>
      <c r="JS44" s="789"/>
      <c r="JT44" s="131"/>
      <c r="JU44" s="363">
        <v>18.807889312497981</v>
      </c>
      <c r="JV44" s="364">
        <v>19.392636535237187</v>
      </c>
      <c r="JW44" s="364">
        <v>19.249463316608459</v>
      </c>
      <c r="JX44" s="365">
        <v>19.949699081999025</v>
      </c>
      <c r="JY44" s="782">
        <v>31.11</v>
      </c>
      <c r="JZ44" s="785" t="s">
        <v>326</v>
      </c>
      <c r="KA44" s="785" t="s">
        <v>326</v>
      </c>
      <c r="KB44" s="781" t="s">
        <v>326</v>
      </c>
      <c r="KC44" s="788"/>
      <c r="KD44" s="789"/>
      <c r="KE44" s="789"/>
      <c r="KF44" s="790"/>
    </row>
    <row r="45" spans="1:292" s="115" customFormat="1" ht="31.5" customHeight="1">
      <c r="A45" s="966"/>
      <c r="B45" s="376" t="s">
        <v>339</v>
      </c>
      <c r="C45" s="783"/>
      <c r="D45" s="135"/>
      <c r="E45" s="140"/>
      <c r="F45" s="140"/>
      <c r="G45" s="140"/>
      <c r="H45" s="131"/>
      <c r="I45" s="324"/>
      <c r="J45" s="325"/>
      <c r="K45" s="325"/>
      <c r="L45" s="377"/>
      <c r="M45" s="788"/>
      <c r="N45" s="789"/>
      <c r="O45" s="789"/>
      <c r="P45" s="131"/>
      <c r="Q45" s="135"/>
      <c r="R45" s="789"/>
      <c r="S45" s="789"/>
      <c r="T45" s="131"/>
      <c r="U45" s="788"/>
      <c r="V45" s="789"/>
      <c r="W45" s="131"/>
      <c r="X45" s="788"/>
      <c r="Y45" s="789"/>
      <c r="Z45" s="789"/>
      <c r="AA45" s="131"/>
      <c r="AB45" s="782"/>
      <c r="AC45" s="785"/>
      <c r="AD45" s="785"/>
      <c r="AE45" s="781"/>
      <c r="AF45" s="788"/>
      <c r="AG45" s="789"/>
      <c r="AH45" s="789"/>
      <c r="AI45" s="789"/>
      <c r="AJ45" s="131"/>
      <c r="AK45" s="245"/>
      <c r="AL45" s="366"/>
      <c r="AM45" s="789"/>
      <c r="AN45" s="131"/>
      <c r="AO45" s="135"/>
      <c r="AP45" s="131"/>
      <c r="AQ45" s="135"/>
      <c r="AR45" s="140"/>
      <c r="AS45" s="140"/>
      <c r="AT45" s="241"/>
      <c r="AU45" s="324"/>
      <c r="AV45" s="325"/>
      <c r="AW45" s="325"/>
      <c r="AX45" s="377"/>
      <c r="AY45" s="788"/>
      <c r="AZ45" s="789"/>
      <c r="BA45" s="789"/>
      <c r="BB45" s="131"/>
      <c r="BC45" s="788"/>
      <c r="BD45" s="789"/>
      <c r="BE45" s="789"/>
      <c r="BF45" s="131"/>
      <c r="BG45" s="363"/>
      <c r="BH45" s="364"/>
      <c r="BI45" s="364"/>
      <c r="BJ45" s="365"/>
      <c r="BK45" s="788"/>
      <c r="BL45" s="131"/>
      <c r="BM45" s="135"/>
      <c r="BN45" s="140"/>
      <c r="BO45" s="140"/>
      <c r="BP45" s="241"/>
      <c r="BQ45" s="783"/>
      <c r="BR45" s="788"/>
      <c r="BS45" s="789"/>
      <c r="BT45" s="131"/>
      <c r="BU45" s="135"/>
      <c r="BV45" s="140"/>
      <c r="BW45" s="241"/>
      <c r="BX45" s="788"/>
      <c r="BY45" s="789"/>
      <c r="BZ45" s="131"/>
      <c r="CA45" s="135"/>
      <c r="CB45" s="140"/>
      <c r="CC45" s="241"/>
      <c r="CD45" s="788"/>
      <c r="CE45" s="789"/>
      <c r="CF45" s="131"/>
      <c r="CG45" s="135"/>
      <c r="CH45" s="140"/>
      <c r="CI45" s="241"/>
      <c r="CJ45" s="782"/>
      <c r="CK45" s="131"/>
      <c r="CL45" s="788"/>
      <c r="CM45" s="131"/>
      <c r="CN45" s="788"/>
      <c r="CO45" s="131"/>
      <c r="CP45" s="788"/>
      <c r="CQ45" s="131"/>
      <c r="CR45" s="780"/>
      <c r="CS45" s="780"/>
      <c r="CT45" s="782"/>
      <c r="CU45" s="781"/>
      <c r="CV45" s="788"/>
      <c r="CW45" s="789"/>
      <c r="CX45" s="789"/>
      <c r="CY45" s="131"/>
      <c r="CZ45" s="783"/>
      <c r="DA45" s="788"/>
      <c r="DB45" s="789"/>
      <c r="DC45" s="789"/>
      <c r="DD45" s="789"/>
      <c r="DE45" s="131"/>
      <c r="DF45" s="135"/>
      <c r="DG45" s="140"/>
      <c r="DH45" s="140"/>
      <c r="DI45" s="140"/>
      <c r="DJ45" s="241"/>
      <c r="DK45" s="782" t="s">
        <v>301</v>
      </c>
      <c r="DL45" s="785"/>
      <c r="DM45" s="785"/>
      <c r="DN45" s="781"/>
      <c r="DO45" s="135">
        <v>24.57</v>
      </c>
      <c r="DP45" s="140">
        <v>23.27</v>
      </c>
      <c r="DQ45" s="140">
        <v>31.32</v>
      </c>
      <c r="DR45" s="241">
        <v>32.61</v>
      </c>
      <c r="DS45" s="15"/>
      <c r="DT45" s="789"/>
      <c r="DU45" s="137"/>
      <c r="DV45" s="131"/>
      <c r="DW45" s="141"/>
      <c r="DX45" s="371">
        <v>31.091746523538422</v>
      </c>
      <c r="DY45" s="363"/>
      <c r="DZ45" s="364"/>
      <c r="EA45" s="364"/>
      <c r="EB45" s="365"/>
      <c r="EC45" s="141"/>
      <c r="ED45" s="783"/>
      <c r="EE45" s="788"/>
      <c r="EF45" s="131"/>
      <c r="EG45" s="788"/>
      <c r="EH45" s="131"/>
      <c r="EI45" s="788"/>
      <c r="EJ45" s="131"/>
      <c r="EK45" s="788"/>
      <c r="EL45" s="789"/>
      <c r="EM45" s="131"/>
      <c r="EN45" s="788" t="s">
        <v>326</v>
      </c>
      <c r="EO45" s="131" t="s">
        <v>326</v>
      </c>
      <c r="EP45" s="788"/>
      <c r="EQ45" s="131"/>
      <c r="ER45" s="788"/>
      <c r="ES45" s="131"/>
      <c r="ET45" s="788"/>
      <c r="EU45" s="789"/>
      <c r="EV45" s="789"/>
      <c r="EW45" s="131"/>
      <c r="EX45" s="324"/>
      <c r="EY45" s="325"/>
      <c r="EZ45" s="325"/>
      <c r="FA45" s="377"/>
      <c r="FB45" s="788"/>
      <c r="FC45" s="131"/>
      <c r="FD45" s="788"/>
      <c r="FE45" s="789"/>
      <c r="FF45" s="789"/>
      <c r="FG45" s="131"/>
      <c r="FH45" s="788"/>
      <c r="FI45" s="131"/>
      <c r="FJ45" s="135" t="s">
        <v>326</v>
      </c>
      <c r="FK45" s="241" t="s">
        <v>326</v>
      </c>
      <c r="FL45" s="788"/>
      <c r="FM45" s="131"/>
      <c r="FN45" s="788"/>
      <c r="FO45" s="789"/>
      <c r="FP45" s="789"/>
      <c r="FQ45" s="131"/>
      <c r="FR45" s="108"/>
      <c r="FS45" s="109"/>
      <c r="FT45" s="109"/>
      <c r="FU45" s="110"/>
      <c r="FV45" s="788"/>
      <c r="FW45" s="131"/>
      <c r="FX45" s="788"/>
      <c r="FY45" s="131"/>
      <c r="FZ45" s="788"/>
      <c r="GA45" s="131"/>
      <c r="GB45" s="783"/>
      <c r="GC45" s="788"/>
      <c r="GD45" s="131"/>
      <c r="GE45" s="788"/>
      <c r="GF45" s="789"/>
      <c r="GG45" s="789"/>
      <c r="GH45" s="131"/>
      <c r="GI45" s="783"/>
      <c r="GJ45" s="783"/>
      <c r="GK45" s="783"/>
      <c r="GL45" s="780">
        <v>1.967861146510643</v>
      </c>
      <c r="GM45" s="788">
        <v>25.46</v>
      </c>
      <c r="GN45" s="789">
        <v>20.22</v>
      </c>
      <c r="GO45" s="789"/>
      <c r="GP45" s="131"/>
      <c r="GQ45" s="788"/>
      <c r="GR45" s="789"/>
      <c r="GS45" s="789"/>
      <c r="GT45" s="131"/>
      <c r="GU45" s="324"/>
      <c r="GV45" s="325"/>
      <c r="GW45" s="325"/>
      <c r="GX45" s="377"/>
      <c r="GY45" s="324"/>
      <c r="GZ45" s="325"/>
      <c r="HA45" s="325"/>
      <c r="HB45" s="377"/>
      <c r="HC45" s="780"/>
      <c r="HD45" s="135">
        <v>0.94113406767225938</v>
      </c>
      <c r="HE45" s="241">
        <v>0.34933269720043741</v>
      </c>
      <c r="HF45" s="135"/>
      <c r="HG45" s="140"/>
      <c r="HH45" s="140"/>
      <c r="HI45" s="241"/>
      <c r="HJ45" s="788"/>
      <c r="HK45" s="131"/>
      <c r="HL45" s="788"/>
      <c r="HM45" s="789"/>
      <c r="HN45" s="789"/>
      <c r="HO45" s="131"/>
      <c r="HP45" s="788"/>
      <c r="HQ45" s="131"/>
      <c r="HR45" s="788"/>
      <c r="HS45" s="789"/>
      <c r="HT45" s="789"/>
      <c r="HU45" s="131"/>
      <c r="HV45" s="788"/>
      <c r="HW45" s="131"/>
      <c r="HX45" s="788"/>
      <c r="HY45" s="131"/>
      <c r="HZ45" s="788"/>
      <c r="IA45" s="789"/>
      <c r="IB45" s="789"/>
      <c r="IC45" s="131"/>
      <c r="ID45" s="788"/>
      <c r="IE45" s="131"/>
      <c r="IF45" s="788"/>
      <c r="IG45" s="131"/>
      <c r="IH45" s="788"/>
      <c r="II45" s="789"/>
      <c r="IJ45" s="789"/>
      <c r="IK45" s="131"/>
      <c r="IL45" s="783"/>
      <c r="IM45" s="788"/>
      <c r="IN45" s="131"/>
      <c r="IO45" s="135"/>
      <c r="IP45" s="789"/>
      <c r="IQ45" s="789"/>
      <c r="IR45" s="131"/>
      <c r="IS45" s="135"/>
      <c r="IT45" s="140"/>
      <c r="IU45" s="140"/>
      <c r="IV45" s="241"/>
      <c r="IW45" s="324">
        <v>22.335186090905101</v>
      </c>
      <c r="IX45" s="325">
        <v>22.478306956009458</v>
      </c>
      <c r="IY45" s="325">
        <v>20.453389727215427</v>
      </c>
      <c r="IZ45" s="377">
        <v>19.350272482772766</v>
      </c>
      <c r="JA45" s="783"/>
      <c r="JB45" s="782"/>
      <c r="JC45" s="785"/>
      <c r="JD45" s="785"/>
      <c r="JE45" s="781"/>
      <c r="JF45" s="788"/>
      <c r="JG45" s="789"/>
      <c r="JH45" s="131"/>
      <c r="JI45" s="788"/>
      <c r="JJ45" s="131"/>
      <c r="JK45" s="324">
        <v>23.061123156883198</v>
      </c>
      <c r="JL45" s="325">
        <v>24.1</v>
      </c>
      <c r="JM45" s="325">
        <v>25.1</v>
      </c>
      <c r="JN45" s="377">
        <v>26</v>
      </c>
      <c r="JO45" s="788"/>
      <c r="JP45" s="131"/>
      <c r="JQ45" s="324">
        <v>25.5008050459464</v>
      </c>
      <c r="JR45" s="325">
        <v>26.640230516641314</v>
      </c>
      <c r="JS45" s="325">
        <v>28.000114739491412</v>
      </c>
      <c r="JT45" s="377" t="s">
        <v>326</v>
      </c>
      <c r="JU45" s="363"/>
      <c r="JV45" s="364"/>
      <c r="JW45" s="364"/>
      <c r="JX45" s="365"/>
      <c r="JY45" s="782"/>
      <c r="JZ45" s="785"/>
      <c r="KA45" s="785"/>
      <c r="KB45" s="781"/>
      <c r="KC45" s="788"/>
      <c r="KD45" s="789"/>
      <c r="KE45" s="789"/>
      <c r="KF45" s="790"/>
    </row>
    <row r="46" spans="1:292" s="115" customFormat="1" ht="15.75" customHeight="1">
      <c r="A46" s="966"/>
      <c r="B46" s="362" t="s">
        <v>328</v>
      </c>
      <c r="C46" s="783"/>
      <c r="D46" s="135">
        <v>0.24637369989509927</v>
      </c>
      <c r="E46" s="140" t="s">
        <v>326</v>
      </c>
      <c r="F46" s="140" t="s">
        <v>326</v>
      </c>
      <c r="G46" s="140" t="s">
        <v>326</v>
      </c>
      <c r="H46" s="140" t="s">
        <v>326</v>
      </c>
      <c r="I46" s="135">
        <v>1.3258771113275243</v>
      </c>
      <c r="J46" s="140">
        <v>2.0999344723938624</v>
      </c>
      <c r="K46" s="140">
        <v>3.1616170559618118</v>
      </c>
      <c r="L46" s="131"/>
      <c r="M46" s="788"/>
      <c r="N46" s="789"/>
      <c r="O46" s="789"/>
      <c r="P46" s="131"/>
      <c r="Q46" s="135"/>
      <c r="R46" s="789"/>
      <c r="S46" s="789"/>
      <c r="T46" s="131"/>
      <c r="U46" s="135">
        <v>0.17243356208503433</v>
      </c>
      <c r="V46" s="140">
        <v>0.20420577856662173</v>
      </c>
      <c r="W46" s="241" t="s">
        <v>326</v>
      </c>
      <c r="X46" s="788">
        <v>0.09</v>
      </c>
      <c r="Y46" s="789">
        <v>0.34</v>
      </c>
      <c r="Z46" s="789">
        <v>0.2</v>
      </c>
      <c r="AA46" s="131"/>
      <c r="AB46" s="782">
        <v>0.18</v>
      </c>
      <c r="AC46" s="785">
        <v>0.88</v>
      </c>
      <c r="AD46" s="785">
        <v>0.03</v>
      </c>
      <c r="AE46" s="781"/>
      <c r="AF46" s="245">
        <v>0.14833333333333415</v>
      </c>
      <c r="AG46" s="366">
        <v>0.29010055727856277</v>
      </c>
      <c r="AH46" s="789" t="s">
        <v>326</v>
      </c>
      <c r="AI46" s="789" t="s">
        <v>326</v>
      </c>
      <c r="AJ46" s="131" t="s">
        <v>326</v>
      </c>
      <c r="AK46" s="245">
        <v>0.05</v>
      </c>
      <c r="AL46" s="366">
        <v>2.6</v>
      </c>
      <c r="AM46" s="789"/>
      <c r="AN46" s="131"/>
      <c r="AO46" s="135">
        <v>2.5461343248147759</v>
      </c>
      <c r="AP46" s="131"/>
      <c r="AQ46" s="135">
        <v>0.20008331597945331</v>
      </c>
      <c r="AR46" s="140">
        <v>0.28884828774519805</v>
      </c>
      <c r="AS46" s="140">
        <v>0.14224392195567773</v>
      </c>
      <c r="AT46" s="241">
        <v>0.15000000000000036</v>
      </c>
      <c r="AU46" s="788">
        <v>1.3957999999999999</v>
      </c>
      <c r="AV46" s="789">
        <v>1.8959999999999999</v>
      </c>
      <c r="AW46" s="789">
        <v>0.57130000000000003</v>
      </c>
      <c r="AX46" s="131">
        <v>1.1488</v>
      </c>
      <c r="AY46" s="788"/>
      <c r="AZ46" s="789"/>
      <c r="BA46" s="789"/>
      <c r="BB46" s="131"/>
      <c r="BC46" s="788"/>
      <c r="BD46" s="789"/>
      <c r="BE46" s="789"/>
      <c r="BF46" s="131"/>
      <c r="BG46" s="363">
        <v>0.42131120267512029</v>
      </c>
      <c r="BH46" s="364">
        <v>2.4450815827326022</v>
      </c>
      <c r="BI46" s="364">
        <v>1.3487297345854086</v>
      </c>
      <c r="BJ46" s="365">
        <v>0.66619120759362671</v>
      </c>
      <c r="BK46" s="135">
        <v>0.23007245235649909</v>
      </c>
      <c r="BL46" s="131"/>
      <c r="BM46" s="135">
        <v>0.29194748386196623</v>
      </c>
      <c r="BN46" s="140">
        <v>0.11590225767142212</v>
      </c>
      <c r="BO46" s="140">
        <v>0.18583146486355137</v>
      </c>
      <c r="BP46" s="241">
        <v>0.19087517736293841</v>
      </c>
      <c r="BQ46" s="783"/>
      <c r="BR46" s="135">
        <v>0.16072172596556841</v>
      </c>
      <c r="BS46" s="140">
        <v>0.3570079231112096</v>
      </c>
      <c r="BT46" s="241">
        <v>0.42700212292269796</v>
      </c>
      <c r="BU46" s="135">
        <v>0.17156145643277027</v>
      </c>
      <c r="BV46" s="140">
        <v>0.40004166449675416</v>
      </c>
      <c r="BW46" s="241">
        <v>0.58847259919218009</v>
      </c>
      <c r="BX46" s="135">
        <v>0.2182980209239137</v>
      </c>
      <c r="BY46" s="789"/>
      <c r="BZ46" s="131"/>
      <c r="CA46" s="135">
        <v>0.32357379374726852</v>
      </c>
      <c r="CB46" s="140">
        <v>0.22113344387495981</v>
      </c>
      <c r="CC46" s="241">
        <v>0.51926229723843176</v>
      </c>
      <c r="CD46" s="788"/>
      <c r="CE46" s="140">
        <v>0.44233356380185029</v>
      </c>
      <c r="CF46" s="241">
        <v>0.72897808256317398</v>
      </c>
      <c r="CG46" s="135"/>
      <c r="CH46" s="140">
        <v>0.4045161719058134</v>
      </c>
      <c r="CI46" s="241">
        <v>0.39004273270160139</v>
      </c>
      <c r="CJ46" s="782"/>
      <c r="CK46" s="131"/>
      <c r="CL46" s="788"/>
      <c r="CM46" s="131"/>
      <c r="CN46" s="788"/>
      <c r="CO46" s="131"/>
      <c r="CP46" s="788"/>
      <c r="CQ46" s="131"/>
      <c r="CR46" s="780"/>
      <c r="CS46" s="780"/>
      <c r="CT46" s="782"/>
      <c r="CU46" s="781"/>
      <c r="CV46" s="135">
        <v>5.2116640698752432</v>
      </c>
      <c r="CW46" s="140">
        <v>5.1579959670510327</v>
      </c>
      <c r="CX46" s="140">
        <v>6.8482622294057967</v>
      </c>
      <c r="CY46" s="131"/>
      <c r="CZ46" s="783"/>
      <c r="DA46" s="788"/>
      <c r="DB46" s="789"/>
      <c r="DC46" s="789"/>
      <c r="DD46" s="789"/>
      <c r="DE46" s="131"/>
      <c r="DF46" s="135">
        <v>6.2449979983982939E-2</v>
      </c>
      <c r="DG46" s="140" t="s">
        <v>326</v>
      </c>
      <c r="DH46" s="140" t="s">
        <v>326</v>
      </c>
      <c r="DI46" s="140" t="s">
        <v>326</v>
      </c>
      <c r="DJ46" s="241" t="s">
        <v>326</v>
      </c>
      <c r="DK46" s="782" t="s">
        <v>326</v>
      </c>
      <c r="DL46" s="785" t="s">
        <v>326</v>
      </c>
      <c r="DM46" s="785" t="s">
        <v>326</v>
      </c>
      <c r="DN46" s="781" t="s">
        <v>326</v>
      </c>
      <c r="DO46" s="135">
        <v>0.69</v>
      </c>
      <c r="DP46" s="140">
        <v>0.24</v>
      </c>
      <c r="DQ46" s="140">
        <v>0.46211719704914822</v>
      </c>
      <c r="DR46" s="241">
        <v>0.46814734316462253</v>
      </c>
      <c r="DS46" s="135">
        <v>0.15363841507839199</v>
      </c>
      <c r="DT46" s="789"/>
      <c r="DU46" s="137"/>
      <c r="DV46" s="131"/>
      <c r="DW46" s="141"/>
      <c r="DX46" s="371">
        <v>0.40399869563373925</v>
      </c>
      <c r="DY46" s="363">
        <v>1.3109208389460292</v>
      </c>
      <c r="DZ46" s="364">
        <v>0.77470150754500189</v>
      </c>
      <c r="EA46" s="364">
        <v>0.1662490281768301</v>
      </c>
      <c r="EB46" s="365">
        <v>1.15493605425114</v>
      </c>
      <c r="EC46" s="141">
        <v>0.96814255148712325</v>
      </c>
      <c r="ED46" s="141">
        <v>0.62902975408788064</v>
      </c>
      <c r="EE46" s="788"/>
      <c r="EF46" s="131"/>
      <c r="EG46" s="135">
        <v>6.0277137733415892E-2</v>
      </c>
      <c r="EH46" s="131"/>
      <c r="EI46" s="135">
        <v>0.92397691168845442</v>
      </c>
      <c r="EJ46" s="131"/>
      <c r="EK46" s="135">
        <v>0.31564748269760295</v>
      </c>
      <c r="EL46" s="789"/>
      <c r="EM46" s="131"/>
      <c r="EN46" s="788"/>
      <c r="EO46" s="131"/>
      <c r="EP46" s="135">
        <v>0.77138403751525442</v>
      </c>
      <c r="EQ46" s="241" t="s">
        <v>326</v>
      </c>
      <c r="ER46" s="135">
        <v>6.5064070986477512E-2</v>
      </c>
      <c r="ES46" s="241" t="s">
        <v>326</v>
      </c>
      <c r="ET46" s="788"/>
      <c r="EU46" s="789"/>
      <c r="EV46" s="789"/>
      <c r="EW46" s="131"/>
      <c r="EX46" s="135">
        <v>0.89927006083438454</v>
      </c>
      <c r="EY46" s="140">
        <v>0.14124812099526668</v>
      </c>
      <c r="EZ46" s="140">
        <v>1.2616303194143152</v>
      </c>
      <c r="FA46" s="241">
        <v>2.0212256170755092</v>
      </c>
      <c r="FB46" s="788"/>
      <c r="FC46" s="131"/>
      <c r="FD46" s="788"/>
      <c r="FE46" s="789"/>
      <c r="FF46" s="789"/>
      <c r="FG46" s="131"/>
      <c r="FH46" s="788"/>
      <c r="FI46" s="131"/>
      <c r="FJ46" s="788"/>
      <c r="FK46" s="131"/>
      <c r="FL46" s="788"/>
      <c r="FM46" s="131"/>
      <c r="FN46" s="788"/>
      <c r="FO46" s="789"/>
      <c r="FP46" s="789"/>
      <c r="FQ46" s="131"/>
      <c r="FR46" s="108"/>
      <c r="FS46" s="109"/>
      <c r="FT46" s="109"/>
      <c r="FU46" s="110"/>
      <c r="FV46" s="788"/>
      <c r="FW46" s="131"/>
      <c r="FX46" s="788"/>
      <c r="FY46" s="131"/>
      <c r="FZ46" s="788"/>
      <c r="GA46" s="131"/>
      <c r="GB46" s="783"/>
      <c r="GC46" s="135">
        <v>0.68850078673399795</v>
      </c>
      <c r="GD46" s="241">
        <v>0.67825757152672772</v>
      </c>
      <c r="GE46" s="788" t="s">
        <v>326</v>
      </c>
      <c r="GF46" s="789" t="s">
        <v>326</v>
      </c>
      <c r="GG46" s="789" t="s">
        <v>326</v>
      </c>
      <c r="GH46" s="131" t="s">
        <v>326</v>
      </c>
      <c r="GI46" s="783"/>
      <c r="GJ46" s="783"/>
      <c r="GK46" s="783"/>
      <c r="GL46" s="780"/>
      <c r="GM46" s="788">
        <v>0.19</v>
      </c>
      <c r="GN46" s="789">
        <v>0.37</v>
      </c>
      <c r="GO46" s="789"/>
      <c r="GP46" s="131"/>
      <c r="GQ46" s="788"/>
      <c r="GR46" s="789"/>
      <c r="GS46" s="789"/>
      <c r="GT46" s="131"/>
      <c r="GU46" s="135">
        <v>1.0234370497590415</v>
      </c>
      <c r="GV46" s="140">
        <v>0.67025650951697491</v>
      </c>
      <c r="GW46" s="789"/>
      <c r="GX46" s="131"/>
      <c r="GY46" s="135">
        <v>1.1054347323256091</v>
      </c>
      <c r="GZ46" s="140">
        <v>0.87921117736710597</v>
      </c>
      <c r="HA46" s="789"/>
      <c r="HB46" s="131"/>
      <c r="HC46" s="780"/>
      <c r="HD46" s="788">
        <v>3</v>
      </c>
      <c r="HE46" s="131">
        <v>3</v>
      </c>
      <c r="HF46" s="135">
        <v>7.9372539331937372E-2</v>
      </c>
      <c r="HG46" s="140">
        <v>0.21221058723196023</v>
      </c>
      <c r="HH46" s="140">
        <v>6.6583281184794105E-2</v>
      </c>
      <c r="HI46" s="241" t="s">
        <v>326</v>
      </c>
      <c r="HJ46" s="135">
        <v>0.2858321185591296</v>
      </c>
      <c r="HK46" s="131"/>
      <c r="HL46" s="135">
        <v>0.17965173240488205</v>
      </c>
      <c r="HM46" s="140">
        <v>0.86639215682490633</v>
      </c>
      <c r="HN46" s="140">
        <v>1.9264341027838174</v>
      </c>
      <c r="HO46" s="241">
        <v>0.80087947692882067</v>
      </c>
      <c r="HP46" s="788"/>
      <c r="HQ46" s="131"/>
      <c r="HR46" s="788"/>
      <c r="HS46" s="789"/>
      <c r="HT46" s="789"/>
      <c r="HU46" s="131"/>
      <c r="HV46" s="135">
        <v>0.72431576907681205</v>
      </c>
      <c r="HW46" s="241" t="s">
        <v>326</v>
      </c>
      <c r="HX46" s="135"/>
      <c r="HY46" s="241"/>
      <c r="HZ46" s="788"/>
      <c r="IA46" s="789"/>
      <c r="IB46" s="789"/>
      <c r="IC46" s="131"/>
      <c r="ID46" s="135">
        <v>1.0945470905051686</v>
      </c>
      <c r="IE46" s="131" t="s">
        <v>326</v>
      </c>
      <c r="IF46" s="788"/>
      <c r="IG46" s="131"/>
      <c r="IH46" s="788"/>
      <c r="II46" s="789"/>
      <c r="IJ46" s="789"/>
      <c r="IK46" s="131"/>
      <c r="IL46" s="783"/>
      <c r="IM46" s="788"/>
      <c r="IN46" s="131"/>
      <c r="IO46" s="135">
        <v>1.3561339113545565</v>
      </c>
      <c r="IP46" s="789"/>
      <c r="IQ46" s="789"/>
      <c r="IR46" s="131"/>
      <c r="IS46" s="135">
        <v>0.24464178478735352</v>
      </c>
      <c r="IT46" s="140">
        <v>0.20536472317994911</v>
      </c>
      <c r="IU46" s="140">
        <v>1.5087281655667835</v>
      </c>
      <c r="IV46" s="241">
        <v>1.0487152959119159</v>
      </c>
      <c r="IW46" s="788"/>
      <c r="IX46" s="789"/>
      <c r="IY46" s="789"/>
      <c r="IZ46" s="131"/>
      <c r="JA46" s="783"/>
      <c r="JB46" s="782">
        <v>0.03</v>
      </c>
      <c r="JC46" s="785">
        <v>0.53</v>
      </c>
      <c r="JD46" s="785"/>
      <c r="JE46" s="781"/>
      <c r="JF46" s="788"/>
      <c r="JG46" s="789"/>
      <c r="JH46" s="131"/>
      <c r="JI46" s="135">
        <v>0.8567574530363502</v>
      </c>
      <c r="JJ46" s="131"/>
      <c r="JK46" s="788"/>
      <c r="JL46" s="789"/>
      <c r="JM46" s="789"/>
      <c r="JN46" s="131"/>
      <c r="JO46" s="788"/>
      <c r="JP46" s="131"/>
      <c r="JQ46" s="135">
        <v>0.12088962298499964</v>
      </c>
      <c r="JR46" s="140">
        <v>0.40296382272202996</v>
      </c>
      <c r="JS46" s="140">
        <v>0.38976353776386669</v>
      </c>
      <c r="JT46" s="131"/>
      <c r="JU46" s="363">
        <v>0.26126529662380754</v>
      </c>
      <c r="JV46" s="364">
        <v>0.13328485430216697</v>
      </c>
      <c r="JW46" s="364">
        <v>0.62113095228366988</v>
      </c>
      <c r="JX46" s="365">
        <v>0.81514186864448723</v>
      </c>
      <c r="JY46" s="782">
        <v>0.14000000000000001</v>
      </c>
      <c r="JZ46" s="785"/>
      <c r="KA46" s="785"/>
      <c r="KB46" s="781"/>
      <c r="KC46" s="788"/>
      <c r="KD46" s="789"/>
      <c r="KE46" s="789"/>
      <c r="KF46" s="790"/>
    </row>
    <row r="47" spans="1:292" s="115" customFormat="1" ht="15.75" customHeight="1">
      <c r="A47" s="966"/>
      <c r="B47" s="362" t="s">
        <v>270</v>
      </c>
      <c r="C47" s="266"/>
      <c r="D47" s="262"/>
      <c r="E47" s="284"/>
      <c r="F47" s="284"/>
      <c r="G47" s="284"/>
      <c r="H47" s="252"/>
      <c r="I47" s="262"/>
      <c r="J47" s="284"/>
      <c r="K47" s="284"/>
      <c r="L47" s="252"/>
      <c r="M47" s="262">
        <v>3</v>
      </c>
      <c r="N47" s="284">
        <v>3</v>
      </c>
      <c r="O47" s="284">
        <v>3</v>
      </c>
      <c r="P47" s="252">
        <v>3</v>
      </c>
      <c r="Q47" s="262"/>
      <c r="R47" s="284"/>
      <c r="S47" s="284"/>
      <c r="T47" s="252"/>
      <c r="U47" s="262">
        <v>3</v>
      </c>
      <c r="V47" s="284">
        <v>3</v>
      </c>
      <c r="W47" s="252">
        <v>3</v>
      </c>
      <c r="X47" s="262">
        <v>3</v>
      </c>
      <c r="Y47" s="284">
        <v>3</v>
      </c>
      <c r="Z47" s="284">
        <v>3</v>
      </c>
      <c r="AA47" s="252"/>
      <c r="AB47" s="256">
        <v>3</v>
      </c>
      <c r="AC47" s="271">
        <v>3</v>
      </c>
      <c r="AD47" s="271">
        <v>3</v>
      </c>
      <c r="AE47" s="777"/>
      <c r="AF47" s="278">
        <v>8</v>
      </c>
      <c r="AG47" s="251">
        <v>4</v>
      </c>
      <c r="AH47" s="284"/>
      <c r="AI47" s="284"/>
      <c r="AJ47" s="252"/>
      <c r="AK47" s="307">
        <v>3</v>
      </c>
      <c r="AL47" s="333">
        <v>3</v>
      </c>
      <c r="AM47" s="284"/>
      <c r="AN47" s="252"/>
      <c r="AO47" s="262">
        <v>3</v>
      </c>
      <c r="AP47" s="252"/>
      <c r="AQ47" s="262"/>
      <c r="AR47" s="284"/>
      <c r="AS47" s="284"/>
      <c r="AT47" s="252"/>
      <c r="AU47" s="262">
        <v>3</v>
      </c>
      <c r="AV47" s="284">
        <v>3</v>
      </c>
      <c r="AW47" s="284">
        <v>3</v>
      </c>
      <c r="AX47" s="252">
        <v>3</v>
      </c>
      <c r="AY47" s="262"/>
      <c r="AZ47" s="284"/>
      <c r="BA47" s="284"/>
      <c r="BB47" s="252"/>
      <c r="BC47" s="262"/>
      <c r="BD47" s="284"/>
      <c r="BE47" s="284"/>
      <c r="BF47" s="252"/>
      <c r="BG47" s="262">
        <v>3</v>
      </c>
      <c r="BH47" s="284">
        <v>3</v>
      </c>
      <c r="BI47" s="284">
        <v>3</v>
      </c>
      <c r="BJ47" s="252">
        <v>3</v>
      </c>
      <c r="BK47" s="262">
        <v>3</v>
      </c>
      <c r="BL47" s="252"/>
      <c r="BM47" s="262">
        <v>3</v>
      </c>
      <c r="BN47" s="284">
        <v>3</v>
      </c>
      <c r="BO47" s="284">
        <v>3</v>
      </c>
      <c r="BP47" s="252">
        <v>3</v>
      </c>
      <c r="BQ47" s="266"/>
      <c r="BR47" s="262">
        <v>3</v>
      </c>
      <c r="BS47" s="284">
        <v>3</v>
      </c>
      <c r="BT47" s="252">
        <v>3</v>
      </c>
      <c r="BU47" s="262">
        <v>3</v>
      </c>
      <c r="BV47" s="284">
        <v>3</v>
      </c>
      <c r="BW47" s="252">
        <v>3</v>
      </c>
      <c r="BX47" s="262">
        <v>4</v>
      </c>
      <c r="BY47" s="284"/>
      <c r="BZ47" s="252"/>
      <c r="CA47" s="262">
        <v>3</v>
      </c>
      <c r="CB47" s="284">
        <v>3</v>
      </c>
      <c r="CC47" s="252">
        <v>3</v>
      </c>
      <c r="CD47" s="262"/>
      <c r="CE47" s="284">
        <v>6</v>
      </c>
      <c r="CF47" s="252">
        <v>3</v>
      </c>
      <c r="CG47" s="262"/>
      <c r="CH47" s="284">
        <v>3</v>
      </c>
      <c r="CI47" s="252">
        <v>3</v>
      </c>
      <c r="CJ47" s="256"/>
      <c r="CK47" s="252"/>
      <c r="CL47" s="262"/>
      <c r="CM47" s="252"/>
      <c r="CN47" s="262"/>
      <c r="CO47" s="252"/>
      <c r="CP47" s="262"/>
      <c r="CQ47" s="252"/>
      <c r="CR47" s="776"/>
      <c r="CS47" s="776"/>
      <c r="CT47" s="256"/>
      <c r="CU47" s="777"/>
      <c r="CV47" s="262">
        <v>2</v>
      </c>
      <c r="CW47" s="284">
        <v>2</v>
      </c>
      <c r="CX47" s="284">
        <v>3</v>
      </c>
      <c r="CY47" s="252"/>
      <c r="CZ47" s="266"/>
      <c r="DA47" s="262"/>
      <c r="DB47" s="284"/>
      <c r="DC47" s="284"/>
      <c r="DD47" s="284"/>
      <c r="DE47" s="252"/>
      <c r="DF47" s="262">
        <v>3</v>
      </c>
      <c r="DG47" s="284"/>
      <c r="DH47" s="284"/>
      <c r="DI47" s="284"/>
      <c r="DJ47" s="252"/>
      <c r="DK47" s="256"/>
      <c r="DL47" s="271"/>
      <c r="DM47" s="271"/>
      <c r="DN47" s="777"/>
      <c r="DO47" s="262">
        <v>3</v>
      </c>
      <c r="DP47" s="284">
        <v>3</v>
      </c>
      <c r="DQ47" s="284">
        <v>3</v>
      </c>
      <c r="DR47" s="252">
        <v>2</v>
      </c>
      <c r="DS47" s="262">
        <v>3</v>
      </c>
      <c r="DT47" s="284"/>
      <c r="DU47" s="373"/>
      <c r="DV47" s="252"/>
      <c r="DW47" s="266"/>
      <c r="DX47" s="266">
        <v>3</v>
      </c>
      <c r="DY47" s="262">
        <v>3</v>
      </c>
      <c r="DZ47" s="284">
        <v>8</v>
      </c>
      <c r="EA47" s="284">
        <v>2</v>
      </c>
      <c r="EB47" s="252">
        <v>3</v>
      </c>
      <c r="EC47" s="266">
        <v>3</v>
      </c>
      <c r="ED47" s="266">
        <v>5</v>
      </c>
      <c r="EE47" s="262"/>
      <c r="EF47" s="252"/>
      <c r="EG47" s="262">
        <v>3</v>
      </c>
      <c r="EH47" s="252"/>
      <c r="EI47" s="262">
        <v>3</v>
      </c>
      <c r="EJ47" s="252"/>
      <c r="EK47" s="262">
        <v>3</v>
      </c>
      <c r="EL47" s="284"/>
      <c r="EM47" s="252"/>
      <c r="EN47" s="262"/>
      <c r="EO47" s="252"/>
      <c r="EP47" s="262"/>
      <c r="EQ47" s="252"/>
      <c r="ER47" s="262">
        <v>3</v>
      </c>
      <c r="ES47" s="252">
        <v>3</v>
      </c>
      <c r="ET47" s="262"/>
      <c r="EU47" s="284"/>
      <c r="EV47" s="284"/>
      <c r="EW47" s="252"/>
      <c r="EX47" s="262"/>
      <c r="EY47" s="284"/>
      <c r="EZ47" s="284"/>
      <c r="FA47" s="252"/>
      <c r="FB47" s="262"/>
      <c r="FC47" s="252"/>
      <c r="FD47" s="262"/>
      <c r="FE47" s="284"/>
      <c r="FF47" s="284"/>
      <c r="FG47" s="252"/>
      <c r="FH47" s="262"/>
      <c r="FI47" s="252"/>
      <c r="FJ47" s="262"/>
      <c r="FK47" s="252"/>
      <c r="FL47" s="262"/>
      <c r="FM47" s="252"/>
      <c r="FN47" s="262"/>
      <c r="FO47" s="284"/>
      <c r="FP47" s="284"/>
      <c r="FQ47" s="252"/>
      <c r="FR47" s="108"/>
      <c r="FS47" s="109"/>
      <c r="FT47" s="109"/>
      <c r="FU47" s="110"/>
      <c r="FV47" s="262"/>
      <c r="FW47" s="252"/>
      <c r="FX47" s="262"/>
      <c r="FY47" s="252"/>
      <c r="FZ47" s="262"/>
      <c r="GA47" s="252"/>
      <c r="GB47" s="266"/>
      <c r="GC47" s="262">
        <v>3</v>
      </c>
      <c r="GD47" s="252">
        <v>3</v>
      </c>
      <c r="GE47" s="262"/>
      <c r="GF47" s="284"/>
      <c r="GG47" s="284"/>
      <c r="GH47" s="252"/>
      <c r="GI47" s="266"/>
      <c r="GJ47" s="266"/>
      <c r="GK47" s="266"/>
      <c r="GL47" s="776">
        <v>3</v>
      </c>
      <c r="GM47" s="262">
        <v>3</v>
      </c>
      <c r="GN47" s="284">
        <v>3</v>
      </c>
      <c r="GO47" s="284"/>
      <c r="GP47" s="252"/>
      <c r="GQ47" s="262"/>
      <c r="GR47" s="284"/>
      <c r="GS47" s="284"/>
      <c r="GT47" s="252"/>
      <c r="GU47" s="262">
        <v>3</v>
      </c>
      <c r="GV47" s="284">
        <v>3</v>
      </c>
      <c r="GW47" s="284"/>
      <c r="GX47" s="252"/>
      <c r="GY47" s="262">
        <v>3</v>
      </c>
      <c r="GZ47" s="284">
        <v>3</v>
      </c>
      <c r="HA47" s="284"/>
      <c r="HB47" s="252"/>
      <c r="HC47" s="776"/>
      <c r="HD47" s="262"/>
      <c r="HE47" s="252"/>
      <c r="HF47" s="262">
        <v>3</v>
      </c>
      <c r="HG47" s="284">
        <v>3</v>
      </c>
      <c r="HH47" s="284">
        <v>3</v>
      </c>
      <c r="HI47" s="252"/>
      <c r="HJ47" s="262">
        <v>3</v>
      </c>
      <c r="HK47" s="252"/>
      <c r="HL47" s="262">
        <v>3</v>
      </c>
      <c r="HM47" s="284">
        <v>3</v>
      </c>
      <c r="HN47" s="284">
        <v>3</v>
      </c>
      <c r="HO47" s="252">
        <v>3</v>
      </c>
      <c r="HP47" s="262"/>
      <c r="HQ47" s="252"/>
      <c r="HR47" s="262"/>
      <c r="HS47" s="284"/>
      <c r="HT47" s="284"/>
      <c r="HU47" s="252"/>
      <c r="HV47" s="262">
        <v>3</v>
      </c>
      <c r="HW47" s="252"/>
      <c r="HX47" s="262"/>
      <c r="HY47" s="252"/>
      <c r="HZ47" s="262"/>
      <c r="IA47" s="284"/>
      <c r="IB47" s="284"/>
      <c r="IC47" s="252"/>
      <c r="ID47" s="262">
        <v>3</v>
      </c>
      <c r="IE47" s="252"/>
      <c r="IF47" s="262"/>
      <c r="IG47" s="252"/>
      <c r="IH47" s="262"/>
      <c r="II47" s="284"/>
      <c r="IJ47" s="284"/>
      <c r="IK47" s="252"/>
      <c r="IL47" s="266"/>
      <c r="IM47" s="262"/>
      <c r="IN47" s="252"/>
      <c r="IO47" s="262">
        <v>3</v>
      </c>
      <c r="IP47" s="284"/>
      <c r="IQ47" s="284"/>
      <c r="IR47" s="252"/>
      <c r="IS47" s="262">
        <v>2</v>
      </c>
      <c r="IT47" s="284">
        <v>3</v>
      </c>
      <c r="IU47" s="284">
        <v>3</v>
      </c>
      <c r="IV47" s="252">
        <v>4</v>
      </c>
      <c r="IW47" s="262">
        <v>3</v>
      </c>
      <c r="IX47" s="284">
        <v>3</v>
      </c>
      <c r="IY47" s="284">
        <v>3</v>
      </c>
      <c r="IZ47" s="252">
        <v>3</v>
      </c>
      <c r="JA47" s="266"/>
      <c r="JB47" s="256">
        <v>3</v>
      </c>
      <c r="JC47" s="271">
        <v>3</v>
      </c>
      <c r="JD47" s="271"/>
      <c r="JE47" s="777"/>
      <c r="JF47" s="262"/>
      <c r="JG47" s="284"/>
      <c r="JH47" s="252"/>
      <c r="JI47" s="262">
        <v>3</v>
      </c>
      <c r="JJ47" s="252"/>
      <c r="JK47" s="262">
        <v>3</v>
      </c>
      <c r="JL47" s="284">
        <v>3</v>
      </c>
      <c r="JM47" s="284">
        <v>3</v>
      </c>
      <c r="JN47" s="252">
        <v>3</v>
      </c>
      <c r="JO47" s="262"/>
      <c r="JP47" s="252"/>
      <c r="JQ47" s="262">
        <v>3</v>
      </c>
      <c r="JR47" s="284">
        <v>3</v>
      </c>
      <c r="JS47" s="284">
        <v>3</v>
      </c>
      <c r="JT47" s="252"/>
      <c r="JU47" s="262">
        <v>3</v>
      </c>
      <c r="JV47" s="284">
        <v>3</v>
      </c>
      <c r="JW47" s="284">
        <v>3</v>
      </c>
      <c r="JX47" s="252">
        <v>3</v>
      </c>
      <c r="JY47" s="256">
        <v>3</v>
      </c>
      <c r="JZ47" s="271"/>
      <c r="KA47" s="271"/>
      <c r="KB47" s="777"/>
      <c r="KC47" s="262"/>
      <c r="KD47" s="284"/>
      <c r="KE47" s="284"/>
      <c r="KF47" s="288"/>
    </row>
    <row r="48" spans="1:292" s="115" customFormat="1" ht="15.75" customHeight="1" thickBot="1">
      <c r="A48" s="967"/>
      <c r="B48" s="382" t="s">
        <v>315</v>
      </c>
      <c r="C48" s="139"/>
      <c r="D48" s="941" t="s">
        <v>331</v>
      </c>
      <c r="E48" s="946"/>
      <c r="F48" s="946"/>
      <c r="G48" s="968"/>
      <c r="H48" s="134"/>
      <c r="I48" s="941" t="s">
        <v>332</v>
      </c>
      <c r="J48" s="946"/>
      <c r="K48" s="946"/>
      <c r="L48" s="942"/>
      <c r="M48" s="941" t="s">
        <v>332</v>
      </c>
      <c r="N48" s="946"/>
      <c r="O48" s="946"/>
      <c r="P48" s="942"/>
      <c r="Q48" s="132" t="s">
        <v>331</v>
      </c>
      <c r="R48" s="383"/>
      <c r="S48" s="383"/>
      <c r="T48" s="384"/>
      <c r="U48" s="943" t="s">
        <v>331</v>
      </c>
      <c r="V48" s="944"/>
      <c r="W48" s="945"/>
      <c r="X48" s="943" t="s">
        <v>331</v>
      </c>
      <c r="Y48" s="944"/>
      <c r="Z48" s="944"/>
      <c r="AA48" s="945"/>
      <c r="AB48" s="941" t="s">
        <v>331</v>
      </c>
      <c r="AC48" s="946"/>
      <c r="AD48" s="946"/>
      <c r="AE48" s="942"/>
      <c r="AF48" s="941" t="s">
        <v>331</v>
      </c>
      <c r="AG48" s="946"/>
      <c r="AH48" s="946"/>
      <c r="AI48" s="946"/>
      <c r="AJ48" s="942"/>
      <c r="AK48" s="385" t="s">
        <v>331</v>
      </c>
      <c r="AL48" s="953" t="s">
        <v>332</v>
      </c>
      <c r="AM48" s="954"/>
      <c r="AN48" s="955"/>
      <c r="AO48" s="132" t="s">
        <v>331</v>
      </c>
      <c r="AP48" s="134"/>
      <c r="AQ48" s="941" t="s">
        <v>331</v>
      </c>
      <c r="AR48" s="946"/>
      <c r="AS48" s="946"/>
      <c r="AT48" s="942"/>
      <c r="AU48" s="956" t="s">
        <v>332</v>
      </c>
      <c r="AV48" s="957"/>
      <c r="AW48" s="957"/>
      <c r="AX48" s="958"/>
      <c r="AY48" s="139"/>
      <c r="AZ48" s="134"/>
      <c r="BA48" s="134"/>
      <c r="BB48" s="134"/>
      <c r="BC48" s="941" t="s">
        <v>332</v>
      </c>
      <c r="BD48" s="946"/>
      <c r="BE48" s="946"/>
      <c r="BF48" s="942"/>
      <c r="BG48" s="941" t="s">
        <v>332</v>
      </c>
      <c r="BH48" s="946"/>
      <c r="BI48" s="946"/>
      <c r="BJ48" s="942"/>
      <c r="BK48" s="941" t="s">
        <v>331</v>
      </c>
      <c r="BL48" s="942"/>
      <c r="BM48" s="941" t="s">
        <v>331</v>
      </c>
      <c r="BN48" s="946"/>
      <c r="BO48" s="946"/>
      <c r="BP48" s="942"/>
      <c r="BQ48" s="139" t="s">
        <v>331</v>
      </c>
      <c r="BR48" s="941" t="s">
        <v>332</v>
      </c>
      <c r="BS48" s="946"/>
      <c r="BT48" s="942"/>
      <c r="BU48" s="941" t="s">
        <v>331</v>
      </c>
      <c r="BV48" s="946"/>
      <c r="BW48" s="942"/>
      <c r="BX48" s="941" t="s">
        <v>332</v>
      </c>
      <c r="BY48" s="946"/>
      <c r="BZ48" s="942"/>
      <c r="CA48" s="941" t="s">
        <v>331</v>
      </c>
      <c r="CB48" s="946"/>
      <c r="CC48" s="942"/>
      <c r="CD48" s="941" t="s">
        <v>332</v>
      </c>
      <c r="CE48" s="946"/>
      <c r="CF48" s="942"/>
      <c r="CG48" s="941" t="s">
        <v>331</v>
      </c>
      <c r="CH48" s="946"/>
      <c r="CI48" s="942"/>
      <c r="CJ48" s="941" t="s">
        <v>331</v>
      </c>
      <c r="CK48" s="942"/>
      <c r="CL48" s="132"/>
      <c r="CM48" s="384"/>
      <c r="CN48" s="941" t="s">
        <v>331</v>
      </c>
      <c r="CO48" s="942"/>
      <c r="CP48" s="941" t="s">
        <v>331</v>
      </c>
      <c r="CQ48" s="942"/>
      <c r="CR48" s="139"/>
      <c r="CS48" s="139"/>
      <c r="CT48" s="132" t="s">
        <v>331</v>
      </c>
      <c r="CU48" s="134"/>
      <c r="CV48" s="941" t="s">
        <v>332</v>
      </c>
      <c r="CW48" s="946"/>
      <c r="CX48" s="946"/>
      <c r="CY48" s="942"/>
      <c r="CZ48" s="139"/>
      <c r="DA48" s="941" t="s">
        <v>331</v>
      </c>
      <c r="DB48" s="946"/>
      <c r="DC48" s="946"/>
      <c r="DD48" s="946"/>
      <c r="DE48" s="942"/>
      <c r="DF48" s="950" t="s">
        <v>331</v>
      </c>
      <c r="DG48" s="951"/>
      <c r="DH48" s="951"/>
      <c r="DI48" s="951"/>
      <c r="DJ48" s="952"/>
      <c r="DK48" s="941" t="s">
        <v>331</v>
      </c>
      <c r="DL48" s="946"/>
      <c r="DM48" s="946"/>
      <c r="DN48" s="942"/>
      <c r="DO48" s="941" t="s">
        <v>332</v>
      </c>
      <c r="DP48" s="946"/>
      <c r="DQ48" s="946"/>
      <c r="DR48" s="942"/>
      <c r="DS48" s="950" t="s">
        <v>332</v>
      </c>
      <c r="DT48" s="951"/>
      <c r="DU48" s="951"/>
      <c r="DV48" s="952"/>
      <c r="DW48" s="386" t="s">
        <v>332</v>
      </c>
      <c r="DX48" s="386" t="s">
        <v>332</v>
      </c>
      <c r="DY48" s="941" t="s">
        <v>332</v>
      </c>
      <c r="DZ48" s="946"/>
      <c r="EA48" s="946"/>
      <c r="EB48" s="942"/>
      <c r="EC48" s="139" t="s">
        <v>331</v>
      </c>
      <c r="ED48" s="139" t="s">
        <v>332</v>
      </c>
      <c r="EE48" s="941" t="s">
        <v>331</v>
      </c>
      <c r="EF48" s="942"/>
      <c r="EG48" s="941" t="s">
        <v>331</v>
      </c>
      <c r="EH48" s="942"/>
      <c r="EI48" s="941" t="s">
        <v>331</v>
      </c>
      <c r="EJ48" s="942"/>
      <c r="EK48" s="941" t="s">
        <v>331</v>
      </c>
      <c r="EL48" s="946"/>
      <c r="EM48" s="942"/>
      <c r="EN48" s="139"/>
      <c r="EO48" s="134"/>
      <c r="EP48" s="941" t="s">
        <v>331</v>
      </c>
      <c r="EQ48" s="942"/>
      <c r="ER48" s="941" t="s">
        <v>331</v>
      </c>
      <c r="ES48" s="942"/>
      <c r="ET48" s="139"/>
      <c r="EU48" s="134"/>
      <c r="EV48" s="134"/>
      <c r="EW48" s="134"/>
      <c r="EX48" s="943" t="s">
        <v>332</v>
      </c>
      <c r="EY48" s="944"/>
      <c r="EZ48" s="944"/>
      <c r="FA48" s="945"/>
      <c r="FB48" s="943" t="s">
        <v>331</v>
      </c>
      <c r="FC48" s="945"/>
      <c r="FD48" s="139"/>
      <c r="FE48" s="134"/>
      <c r="FF48" s="134"/>
      <c r="FG48" s="134"/>
      <c r="FH48" s="943" t="s">
        <v>331</v>
      </c>
      <c r="FI48" s="945"/>
      <c r="FJ48" s="943" t="s">
        <v>331</v>
      </c>
      <c r="FK48" s="945"/>
      <c r="FL48" s="139"/>
      <c r="FM48" s="134"/>
      <c r="FN48" s="139"/>
      <c r="FO48" s="134"/>
      <c r="FP48" s="134"/>
      <c r="FQ48" s="134"/>
      <c r="FR48" s="854" t="s">
        <v>331</v>
      </c>
      <c r="FS48" s="855"/>
      <c r="FT48" s="855"/>
      <c r="FU48" s="856"/>
      <c r="FV48" s="943" t="s">
        <v>331</v>
      </c>
      <c r="FW48" s="945"/>
      <c r="FX48" s="943" t="s">
        <v>331</v>
      </c>
      <c r="FY48" s="945"/>
      <c r="FZ48" s="139"/>
      <c r="GA48" s="134"/>
      <c r="GB48" s="139"/>
      <c r="GC48" s="943" t="s">
        <v>331</v>
      </c>
      <c r="GD48" s="945"/>
      <c r="GE48" s="943" t="s">
        <v>331</v>
      </c>
      <c r="GF48" s="944"/>
      <c r="GG48" s="944"/>
      <c r="GH48" s="945"/>
      <c r="GI48" s="139"/>
      <c r="GJ48" s="139"/>
      <c r="GK48" s="139"/>
      <c r="GL48" s="139" t="s">
        <v>331</v>
      </c>
      <c r="GM48" s="943" t="s">
        <v>332</v>
      </c>
      <c r="GN48" s="944"/>
      <c r="GO48" s="944"/>
      <c r="GP48" s="945"/>
      <c r="GQ48" s="943" t="s">
        <v>332</v>
      </c>
      <c r="GR48" s="944"/>
      <c r="GS48" s="944"/>
      <c r="GT48" s="945"/>
      <c r="GU48" s="943" t="s">
        <v>332</v>
      </c>
      <c r="GV48" s="944"/>
      <c r="GW48" s="944"/>
      <c r="GX48" s="945"/>
      <c r="GY48" s="943" t="s">
        <v>332</v>
      </c>
      <c r="GZ48" s="944"/>
      <c r="HA48" s="944"/>
      <c r="HB48" s="945"/>
      <c r="HC48" s="139"/>
      <c r="HD48" s="943" t="s">
        <v>331</v>
      </c>
      <c r="HE48" s="945"/>
      <c r="HF48" s="943" t="s">
        <v>331</v>
      </c>
      <c r="HG48" s="944"/>
      <c r="HH48" s="944"/>
      <c r="HI48" s="945"/>
      <c r="HJ48" s="943" t="s">
        <v>331</v>
      </c>
      <c r="HK48" s="945"/>
      <c r="HL48" s="943" t="s">
        <v>332</v>
      </c>
      <c r="HM48" s="944"/>
      <c r="HN48" s="944"/>
      <c r="HO48" s="945"/>
      <c r="HP48" s="139"/>
      <c r="HQ48" s="134"/>
      <c r="HR48" s="943" t="s">
        <v>332</v>
      </c>
      <c r="HS48" s="944"/>
      <c r="HT48" s="944"/>
      <c r="HU48" s="945"/>
      <c r="HV48" s="943" t="s">
        <v>331</v>
      </c>
      <c r="HW48" s="945"/>
      <c r="HX48" s="943" t="s">
        <v>331</v>
      </c>
      <c r="HY48" s="945"/>
      <c r="HZ48" s="139"/>
      <c r="IA48" s="134"/>
      <c r="IB48" s="134"/>
      <c r="IC48" s="134"/>
      <c r="ID48" s="943" t="s">
        <v>331</v>
      </c>
      <c r="IE48" s="945"/>
      <c r="IF48" s="943" t="s">
        <v>331</v>
      </c>
      <c r="IG48" s="945"/>
      <c r="IH48" s="943" t="s">
        <v>332</v>
      </c>
      <c r="II48" s="944"/>
      <c r="IJ48" s="944"/>
      <c r="IK48" s="945"/>
      <c r="IL48" s="139"/>
      <c r="IM48" s="943" t="s">
        <v>331</v>
      </c>
      <c r="IN48" s="945"/>
      <c r="IO48" s="943" t="s">
        <v>332</v>
      </c>
      <c r="IP48" s="944"/>
      <c r="IQ48" s="944"/>
      <c r="IR48" s="945"/>
      <c r="IS48" s="943" t="s">
        <v>332</v>
      </c>
      <c r="IT48" s="944"/>
      <c r="IU48" s="944"/>
      <c r="IV48" s="945"/>
      <c r="IW48" s="943" t="s">
        <v>332</v>
      </c>
      <c r="IX48" s="944"/>
      <c r="IY48" s="944"/>
      <c r="IZ48" s="945"/>
      <c r="JA48" s="139"/>
      <c r="JB48" s="943" t="s">
        <v>331</v>
      </c>
      <c r="JC48" s="944"/>
      <c r="JD48" s="944"/>
      <c r="JE48" s="945"/>
      <c r="JF48" s="139"/>
      <c r="JG48" s="134"/>
      <c r="JH48" s="134"/>
      <c r="JI48" s="943" t="s">
        <v>331</v>
      </c>
      <c r="JJ48" s="945"/>
      <c r="JK48" s="943" t="s">
        <v>332</v>
      </c>
      <c r="JL48" s="944"/>
      <c r="JM48" s="944"/>
      <c r="JN48" s="945"/>
      <c r="JO48" s="139"/>
      <c r="JP48" s="134"/>
      <c r="JQ48" s="943" t="s">
        <v>332</v>
      </c>
      <c r="JR48" s="944"/>
      <c r="JS48" s="944"/>
      <c r="JT48" s="945"/>
      <c r="JU48" s="943" t="s">
        <v>332</v>
      </c>
      <c r="JV48" s="944"/>
      <c r="JW48" s="944"/>
      <c r="JX48" s="945"/>
      <c r="JY48" s="943" t="s">
        <v>331</v>
      </c>
      <c r="JZ48" s="944"/>
      <c r="KA48" s="944"/>
      <c r="KB48" s="945"/>
      <c r="KC48" s="139"/>
      <c r="KD48" s="134"/>
      <c r="KE48" s="134"/>
      <c r="KF48" s="387"/>
    </row>
    <row r="49" spans="1:292" s="842" customFormat="1" ht="15.75" customHeight="1" thickBot="1">
      <c r="A49" s="157"/>
      <c r="B49" s="158"/>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8"/>
      <c r="BG49" s="158"/>
      <c r="BH49" s="158"/>
      <c r="BI49" s="158"/>
      <c r="BJ49" s="158"/>
      <c r="BK49" s="158"/>
      <c r="BL49" s="158"/>
      <c r="BM49" s="158"/>
      <c r="BN49" s="158"/>
      <c r="BO49" s="158"/>
      <c r="BP49" s="158"/>
      <c r="BQ49" s="158"/>
      <c r="BR49" s="158"/>
      <c r="BS49" s="158"/>
      <c r="BT49" s="158"/>
      <c r="BU49" s="158"/>
      <c r="BV49" s="158"/>
      <c r="BW49" s="158"/>
      <c r="BX49" s="158"/>
      <c r="BY49" s="158"/>
      <c r="BZ49" s="158"/>
      <c r="CA49" s="158"/>
      <c r="CB49" s="158"/>
      <c r="CC49" s="158"/>
      <c r="CD49" s="158"/>
      <c r="CE49" s="158"/>
      <c r="CF49" s="158"/>
      <c r="CG49" s="158"/>
      <c r="CH49" s="158"/>
      <c r="CI49" s="158"/>
      <c r="CJ49" s="158"/>
      <c r="CK49" s="158"/>
      <c r="CL49" s="158"/>
      <c r="CM49" s="158"/>
      <c r="CN49" s="158"/>
      <c r="CO49" s="158"/>
      <c r="CP49" s="158"/>
      <c r="CQ49" s="158"/>
      <c r="CR49" s="158"/>
      <c r="CS49" s="158"/>
      <c r="CT49" s="158"/>
      <c r="CU49" s="158"/>
      <c r="CV49" s="158"/>
      <c r="CW49" s="158"/>
      <c r="CX49" s="158"/>
      <c r="CY49" s="158"/>
      <c r="CZ49" s="158"/>
      <c r="DA49" s="158"/>
      <c r="DB49" s="158"/>
      <c r="DC49" s="158"/>
      <c r="DD49" s="158"/>
      <c r="DE49" s="158"/>
      <c r="DF49" s="158"/>
      <c r="DG49" s="158"/>
      <c r="DH49" s="158"/>
      <c r="DI49" s="158"/>
      <c r="DJ49" s="158"/>
      <c r="DK49" s="158"/>
      <c r="DL49" s="158"/>
      <c r="DM49" s="158"/>
      <c r="DN49" s="158"/>
      <c r="DO49" s="158"/>
      <c r="DP49" s="158"/>
      <c r="DQ49" s="158"/>
      <c r="DR49" s="158"/>
      <c r="DS49" s="158"/>
      <c r="DT49" s="158"/>
      <c r="DU49" s="158"/>
      <c r="DV49" s="158"/>
      <c r="DW49" s="158"/>
      <c r="DX49" s="158"/>
      <c r="DY49" s="158"/>
      <c r="DZ49" s="158"/>
      <c r="EA49" s="158"/>
      <c r="EB49" s="158"/>
      <c r="EC49" s="158"/>
      <c r="ED49" s="158"/>
      <c r="EE49" s="158"/>
      <c r="EF49" s="158"/>
      <c r="EG49" s="158"/>
      <c r="EH49" s="158"/>
      <c r="EI49" s="158"/>
      <c r="EJ49" s="158"/>
      <c r="EK49" s="158"/>
      <c r="EL49" s="158"/>
      <c r="EM49" s="158"/>
      <c r="EN49" s="158"/>
      <c r="EO49" s="158"/>
      <c r="EP49" s="158"/>
      <c r="EQ49" s="158"/>
      <c r="ER49" s="158"/>
      <c r="ES49" s="158"/>
      <c r="ET49" s="158"/>
      <c r="EU49" s="158"/>
      <c r="EV49" s="158"/>
      <c r="EW49" s="158"/>
      <c r="EX49" s="158"/>
      <c r="EY49" s="158"/>
      <c r="EZ49" s="158"/>
      <c r="FA49" s="158"/>
      <c r="FB49" s="158"/>
      <c r="FC49" s="158"/>
      <c r="FD49" s="158"/>
      <c r="FE49" s="158"/>
      <c r="FF49" s="158"/>
      <c r="FG49" s="158"/>
      <c r="FH49" s="158"/>
      <c r="FI49" s="158"/>
      <c r="FJ49" s="158"/>
      <c r="FK49" s="158"/>
      <c r="FL49" s="158"/>
      <c r="FM49" s="158"/>
      <c r="FN49" s="158"/>
      <c r="FO49" s="158"/>
      <c r="FP49" s="158"/>
      <c r="FQ49" s="158"/>
      <c r="FR49" s="158"/>
      <c r="FS49" s="158"/>
      <c r="FT49" s="158"/>
      <c r="FU49" s="158"/>
      <c r="FV49" s="158"/>
      <c r="FW49" s="158"/>
      <c r="FX49" s="158"/>
      <c r="FY49" s="158"/>
      <c r="FZ49" s="158"/>
      <c r="GA49" s="158"/>
      <c r="GB49" s="158"/>
      <c r="GC49" s="158"/>
      <c r="GD49" s="158"/>
      <c r="GE49" s="158"/>
      <c r="GF49" s="158"/>
      <c r="GG49" s="158"/>
      <c r="GH49" s="158"/>
      <c r="GI49" s="158"/>
      <c r="GJ49" s="158"/>
      <c r="GK49" s="158"/>
      <c r="GL49" s="158"/>
      <c r="GM49" s="158"/>
      <c r="GN49" s="158"/>
      <c r="GO49" s="158"/>
      <c r="GP49" s="158"/>
      <c r="GQ49" s="158"/>
      <c r="GR49" s="158"/>
      <c r="GS49" s="158"/>
      <c r="GT49" s="158"/>
      <c r="GU49" s="158"/>
      <c r="GV49" s="158"/>
      <c r="GW49" s="158"/>
      <c r="GX49" s="158"/>
      <c r="GY49" s="158"/>
      <c r="GZ49" s="158"/>
      <c r="HA49" s="158"/>
      <c r="HB49" s="158"/>
      <c r="HC49" s="158"/>
      <c r="HD49" s="158"/>
      <c r="HE49" s="158"/>
      <c r="HF49" s="158"/>
      <c r="HG49" s="158"/>
      <c r="HH49" s="158"/>
      <c r="HI49" s="158"/>
      <c r="HJ49" s="158"/>
      <c r="HK49" s="158"/>
      <c r="HL49" s="158"/>
      <c r="HM49" s="158"/>
      <c r="HN49" s="158"/>
      <c r="HO49" s="158"/>
      <c r="HP49" s="158"/>
      <c r="HQ49" s="158"/>
      <c r="HR49" s="158"/>
      <c r="HS49" s="158"/>
      <c r="HT49" s="158"/>
      <c r="HU49" s="158"/>
      <c r="HV49" s="158"/>
      <c r="HW49" s="158"/>
      <c r="HX49" s="158"/>
      <c r="HY49" s="158"/>
      <c r="HZ49" s="158"/>
      <c r="IA49" s="158"/>
      <c r="IB49" s="158"/>
      <c r="IC49" s="158"/>
      <c r="ID49" s="158"/>
      <c r="IE49" s="158"/>
      <c r="IF49" s="158"/>
      <c r="IG49" s="158"/>
      <c r="IH49" s="158"/>
      <c r="II49" s="158"/>
      <c r="IJ49" s="158"/>
      <c r="IK49" s="158"/>
      <c r="IL49" s="158"/>
      <c r="IM49" s="158"/>
      <c r="IN49" s="158"/>
      <c r="IO49" s="158"/>
      <c r="IP49" s="158"/>
      <c r="IQ49" s="158"/>
      <c r="IR49" s="158"/>
      <c r="IS49" s="158"/>
      <c r="IT49" s="158"/>
      <c r="IU49" s="158"/>
      <c r="IV49" s="158"/>
      <c r="IW49" s="158"/>
      <c r="IX49" s="158"/>
      <c r="IY49" s="158"/>
      <c r="IZ49" s="158"/>
      <c r="JA49" s="158"/>
      <c r="JB49" s="158"/>
      <c r="JC49" s="158"/>
      <c r="JD49" s="158"/>
      <c r="JE49" s="158"/>
      <c r="JF49" s="158"/>
      <c r="JG49" s="158"/>
      <c r="JH49" s="158"/>
      <c r="JI49" s="158"/>
      <c r="JJ49" s="158"/>
      <c r="JK49" s="158"/>
      <c r="JL49" s="158"/>
      <c r="JM49" s="158"/>
      <c r="JN49" s="158"/>
      <c r="JO49" s="158"/>
      <c r="JP49" s="158"/>
      <c r="JQ49" s="158"/>
      <c r="JR49" s="158"/>
      <c r="JS49" s="158"/>
      <c r="JT49" s="158"/>
      <c r="JU49" s="158"/>
      <c r="JV49" s="158"/>
      <c r="JW49" s="158"/>
      <c r="JX49" s="158"/>
      <c r="JY49" s="158"/>
      <c r="JZ49" s="158"/>
      <c r="KA49" s="158"/>
      <c r="KB49" s="158"/>
      <c r="KC49" s="158"/>
      <c r="KD49" s="158"/>
      <c r="KE49" s="158"/>
      <c r="KF49" s="158"/>
    </row>
    <row r="50" spans="1:292" s="151" customFormat="1" ht="15.75" customHeight="1">
      <c r="A50" s="947" t="s">
        <v>340</v>
      </c>
      <c r="B50" s="388" t="s">
        <v>534</v>
      </c>
      <c r="C50" s="389"/>
      <c r="D50" s="390" t="s">
        <v>341</v>
      </c>
      <c r="E50" s="391" t="s">
        <v>341</v>
      </c>
      <c r="F50" s="391">
        <v>29</v>
      </c>
      <c r="G50" s="391">
        <v>159</v>
      </c>
      <c r="H50" s="392">
        <v>173</v>
      </c>
      <c r="I50" s="393" t="s">
        <v>342</v>
      </c>
      <c r="J50" s="231">
        <v>35.5</v>
      </c>
      <c r="K50" s="231">
        <v>75</v>
      </c>
      <c r="L50" s="230">
        <v>118</v>
      </c>
      <c r="M50" s="174">
        <v>-7.666666666666667</v>
      </c>
      <c r="N50" s="170">
        <v>18.5</v>
      </c>
      <c r="O50" s="170">
        <v>74.666666666666671</v>
      </c>
      <c r="P50" s="173">
        <v>115.33333333333333</v>
      </c>
      <c r="Q50" s="185">
        <v>-20</v>
      </c>
      <c r="R50" s="205"/>
      <c r="S50" s="205"/>
      <c r="T50" s="186"/>
      <c r="U50" s="174" t="s">
        <v>343</v>
      </c>
      <c r="V50" s="170">
        <v>90.2</v>
      </c>
      <c r="W50" s="173">
        <v>135.70000000000002</v>
      </c>
      <c r="X50" s="185" t="s">
        <v>344</v>
      </c>
      <c r="Y50" s="205">
        <v>29.7</v>
      </c>
      <c r="Z50" s="205">
        <v>87</v>
      </c>
      <c r="AA50" s="186">
        <v>145.30000000000001</v>
      </c>
      <c r="AB50" s="185" t="s">
        <v>345</v>
      </c>
      <c r="AC50" s="205">
        <v>23.33</v>
      </c>
      <c r="AD50" s="205">
        <v>82.67</v>
      </c>
      <c r="AE50" s="186">
        <v>138</v>
      </c>
      <c r="AF50" s="174" t="s">
        <v>346</v>
      </c>
      <c r="AG50" s="170">
        <v>32.5</v>
      </c>
      <c r="AH50" s="170">
        <v>85</v>
      </c>
      <c r="AI50" s="170">
        <v>131.69999999999999</v>
      </c>
      <c r="AJ50" s="173">
        <v>144.30000000000001</v>
      </c>
      <c r="AK50" s="174">
        <v>-4.333333333333333</v>
      </c>
      <c r="AL50" s="170">
        <v>27.75</v>
      </c>
      <c r="AM50" s="170">
        <v>67.833333333333329</v>
      </c>
      <c r="AN50" s="173" t="s">
        <v>347</v>
      </c>
      <c r="AO50" s="174">
        <v>-23</v>
      </c>
      <c r="AP50" s="173">
        <v>168.33333333333334</v>
      </c>
      <c r="AQ50" s="394">
        <v>0.1</v>
      </c>
      <c r="AR50" s="395">
        <v>74</v>
      </c>
      <c r="AS50" s="395">
        <v>103.3</v>
      </c>
      <c r="AT50" s="396">
        <v>122.7</v>
      </c>
      <c r="AU50" s="174" t="s">
        <v>342</v>
      </c>
      <c r="AV50" s="170">
        <v>46.1666666666667</v>
      </c>
      <c r="AW50" s="170">
        <v>78</v>
      </c>
      <c r="AX50" s="173">
        <v>115</v>
      </c>
      <c r="AY50" s="174"/>
      <c r="AZ50" s="170"/>
      <c r="BA50" s="170"/>
      <c r="BB50" s="173"/>
      <c r="BC50" s="185"/>
      <c r="BD50" s="205"/>
      <c r="BE50" s="170">
        <v>77</v>
      </c>
      <c r="BF50" s="173">
        <v>119</v>
      </c>
      <c r="BG50" s="174" t="s">
        <v>348</v>
      </c>
      <c r="BH50" s="170">
        <v>36.5</v>
      </c>
      <c r="BI50" s="170">
        <v>71.666666666666671</v>
      </c>
      <c r="BJ50" s="173" t="s">
        <v>347</v>
      </c>
      <c r="BK50" s="174" t="s">
        <v>349</v>
      </c>
      <c r="BL50" s="173">
        <v>141.66666666666666</v>
      </c>
      <c r="BM50" s="185">
        <v>2.2000000000000002</v>
      </c>
      <c r="BN50" s="205">
        <v>54</v>
      </c>
      <c r="BO50" s="205">
        <v>112.3</v>
      </c>
      <c r="BP50" s="186">
        <v>140.30000000000001</v>
      </c>
      <c r="BQ50" s="389"/>
      <c r="BR50" s="185"/>
      <c r="BS50" s="205"/>
      <c r="BT50" s="186"/>
      <c r="BU50" s="174">
        <v>178.33333333333334</v>
      </c>
      <c r="BV50" s="170">
        <v>65</v>
      </c>
      <c r="BW50" s="173">
        <v>62.666666666666664</v>
      </c>
      <c r="BX50" s="185"/>
      <c r="BY50" s="205"/>
      <c r="BZ50" s="186"/>
      <c r="CA50" s="174">
        <v>103.33333333333333</v>
      </c>
      <c r="CB50" s="170">
        <v>64.333333333333329</v>
      </c>
      <c r="CC50" s="173">
        <v>61</v>
      </c>
      <c r="CD50" s="185"/>
      <c r="CE50" s="205"/>
      <c r="CF50" s="186"/>
      <c r="CG50" s="174">
        <v>174.66666666666666</v>
      </c>
      <c r="CH50" s="170">
        <v>65.666666666666671</v>
      </c>
      <c r="CI50" s="173">
        <v>60</v>
      </c>
      <c r="CJ50" s="185">
        <v>107.33</v>
      </c>
      <c r="CK50" s="186">
        <v>163</v>
      </c>
      <c r="CL50" s="390">
        <v>89.5</v>
      </c>
      <c r="CM50" s="186"/>
      <c r="CN50" s="185">
        <v>97</v>
      </c>
      <c r="CO50" s="186">
        <v>142</v>
      </c>
      <c r="CP50" s="185">
        <v>120</v>
      </c>
      <c r="CQ50" s="186">
        <v>142</v>
      </c>
      <c r="CR50" s="389" t="s">
        <v>345</v>
      </c>
      <c r="CS50" s="389"/>
      <c r="CT50" s="185" t="s">
        <v>345</v>
      </c>
      <c r="CU50" s="186">
        <v>148</v>
      </c>
      <c r="CV50" s="397" t="s">
        <v>350</v>
      </c>
      <c r="CW50" s="398">
        <v>47</v>
      </c>
      <c r="CX50" s="398">
        <v>70</v>
      </c>
      <c r="CY50" s="399">
        <v>105</v>
      </c>
      <c r="CZ50" s="389"/>
      <c r="DA50" s="390" t="s">
        <v>343</v>
      </c>
      <c r="DB50" s="391">
        <v>0</v>
      </c>
      <c r="DC50" s="391">
        <v>63.4</v>
      </c>
      <c r="DD50" s="391" t="s">
        <v>351</v>
      </c>
      <c r="DE50" s="186" t="s">
        <v>351</v>
      </c>
      <c r="DF50" s="400" t="s">
        <v>341</v>
      </c>
      <c r="DG50" s="401">
        <v>-1.0666666666666667</v>
      </c>
      <c r="DH50" s="401">
        <v>65.666666666666671</v>
      </c>
      <c r="DI50" s="401">
        <v>155</v>
      </c>
      <c r="DJ50" s="402">
        <v>169</v>
      </c>
      <c r="DK50" s="185" t="s">
        <v>346</v>
      </c>
      <c r="DL50" s="205">
        <v>-1</v>
      </c>
      <c r="DM50" s="205">
        <v>39</v>
      </c>
      <c r="DN50" s="186">
        <v>154</v>
      </c>
      <c r="DO50" s="185"/>
      <c r="DP50" s="205"/>
      <c r="DQ50" s="170">
        <v>77.666666666666671</v>
      </c>
      <c r="DR50" s="173">
        <v>116.66666666666667</v>
      </c>
      <c r="DS50" s="185"/>
      <c r="DT50" s="170"/>
      <c r="DU50" s="170">
        <v>124</v>
      </c>
      <c r="DV50" s="173">
        <v>171.66666666666666</v>
      </c>
      <c r="DW50" s="403"/>
      <c r="DX50" s="403"/>
      <c r="DY50" s="185">
        <v>54</v>
      </c>
      <c r="DZ50" s="205">
        <v>65</v>
      </c>
      <c r="EA50" s="205">
        <v>76</v>
      </c>
      <c r="EB50" s="186">
        <v>85</v>
      </c>
      <c r="EC50" s="403">
        <v>60.333333333333336</v>
      </c>
      <c r="ED50" s="389">
        <v>66</v>
      </c>
      <c r="EE50" s="174" t="s">
        <v>352</v>
      </c>
      <c r="EF50" s="173">
        <v>166</v>
      </c>
      <c r="EG50" s="174">
        <v>-0.53333333333333333</v>
      </c>
      <c r="EH50" s="173">
        <v>134.76666666666665</v>
      </c>
      <c r="EI50" s="174">
        <v>-1.1333333333333333</v>
      </c>
      <c r="EJ50" s="173">
        <v>131.9</v>
      </c>
      <c r="EK50" s="174" t="s">
        <v>349</v>
      </c>
      <c r="EL50" s="170">
        <v>125</v>
      </c>
      <c r="EM50" s="173">
        <v>141.1</v>
      </c>
      <c r="EN50" s="394">
        <v>94</v>
      </c>
      <c r="EO50" s="186">
        <v>136</v>
      </c>
      <c r="EP50" s="174">
        <v>48.333333333333336</v>
      </c>
      <c r="EQ50" s="173">
        <v>147.33333333333334</v>
      </c>
      <c r="ER50" s="174">
        <v>22.333333333333332</v>
      </c>
      <c r="ES50" s="173">
        <v>139</v>
      </c>
      <c r="ET50" s="185"/>
      <c r="EU50" s="205"/>
      <c r="EV50" s="205"/>
      <c r="EW50" s="186"/>
      <c r="EX50" s="174" t="s">
        <v>342</v>
      </c>
      <c r="EY50" s="170">
        <v>37.75</v>
      </c>
      <c r="EZ50" s="170">
        <v>60.166666666666664</v>
      </c>
      <c r="FA50" s="173">
        <v>109</v>
      </c>
      <c r="FB50" s="174">
        <v>17.833333333333332</v>
      </c>
      <c r="FC50" s="173">
        <v>145</v>
      </c>
      <c r="FD50" s="185"/>
      <c r="FE50" s="205"/>
      <c r="FF50" s="205"/>
      <c r="FG50" s="186"/>
      <c r="FH50" s="174">
        <v>76.666666666666671</v>
      </c>
      <c r="FI50" s="173">
        <v>150.33333333333334</v>
      </c>
      <c r="FJ50" s="174">
        <v>72</v>
      </c>
      <c r="FK50" s="173">
        <v>149.33333333333334</v>
      </c>
      <c r="FL50" s="185">
        <v>111</v>
      </c>
      <c r="FM50" s="186">
        <v>113</v>
      </c>
      <c r="FN50" s="185"/>
      <c r="FO50" s="205"/>
      <c r="FP50" s="205"/>
      <c r="FQ50" s="186"/>
      <c r="FR50" s="185" t="s">
        <v>349</v>
      </c>
      <c r="FS50" s="404">
        <v>34</v>
      </c>
      <c r="FT50" s="404">
        <v>124</v>
      </c>
      <c r="FU50" s="405">
        <v>156</v>
      </c>
      <c r="FV50" s="174">
        <v>91.066666666666663</v>
      </c>
      <c r="FW50" s="173">
        <v>146.43333333333331</v>
      </c>
      <c r="FX50" s="174" t="s">
        <v>352</v>
      </c>
      <c r="FY50" s="173">
        <v>159.66666666666666</v>
      </c>
      <c r="FZ50" s="174">
        <v>98.333333333333329</v>
      </c>
      <c r="GA50" s="173">
        <v>129</v>
      </c>
      <c r="GB50" s="403"/>
      <c r="GC50" s="406">
        <v>40</v>
      </c>
      <c r="GD50" s="407">
        <v>124</v>
      </c>
      <c r="GE50" s="180">
        <v>26.633333333333329</v>
      </c>
      <c r="GF50" s="408">
        <v>65</v>
      </c>
      <c r="GG50" s="408">
        <v>96.666666666666671</v>
      </c>
      <c r="GH50" s="409">
        <v>123.66666666666667</v>
      </c>
      <c r="GI50" s="389"/>
      <c r="GJ50" s="389"/>
      <c r="GK50" s="389"/>
      <c r="GL50" s="389" t="s">
        <v>353</v>
      </c>
      <c r="GM50" s="185"/>
      <c r="GN50" s="205"/>
      <c r="GO50" s="205"/>
      <c r="GP50" s="186"/>
      <c r="GQ50" s="185"/>
      <c r="GR50" s="205"/>
      <c r="GS50" s="205"/>
      <c r="GT50" s="186"/>
      <c r="GU50" s="174" t="s">
        <v>342</v>
      </c>
      <c r="GV50" s="170">
        <v>50.75</v>
      </c>
      <c r="GW50" s="170">
        <v>75.333333333333329</v>
      </c>
      <c r="GX50" s="173">
        <v>115</v>
      </c>
      <c r="GY50" s="174" t="s">
        <v>349</v>
      </c>
      <c r="GZ50" s="170">
        <v>40.5</v>
      </c>
      <c r="HA50" s="170">
        <v>67</v>
      </c>
      <c r="HB50" s="173">
        <v>123.16666666666667</v>
      </c>
      <c r="HC50" s="389" t="s">
        <v>345</v>
      </c>
      <c r="HD50" s="174">
        <v>22</v>
      </c>
      <c r="HE50" s="173">
        <v>152.66666666666666</v>
      </c>
      <c r="HF50" s="185">
        <v>-22.5</v>
      </c>
      <c r="HG50" s="205">
        <v>31.9</v>
      </c>
      <c r="HH50" s="205">
        <v>83.7</v>
      </c>
      <c r="HI50" s="186">
        <v>134.69999999999999</v>
      </c>
      <c r="HJ50" s="174" t="s">
        <v>343</v>
      </c>
      <c r="HK50" s="173">
        <v>127.33333333333333</v>
      </c>
      <c r="HL50" s="390" t="s">
        <v>350</v>
      </c>
      <c r="HM50" s="391">
        <v>35.799999999999997</v>
      </c>
      <c r="HN50" s="391">
        <v>74.8</v>
      </c>
      <c r="HO50" s="392" t="s">
        <v>354</v>
      </c>
      <c r="HP50" s="185"/>
      <c r="HQ50" s="186"/>
      <c r="HR50" s="174" t="s">
        <v>342</v>
      </c>
      <c r="HS50" s="170">
        <v>51.5</v>
      </c>
      <c r="HT50" s="170">
        <v>83</v>
      </c>
      <c r="HU50" s="173">
        <v>117.33333333333333</v>
      </c>
      <c r="HV50" s="174">
        <v>40.333333333333336</v>
      </c>
      <c r="HW50" s="173">
        <v>154.33333333333334</v>
      </c>
      <c r="HX50" s="174">
        <v>104</v>
      </c>
      <c r="HY50" s="173">
        <v>161</v>
      </c>
      <c r="HZ50" s="185"/>
      <c r="IA50" s="170">
        <v>50</v>
      </c>
      <c r="IB50" s="170">
        <v>68</v>
      </c>
      <c r="IC50" s="173">
        <v>122.33333333333333</v>
      </c>
      <c r="ID50" s="174">
        <v>40.333333333333336</v>
      </c>
      <c r="IE50" s="173">
        <v>149.66666666666666</v>
      </c>
      <c r="IF50" s="174">
        <v>61.666666666666664</v>
      </c>
      <c r="IG50" s="173">
        <v>148.33333333333334</v>
      </c>
      <c r="IH50" s="185"/>
      <c r="II50" s="205"/>
      <c r="IJ50" s="205"/>
      <c r="IK50" s="186"/>
      <c r="IL50" s="389"/>
      <c r="IM50" s="174">
        <v>42.2</v>
      </c>
      <c r="IN50" s="173">
        <v>150.66666666666666</v>
      </c>
      <c r="IO50" s="174">
        <v>-3.5</v>
      </c>
      <c r="IP50" s="170">
        <v>35</v>
      </c>
      <c r="IQ50" s="170">
        <v>72</v>
      </c>
      <c r="IR50" s="173" t="s">
        <v>354</v>
      </c>
      <c r="IS50" s="174" t="s">
        <v>348</v>
      </c>
      <c r="IT50" s="170">
        <v>42.25</v>
      </c>
      <c r="IU50" s="170">
        <v>80.666666666666671</v>
      </c>
      <c r="IV50" s="173" t="s">
        <v>347</v>
      </c>
      <c r="IW50" s="185"/>
      <c r="IX50" s="205"/>
      <c r="IY50" s="205"/>
      <c r="IZ50" s="186"/>
      <c r="JA50" s="389"/>
      <c r="JB50" s="185">
        <v>-3.23</v>
      </c>
      <c r="JC50" s="205">
        <v>53</v>
      </c>
      <c r="JD50" s="205">
        <v>110</v>
      </c>
      <c r="JE50" s="186">
        <v>139</v>
      </c>
      <c r="JF50" s="185"/>
      <c r="JG50" s="205"/>
      <c r="JH50" s="186"/>
      <c r="JI50" s="174" t="s">
        <v>343</v>
      </c>
      <c r="JJ50" s="173">
        <v>136</v>
      </c>
      <c r="JK50" s="185"/>
      <c r="JL50" s="170">
        <v>45.833333333333336</v>
      </c>
      <c r="JM50" s="170">
        <v>85.333333333333329</v>
      </c>
      <c r="JN50" s="173">
        <v>116.66666666666667</v>
      </c>
      <c r="JO50" s="174">
        <v>150.66666666666666</v>
      </c>
      <c r="JP50" s="173">
        <v>163.66666666666666</v>
      </c>
      <c r="JQ50" s="185"/>
      <c r="JR50" s="205"/>
      <c r="JS50" s="205"/>
      <c r="JT50" s="186"/>
      <c r="JU50" s="394" t="s">
        <v>348</v>
      </c>
      <c r="JV50" s="395">
        <v>32.75</v>
      </c>
      <c r="JW50" s="395">
        <v>66</v>
      </c>
      <c r="JX50" s="396" t="s">
        <v>347</v>
      </c>
      <c r="JY50" s="185">
        <v>-15.93</v>
      </c>
      <c r="JZ50" s="205">
        <v>8.67</v>
      </c>
      <c r="KA50" s="205">
        <v>74.67</v>
      </c>
      <c r="KB50" s="186">
        <v>154</v>
      </c>
      <c r="KC50" s="185"/>
      <c r="KD50" s="205"/>
      <c r="KE50" s="205"/>
      <c r="KF50" s="410"/>
    </row>
    <row r="51" spans="1:292" s="115" customFormat="1" ht="15.75" customHeight="1">
      <c r="A51" s="948"/>
      <c r="B51" s="411" t="s">
        <v>269</v>
      </c>
      <c r="C51" s="784"/>
      <c r="D51" s="108"/>
      <c r="E51" s="109"/>
      <c r="F51" s="109"/>
      <c r="G51" s="109"/>
      <c r="H51" s="110"/>
      <c r="I51" s="108"/>
      <c r="J51" s="109">
        <v>0</v>
      </c>
      <c r="K51" s="109"/>
      <c r="L51" s="110"/>
      <c r="M51" s="135">
        <v>0.57735026918962584</v>
      </c>
      <c r="N51" s="140">
        <v>1.3228756555322954</v>
      </c>
      <c r="O51" s="140">
        <v>0.57735026918962573</v>
      </c>
      <c r="P51" s="241">
        <v>1.5275252316519468</v>
      </c>
      <c r="Q51" s="108">
        <v>0</v>
      </c>
      <c r="R51" s="109"/>
      <c r="S51" s="109"/>
      <c r="T51" s="110"/>
      <c r="U51" s="108"/>
      <c r="V51" s="412">
        <v>0</v>
      </c>
      <c r="W51" s="241">
        <v>1.126942766958466</v>
      </c>
      <c r="X51" s="108"/>
      <c r="Y51" s="109">
        <v>1.6</v>
      </c>
      <c r="Z51" s="109">
        <v>0</v>
      </c>
      <c r="AA51" s="131">
        <v>0.57999999999999996</v>
      </c>
      <c r="AB51" s="788"/>
      <c r="AC51" s="789">
        <v>1.1499999999999999</v>
      </c>
      <c r="AD51" s="109">
        <v>0.57999999999999996</v>
      </c>
      <c r="AE51" s="110">
        <v>0</v>
      </c>
      <c r="AF51" s="135"/>
      <c r="AG51" s="140">
        <v>0.6</v>
      </c>
      <c r="AH51" s="140">
        <v>0</v>
      </c>
      <c r="AI51" s="140">
        <v>0.6</v>
      </c>
      <c r="AJ51" s="241">
        <v>0.6</v>
      </c>
      <c r="AK51" s="135">
        <v>0.28867513459481287</v>
      </c>
      <c r="AL51" s="140">
        <v>0.35355339059327379</v>
      </c>
      <c r="AM51" s="140">
        <v>0.57735026918962573</v>
      </c>
      <c r="AN51" s="241"/>
      <c r="AO51" s="135">
        <v>1.4142135623730951</v>
      </c>
      <c r="AP51" s="241">
        <v>0.57735026918962584</v>
      </c>
      <c r="AQ51" s="363">
        <v>1.1000000000000001</v>
      </c>
      <c r="AR51" s="364">
        <v>0</v>
      </c>
      <c r="AS51" s="364">
        <v>0.6</v>
      </c>
      <c r="AT51" s="365">
        <v>0.6</v>
      </c>
      <c r="AU51" s="108"/>
      <c r="AV51" s="140">
        <v>2.8431203515386598</v>
      </c>
      <c r="AW51" s="140">
        <v>1</v>
      </c>
      <c r="AX51" s="241">
        <v>2.6457513110645907</v>
      </c>
      <c r="AY51" s="135"/>
      <c r="AZ51" s="140"/>
      <c r="BA51" s="140"/>
      <c r="BB51" s="241"/>
      <c r="BC51" s="108"/>
      <c r="BD51" s="109"/>
      <c r="BE51" s="140">
        <v>1</v>
      </c>
      <c r="BF51" s="241">
        <v>2.6457513110645907</v>
      </c>
      <c r="BG51" s="413"/>
      <c r="BH51" s="140">
        <v>0</v>
      </c>
      <c r="BI51" s="140">
        <v>0.57735026918962573</v>
      </c>
      <c r="BJ51" s="241"/>
      <c r="BK51" s="108"/>
      <c r="BL51" s="241">
        <v>1.1547005383792515</v>
      </c>
      <c r="BM51" s="108">
        <v>0.1</v>
      </c>
      <c r="BN51" s="109">
        <v>0</v>
      </c>
      <c r="BO51" s="789">
        <v>0.6</v>
      </c>
      <c r="BP51" s="110">
        <v>0.6</v>
      </c>
      <c r="BQ51" s="784"/>
      <c r="BR51" s="108"/>
      <c r="BS51" s="109"/>
      <c r="BT51" s="110"/>
      <c r="BU51" s="135">
        <v>0.57735026918962584</v>
      </c>
      <c r="BV51" s="140">
        <v>1</v>
      </c>
      <c r="BW51" s="241">
        <v>0.57735026918962584</v>
      </c>
      <c r="BX51" s="108"/>
      <c r="BY51" s="109"/>
      <c r="BZ51" s="110"/>
      <c r="CA51" s="135">
        <v>0.57735026918962573</v>
      </c>
      <c r="CB51" s="140">
        <v>1.1547005383792517</v>
      </c>
      <c r="CC51" s="241">
        <v>1</v>
      </c>
      <c r="CD51" s="108"/>
      <c r="CE51" s="109"/>
      <c r="CF51" s="110"/>
      <c r="CG51" s="135">
        <v>1.1547005383792515</v>
      </c>
      <c r="CH51" s="140">
        <v>0.57735026918962573</v>
      </c>
      <c r="CI51" s="241">
        <v>1</v>
      </c>
      <c r="CJ51" s="788">
        <v>1.1499999999999999</v>
      </c>
      <c r="CK51" s="131">
        <v>0.57999999999999996</v>
      </c>
      <c r="CL51" s="108"/>
      <c r="CM51" s="110"/>
      <c r="CN51" s="108">
        <v>1</v>
      </c>
      <c r="CO51" s="110">
        <v>0</v>
      </c>
      <c r="CP51" s="108"/>
      <c r="CQ51" s="110">
        <v>0</v>
      </c>
      <c r="CR51" s="784"/>
      <c r="CS51" s="784"/>
      <c r="CT51" s="108"/>
      <c r="CU51" s="110">
        <v>1</v>
      </c>
      <c r="CV51" s="108"/>
      <c r="CW51" s="109"/>
      <c r="CX51" s="109"/>
      <c r="CY51" s="110"/>
      <c r="CZ51" s="784"/>
      <c r="DA51" s="108"/>
      <c r="DB51" s="109">
        <v>0</v>
      </c>
      <c r="DC51" s="109">
        <v>0.57999999999999996</v>
      </c>
      <c r="DD51" s="109"/>
      <c r="DE51" s="110"/>
      <c r="DF51" s="108"/>
      <c r="DG51" s="109"/>
      <c r="DH51" s="109"/>
      <c r="DI51" s="109"/>
      <c r="DJ51" s="110"/>
      <c r="DK51" s="108"/>
      <c r="DL51" s="789">
        <v>7.0000000000000007E-2</v>
      </c>
      <c r="DM51" s="109">
        <v>1</v>
      </c>
      <c r="DN51" s="110">
        <v>1</v>
      </c>
      <c r="DO51" s="108"/>
      <c r="DP51" s="109"/>
      <c r="DQ51" s="140">
        <v>1.5275252316519468</v>
      </c>
      <c r="DR51" s="241">
        <v>0.57735026918962573</v>
      </c>
      <c r="DS51" s="108"/>
      <c r="DT51" s="412"/>
      <c r="DU51" s="140">
        <v>0</v>
      </c>
      <c r="DV51" s="241">
        <v>0.57735026918962584</v>
      </c>
      <c r="DW51" s="141"/>
      <c r="DX51" s="141"/>
      <c r="DY51" s="108"/>
      <c r="DZ51" s="109"/>
      <c r="EA51" s="109"/>
      <c r="EB51" s="110"/>
      <c r="EC51" s="141">
        <v>0.57735026918962584</v>
      </c>
      <c r="ED51" s="784"/>
      <c r="EE51" s="108"/>
      <c r="EF51" s="241">
        <v>1.7320508075688772</v>
      </c>
      <c r="EG51" s="135">
        <v>0.63508529610858833</v>
      </c>
      <c r="EH51" s="241">
        <v>1.5275252316519465</v>
      </c>
      <c r="EI51" s="135">
        <v>1.0016652800877812</v>
      </c>
      <c r="EJ51" s="241">
        <v>1.0392304845413165</v>
      </c>
      <c r="EK51" s="108"/>
      <c r="EL51" s="140">
        <v>1</v>
      </c>
      <c r="EM51" s="241">
        <v>0</v>
      </c>
      <c r="EN51" s="363">
        <v>0</v>
      </c>
      <c r="EO51" s="110"/>
      <c r="EP51" s="135">
        <v>1.1547005383792517</v>
      </c>
      <c r="EQ51" s="241">
        <v>0.57735026918962584</v>
      </c>
      <c r="ER51" s="135">
        <v>0.57735026918962584</v>
      </c>
      <c r="ES51" s="241">
        <v>0</v>
      </c>
      <c r="ET51" s="108"/>
      <c r="EU51" s="109"/>
      <c r="EV51" s="109"/>
      <c r="EW51" s="110"/>
      <c r="EX51" s="788"/>
      <c r="EY51" s="140">
        <v>0.35355339059327379</v>
      </c>
      <c r="EZ51" s="140">
        <v>1.2583057392117916</v>
      </c>
      <c r="FA51" s="241">
        <v>0</v>
      </c>
      <c r="FB51" s="135">
        <v>0.5507570547286107</v>
      </c>
      <c r="FC51" s="241">
        <v>0</v>
      </c>
      <c r="FD51" s="108"/>
      <c r="FE51" s="109"/>
      <c r="FF51" s="109"/>
      <c r="FG51" s="110"/>
      <c r="FH51" s="135">
        <v>1.1547005383792517</v>
      </c>
      <c r="FI51" s="241">
        <v>1.1547005383792515</v>
      </c>
      <c r="FJ51" s="135">
        <v>1</v>
      </c>
      <c r="FK51" s="241">
        <v>1.1547005383792515</v>
      </c>
      <c r="FL51" s="108"/>
      <c r="FM51" s="110"/>
      <c r="FN51" s="108"/>
      <c r="FO51" s="109"/>
      <c r="FP51" s="109"/>
      <c r="FQ51" s="110"/>
      <c r="FR51" s="108"/>
      <c r="FS51" s="414">
        <v>1</v>
      </c>
      <c r="FT51" s="414">
        <v>0.6</v>
      </c>
      <c r="FU51" s="415">
        <v>0</v>
      </c>
      <c r="FV51" s="135">
        <v>2.5890796305508545</v>
      </c>
      <c r="FW51" s="241">
        <v>0.57735026918962584</v>
      </c>
      <c r="FX51" s="108"/>
      <c r="FY51" s="241">
        <v>0.57735026918962584</v>
      </c>
      <c r="FZ51" s="135">
        <v>1.5275252316519468</v>
      </c>
      <c r="GA51" s="241">
        <v>1</v>
      </c>
      <c r="GB51" s="141"/>
      <c r="GC51" s="108">
        <v>0.6</v>
      </c>
      <c r="GD51" s="110">
        <v>1</v>
      </c>
      <c r="GE51" s="245">
        <v>0.58594652770823241</v>
      </c>
      <c r="GF51" s="366">
        <v>0</v>
      </c>
      <c r="GG51" s="366">
        <v>0.57735026918962573</v>
      </c>
      <c r="GH51" s="787">
        <v>0.57735026918962573</v>
      </c>
      <c r="GI51" s="784"/>
      <c r="GJ51" s="784"/>
      <c r="GK51" s="784"/>
      <c r="GL51" s="784"/>
      <c r="GM51" s="108"/>
      <c r="GN51" s="109"/>
      <c r="GO51" s="109"/>
      <c r="GP51" s="110"/>
      <c r="GQ51" s="108"/>
      <c r="GR51" s="109"/>
      <c r="GS51" s="109"/>
      <c r="GT51" s="110"/>
      <c r="GU51" s="108"/>
      <c r="GV51" s="140">
        <v>0.35355339059327379</v>
      </c>
      <c r="GW51" s="140">
        <v>0.57735026918962573</v>
      </c>
      <c r="GX51" s="241">
        <v>2.6457513110645907</v>
      </c>
      <c r="GY51" s="262"/>
      <c r="GZ51" s="140">
        <v>0.70710678118654757</v>
      </c>
      <c r="HA51" s="140">
        <v>4.5825756949558398</v>
      </c>
      <c r="HB51" s="241">
        <v>1.1547005383792517</v>
      </c>
      <c r="HC51" s="784"/>
      <c r="HD51" s="278">
        <v>0</v>
      </c>
      <c r="HE51" s="243">
        <v>1.5275252316519465</v>
      </c>
      <c r="HF51" s="108">
        <v>1.3</v>
      </c>
      <c r="HG51" s="109">
        <v>0.5</v>
      </c>
      <c r="HH51" s="109">
        <v>0.6</v>
      </c>
      <c r="HI51" s="110">
        <v>0.6</v>
      </c>
      <c r="HJ51" s="108"/>
      <c r="HK51" s="241">
        <v>0.57735026918962573</v>
      </c>
      <c r="HL51" s="108"/>
      <c r="HM51" s="109"/>
      <c r="HN51" s="109"/>
      <c r="HO51" s="110"/>
      <c r="HP51" s="108"/>
      <c r="HQ51" s="110"/>
      <c r="HR51" s="262"/>
      <c r="HS51" s="140">
        <v>1.4142135623730951</v>
      </c>
      <c r="HT51" s="140">
        <v>0</v>
      </c>
      <c r="HU51" s="241">
        <v>0.57735026918962573</v>
      </c>
      <c r="HV51" s="135">
        <v>1.1547005383792517</v>
      </c>
      <c r="HW51" s="241">
        <v>0.57735026918962584</v>
      </c>
      <c r="HX51" s="135">
        <v>1</v>
      </c>
      <c r="HY51" s="241">
        <v>1</v>
      </c>
      <c r="HZ51" s="108"/>
      <c r="IA51" s="140">
        <v>2.6457513110645907</v>
      </c>
      <c r="IB51" s="140">
        <v>0</v>
      </c>
      <c r="IC51" s="241">
        <v>2.0816659994661331</v>
      </c>
      <c r="ID51" s="135">
        <v>0.57735026918962584</v>
      </c>
      <c r="IE51" s="241">
        <v>1.1547005383792515</v>
      </c>
      <c r="IF51" s="135">
        <v>1.1547005383792517</v>
      </c>
      <c r="IG51" s="241">
        <v>1.1547005383792515</v>
      </c>
      <c r="IH51" s="108"/>
      <c r="II51" s="109"/>
      <c r="IJ51" s="109"/>
      <c r="IK51" s="110"/>
      <c r="IL51" s="784"/>
      <c r="IM51" s="135">
        <v>0</v>
      </c>
      <c r="IN51" s="241">
        <v>1.5275252316519468</v>
      </c>
      <c r="IO51" s="135">
        <v>2.5166114784235831</v>
      </c>
      <c r="IP51" s="412">
        <v>1</v>
      </c>
      <c r="IQ51" s="412">
        <v>0.5</v>
      </c>
      <c r="IR51" s="110">
        <v>0</v>
      </c>
      <c r="IS51" s="413"/>
      <c r="IT51" s="140">
        <v>0.35355339059327379</v>
      </c>
      <c r="IU51" s="140">
        <v>1.5275252316519468</v>
      </c>
      <c r="IV51" s="241"/>
      <c r="IW51" s="108"/>
      <c r="IX51" s="109"/>
      <c r="IY51" s="109"/>
      <c r="IZ51" s="110"/>
      <c r="JA51" s="784"/>
      <c r="JB51" s="108">
        <v>1</v>
      </c>
      <c r="JC51" s="109">
        <v>1</v>
      </c>
      <c r="JD51" s="109">
        <v>0</v>
      </c>
      <c r="JE51" s="110">
        <v>0</v>
      </c>
      <c r="JF51" s="108"/>
      <c r="JG51" s="109"/>
      <c r="JH51" s="110"/>
      <c r="JI51" s="108"/>
      <c r="JJ51" s="241">
        <v>1</v>
      </c>
      <c r="JK51" s="108"/>
      <c r="JL51" s="140">
        <v>1.2583057392117918</v>
      </c>
      <c r="JM51" s="140">
        <v>0.57735026918962573</v>
      </c>
      <c r="JN51" s="241">
        <v>0.57735026918962573</v>
      </c>
      <c r="JO51" s="135">
        <v>0.57735026918962584</v>
      </c>
      <c r="JP51" s="241">
        <v>0.57735026918962584</v>
      </c>
      <c r="JQ51" s="108"/>
      <c r="JR51" s="109"/>
      <c r="JS51" s="109"/>
      <c r="JT51" s="110"/>
      <c r="JU51" s="416"/>
      <c r="JV51" s="364">
        <v>0.35355339059327379</v>
      </c>
      <c r="JW51" s="364">
        <v>2.6457513110645907</v>
      </c>
      <c r="JX51" s="365"/>
      <c r="JY51" s="788">
        <v>0.57999999999999996</v>
      </c>
      <c r="JZ51" s="789">
        <v>1.1499999999999999</v>
      </c>
      <c r="KA51" s="789">
        <v>0.57999999999999996</v>
      </c>
      <c r="KB51" s="131">
        <v>1</v>
      </c>
      <c r="KC51" s="108"/>
      <c r="KD51" s="109"/>
      <c r="KE51" s="109"/>
      <c r="KF51" s="124"/>
    </row>
    <row r="52" spans="1:292" s="115" customFormat="1" ht="15.75" customHeight="1">
      <c r="A52" s="948"/>
      <c r="B52" s="417" t="s">
        <v>270</v>
      </c>
      <c r="C52" s="266"/>
      <c r="D52" s="262"/>
      <c r="E52" s="284"/>
      <c r="F52" s="284"/>
      <c r="G52" s="284"/>
      <c r="H52" s="252"/>
      <c r="I52" s="262">
        <v>1</v>
      </c>
      <c r="J52" s="284">
        <v>2</v>
      </c>
      <c r="K52" s="284">
        <v>1</v>
      </c>
      <c r="L52" s="252">
        <v>1</v>
      </c>
      <c r="M52" s="262">
        <v>3</v>
      </c>
      <c r="N52" s="284">
        <v>3</v>
      </c>
      <c r="O52" s="284">
        <v>3</v>
      </c>
      <c r="P52" s="252">
        <v>3</v>
      </c>
      <c r="Q52" s="262">
        <v>2</v>
      </c>
      <c r="R52" s="284"/>
      <c r="S52" s="284"/>
      <c r="T52" s="252"/>
      <c r="U52" s="262">
        <v>2</v>
      </c>
      <c r="V52" s="284">
        <v>3</v>
      </c>
      <c r="W52" s="252">
        <v>3</v>
      </c>
      <c r="X52" s="262">
        <v>3</v>
      </c>
      <c r="Y52" s="284">
        <v>3</v>
      </c>
      <c r="Z52" s="284">
        <v>3</v>
      </c>
      <c r="AA52" s="252">
        <v>3</v>
      </c>
      <c r="AB52" s="108">
        <v>3</v>
      </c>
      <c r="AC52" s="109">
        <v>3</v>
      </c>
      <c r="AD52" s="109">
        <v>3</v>
      </c>
      <c r="AE52" s="110">
        <v>3</v>
      </c>
      <c r="AF52" s="262">
        <v>4</v>
      </c>
      <c r="AG52" s="284">
        <v>3</v>
      </c>
      <c r="AH52" s="284">
        <v>3</v>
      </c>
      <c r="AI52" s="284">
        <v>3</v>
      </c>
      <c r="AJ52" s="252">
        <v>3</v>
      </c>
      <c r="AK52" s="262">
        <v>3</v>
      </c>
      <c r="AL52" s="284">
        <v>3</v>
      </c>
      <c r="AM52" s="284">
        <v>3</v>
      </c>
      <c r="AN52" s="252">
        <v>2</v>
      </c>
      <c r="AO52" s="262">
        <v>2</v>
      </c>
      <c r="AP52" s="252">
        <v>2</v>
      </c>
      <c r="AQ52" s="262">
        <v>3</v>
      </c>
      <c r="AR52" s="284">
        <v>3</v>
      </c>
      <c r="AS52" s="284">
        <v>3</v>
      </c>
      <c r="AT52" s="252">
        <v>3</v>
      </c>
      <c r="AU52" s="262">
        <v>1</v>
      </c>
      <c r="AV52" s="284">
        <v>3</v>
      </c>
      <c r="AW52" s="284">
        <v>3</v>
      </c>
      <c r="AX52" s="252">
        <v>3</v>
      </c>
      <c r="AY52" s="262"/>
      <c r="AZ52" s="284"/>
      <c r="BA52" s="284"/>
      <c r="BB52" s="252"/>
      <c r="BC52" s="262"/>
      <c r="BD52" s="284"/>
      <c r="BE52" s="284">
        <v>3</v>
      </c>
      <c r="BF52" s="252">
        <v>3</v>
      </c>
      <c r="BG52" s="262"/>
      <c r="BH52" s="284">
        <v>3</v>
      </c>
      <c r="BI52" s="284">
        <v>3</v>
      </c>
      <c r="BJ52" s="252">
        <v>3</v>
      </c>
      <c r="BK52" s="262">
        <v>2</v>
      </c>
      <c r="BL52" s="252">
        <v>3</v>
      </c>
      <c r="BM52" s="262">
        <v>3</v>
      </c>
      <c r="BN52" s="284">
        <v>3</v>
      </c>
      <c r="BO52" s="284">
        <v>3</v>
      </c>
      <c r="BP52" s="252">
        <v>3</v>
      </c>
      <c r="BQ52" s="266"/>
      <c r="BR52" s="262"/>
      <c r="BS52" s="284"/>
      <c r="BT52" s="252"/>
      <c r="BU52" s="262">
        <v>3</v>
      </c>
      <c r="BV52" s="284">
        <v>3</v>
      </c>
      <c r="BW52" s="252">
        <v>3</v>
      </c>
      <c r="BX52" s="262"/>
      <c r="BY52" s="284"/>
      <c r="BZ52" s="252"/>
      <c r="CA52" s="262">
        <v>3</v>
      </c>
      <c r="CB52" s="284">
        <v>3</v>
      </c>
      <c r="CC52" s="252">
        <v>3</v>
      </c>
      <c r="CD52" s="262"/>
      <c r="CE52" s="284"/>
      <c r="CF52" s="252"/>
      <c r="CG52" s="262">
        <v>3</v>
      </c>
      <c r="CH52" s="284">
        <v>3</v>
      </c>
      <c r="CI52" s="252">
        <v>3</v>
      </c>
      <c r="CJ52" s="262">
        <v>3</v>
      </c>
      <c r="CK52" s="252">
        <v>3</v>
      </c>
      <c r="CL52" s="262"/>
      <c r="CM52" s="252"/>
      <c r="CN52" s="262">
        <v>3</v>
      </c>
      <c r="CO52" s="252">
        <v>3</v>
      </c>
      <c r="CP52" s="262">
        <v>4</v>
      </c>
      <c r="CQ52" s="252">
        <v>3</v>
      </c>
      <c r="CR52" s="784">
        <v>3</v>
      </c>
      <c r="CS52" s="784"/>
      <c r="CT52" s="108">
        <v>3</v>
      </c>
      <c r="CU52" s="110">
        <v>3</v>
      </c>
      <c r="CV52" s="262">
        <v>3</v>
      </c>
      <c r="CW52" s="284">
        <v>3</v>
      </c>
      <c r="CX52" s="284">
        <v>3</v>
      </c>
      <c r="CY52" s="252">
        <v>3</v>
      </c>
      <c r="CZ52" s="266"/>
      <c r="DA52" s="262"/>
      <c r="DB52" s="284"/>
      <c r="DC52" s="284"/>
      <c r="DD52" s="284"/>
      <c r="DE52" s="252"/>
      <c r="DF52" s="262"/>
      <c r="DG52" s="284"/>
      <c r="DH52" s="284"/>
      <c r="DI52" s="284"/>
      <c r="DJ52" s="252"/>
      <c r="DK52" s="108">
        <v>3</v>
      </c>
      <c r="DL52" s="109">
        <v>3</v>
      </c>
      <c r="DM52" s="109">
        <v>3</v>
      </c>
      <c r="DN52" s="110">
        <v>3</v>
      </c>
      <c r="DO52" s="262"/>
      <c r="DP52" s="284"/>
      <c r="DQ52" s="284">
        <v>3</v>
      </c>
      <c r="DR52" s="252">
        <v>3</v>
      </c>
      <c r="DS52" s="262"/>
      <c r="DT52" s="284"/>
      <c r="DU52" s="284"/>
      <c r="DV52" s="252"/>
      <c r="DW52" s="266"/>
      <c r="DX52" s="266"/>
      <c r="DY52" s="262">
        <v>2</v>
      </c>
      <c r="DZ52" s="284">
        <v>2</v>
      </c>
      <c r="EA52" s="284">
        <v>2</v>
      </c>
      <c r="EB52" s="252">
        <v>2</v>
      </c>
      <c r="EC52" s="266">
        <v>3</v>
      </c>
      <c r="ED52" s="266"/>
      <c r="EE52" s="262">
        <v>2</v>
      </c>
      <c r="EF52" s="252">
        <v>3</v>
      </c>
      <c r="EG52" s="262">
        <v>3</v>
      </c>
      <c r="EH52" s="252">
        <v>3</v>
      </c>
      <c r="EI52" s="262">
        <v>3</v>
      </c>
      <c r="EJ52" s="252">
        <v>3</v>
      </c>
      <c r="EK52" s="262">
        <v>3</v>
      </c>
      <c r="EL52" s="284">
        <v>3</v>
      </c>
      <c r="EM52" s="252">
        <v>3</v>
      </c>
      <c r="EN52" s="262">
        <v>3</v>
      </c>
      <c r="EO52" s="252">
        <v>3</v>
      </c>
      <c r="EP52" s="262">
        <v>3</v>
      </c>
      <c r="EQ52" s="252">
        <v>3</v>
      </c>
      <c r="ER52" s="262">
        <v>3</v>
      </c>
      <c r="ES52" s="252">
        <v>3</v>
      </c>
      <c r="ET52" s="262"/>
      <c r="EU52" s="284"/>
      <c r="EV52" s="284"/>
      <c r="EW52" s="252"/>
      <c r="EX52" s="262"/>
      <c r="EY52" s="284">
        <v>3</v>
      </c>
      <c r="EZ52" s="284">
        <v>3</v>
      </c>
      <c r="FA52" s="252">
        <v>3</v>
      </c>
      <c r="FB52" s="262">
        <v>3</v>
      </c>
      <c r="FC52" s="252">
        <v>3</v>
      </c>
      <c r="FD52" s="262"/>
      <c r="FE52" s="284"/>
      <c r="FF52" s="284"/>
      <c r="FG52" s="252"/>
      <c r="FH52" s="262">
        <v>3</v>
      </c>
      <c r="FI52" s="252">
        <v>3</v>
      </c>
      <c r="FJ52" s="262">
        <v>3</v>
      </c>
      <c r="FK52" s="252">
        <v>3</v>
      </c>
      <c r="FL52" s="262">
        <v>3</v>
      </c>
      <c r="FM52" s="252">
        <v>3</v>
      </c>
      <c r="FN52" s="262"/>
      <c r="FO52" s="284"/>
      <c r="FP52" s="284"/>
      <c r="FQ52" s="252"/>
      <c r="FR52" s="108">
        <v>5</v>
      </c>
      <c r="FS52" s="414">
        <v>3</v>
      </c>
      <c r="FT52" s="414">
        <v>3</v>
      </c>
      <c r="FU52" s="415">
        <v>3</v>
      </c>
      <c r="FV52" s="262">
        <v>3</v>
      </c>
      <c r="FW52" s="252">
        <v>3</v>
      </c>
      <c r="FX52" s="262">
        <v>3</v>
      </c>
      <c r="FY52" s="252">
        <v>3</v>
      </c>
      <c r="FZ52" s="262">
        <v>3</v>
      </c>
      <c r="GA52" s="252">
        <v>3</v>
      </c>
      <c r="GB52" s="266"/>
      <c r="GC52" s="262">
        <v>3</v>
      </c>
      <c r="GD52" s="252">
        <v>3</v>
      </c>
      <c r="GE52" s="262"/>
      <c r="GF52" s="284"/>
      <c r="GG52" s="284"/>
      <c r="GH52" s="252"/>
      <c r="GI52" s="266"/>
      <c r="GJ52" s="266"/>
      <c r="GK52" s="266"/>
      <c r="GL52" s="784">
        <v>3</v>
      </c>
      <c r="GM52" s="262"/>
      <c r="GN52" s="284"/>
      <c r="GO52" s="284"/>
      <c r="GP52" s="252"/>
      <c r="GQ52" s="262"/>
      <c r="GR52" s="284"/>
      <c r="GS52" s="284"/>
      <c r="GT52" s="252"/>
      <c r="GU52" s="262">
        <v>3</v>
      </c>
      <c r="GV52" s="284">
        <v>3</v>
      </c>
      <c r="GW52" s="284">
        <v>3</v>
      </c>
      <c r="GX52" s="252">
        <v>3</v>
      </c>
      <c r="GY52" s="262">
        <v>2</v>
      </c>
      <c r="GZ52" s="284">
        <v>2</v>
      </c>
      <c r="HA52" s="284">
        <v>2</v>
      </c>
      <c r="HB52" s="252">
        <v>2</v>
      </c>
      <c r="HC52" s="784">
        <v>3</v>
      </c>
      <c r="HD52" s="262">
        <v>3</v>
      </c>
      <c r="HE52" s="252">
        <v>3</v>
      </c>
      <c r="HF52" s="262">
        <v>3</v>
      </c>
      <c r="HG52" s="284">
        <v>3</v>
      </c>
      <c r="HH52" s="284">
        <v>3</v>
      </c>
      <c r="HI52" s="252">
        <v>3</v>
      </c>
      <c r="HJ52" s="262">
        <v>2</v>
      </c>
      <c r="HK52" s="252">
        <v>3</v>
      </c>
      <c r="HL52" s="418">
        <v>3</v>
      </c>
      <c r="HM52" s="419">
        <v>3</v>
      </c>
      <c r="HN52" s="419">
        <v>3</v>
      </c>
      <c r="HO52" s="420">
        <v>3</v>
      </c>
      <c r="HP52" s="262"/>
      <c r="HQ52" s="252"/>
      <c r="HR52" s="262"/>
      <c r="HS52" s="284">
        <v>2</v>
      </c>
      <c r="HT52" s="284">
        <v>3</v>
      </c>
      <c r="HU52" s="252">
        <v>3</v>
      </c>
      <c r="HV52" s="262">
        <v>3</v>
      </c>
      <c r="HW52" s="252">
        <v>3</v>
      </c>
      <c r="HX52" s="262">
        <v>3</v>
      </c>
      <c r="HY52" s="252">
        <v>3</v>
      </c>
      <c r="HZ52" s="262"/>
      <c r="IA52" s="284">
        <v>3</v>
      </c>
      <c r="IB52" s="284">
        <v>3</v>
      </c>
      <c r="IC52" s="252">
        <v>3</v>
      </c>
      <c r="ID52" s="262">
        <v>3</v>
      </c>
      <c r="IE52" s="252">
        <v>3</v>
      </c>
      <c r="IF52" s="262">
        <v>3</v>
      </c>
      <c r="IG52" s="252">
        <v>3</v>
      </c>
      <c r="IH52" s="262"/>
      <c r="II52" s="284"/>
      <c r="IJ52" s="284"/>
      <c r="IK52" s="252"/>
      <c r="IL52" s="266"/>
      <c r="IM52" s="262">
        <v>3</v>
      </c>
      <c r="IN52" s="252">
        <v>3</v>
      </c>
      <c r="IO52" s="262">
        <v>3</v>
      </c>
      <c r="IP52" s="284">
        <v>3</v>
      </c>
      <c r="IQ52" s="284">
        <v>3</v>
      </c>
      <c r="IR52" s="252">
        <v>2</v>
      </c>
      <c r="IS52" s="262">
        <v>2</v>
      </c>
      <c r="IT52" s="284">
        <v>3</v>
      </c>
      <c r="IU52" s="284">
        <v>3</v>
      </c>
      <c r="IV52" s="252">
        <v>2</v>
      </c>
      <c r="IW52" s="262"/>
      <c r="IX52" s="284"/>
      <c r="IY52" s="284"/>
      <c r="IZ52" s="252"/>
      <c r="JA52" s="266"/>
      <c r="JB52" s="108">
        <v>3</v>
      </c>
      <c r="JC52" s="109">
        <v>3</v>
      </c>
      <c r="JD52" s="109">
        <v>3</v>
      </c>
      <c r="JE52" s="110">
        <v>3</v>
      </c>
      <c r="JF52" s="262"/>
      <c r="JG52" s="284"/>
      <c r="JH52" s="252"/>
      <c r="JI52" s="262">
        <v>2</v>
      </c>
      <c r="JJ52" s="252">
        <v>3</v>
      </c>
      <c r="JK52" s="262"/>
      <c r="JL52" s="284">
        <v>3</v>
      </c>
      <c r="JM52" s="284">
        <v>3</v>
      </c>
      <c r="JN52" s="252">
        <v>3</v>
      </c>
      <c r="JO52" s="262">
        <v>3</v>
      </c>
      <c r="JP52" s="252">
        <v>3</v>
      </c>
      <c r="JQ52" s="262"/>
      <c r="JR52" s="284"/>
      <c r="JS52" s="284"/>
      <c r="JT52" s="252"/>
      <c r="JU52" s="262">
        <v>2</v>
      </c>
      <c r="JV52" s="284">
        <v>3</v>
      </c>
      <c r="JW52" s="284">
        <v>3</v>
      </c>
      <c r="JX52" s="252">
        <v>2</v>
      </c>
      <c r="JY52" s="108">
        <v>3</v>
      </c>
      <c r="JZ52" s="109">
        <v>3</v>
      </c>
      <c r="KA52" s="109">
        <v>3</v>
      </c>
      <c r="KB52" s="110">
        <v>3</v>
      </c>
      <c r="KC52" s="262"/>
      <c r="KD52" s="284"/>
      <c r="KE52" s="284"/>
      <c r="KF52" s="288"/>
    </row>
    <row r="53" spans="1:292" s="115" customFormat="1" ht="15.75" customHeight="1" thickBot="1">
      <c r="A53" s="949"/>
      <c r="B53" s="421" t="s">
        <v>315</v>
      </c>
      <c r="C53" s="123"/>
      <c r="D53" s="889" t="s">
        <v>355</v>
      </c>
      <c r="E53" s="890"/>
      <c r="F53" s="890"/>
      <c r="G53" s="890"/>
      <c r="H53" s="891"/>
      <c r="I53" s="889" t="s">
        <v>355</v>
      </c>
      <c r="J53" s="890"/>
      <c r="K53" s="890"/>
      <c r="L53" s="891"/>
      <c r="M53" s="889" t="s">
        <v>355</v>
      </c>
      <c r="N53" s="890"/>
      <c r="O53" s="890"/>
      <c r="P53" s="891"/>
      <c r="Q53" s="117"/>
      <c r="R53" s="145"/>
      <c r="S53" s="145"/>
      <c r="T53" s="146"/>
      <c r="U53" s="854" t="s">
        <v>355</v>
      </c>
      <c r="V53" s="855"/>
      <c r="W53" s="856"/>
      <c r="X53" s="854" t="s">
        <v>355</v>
      </c>
      <c r="Y53" s="855"/>
      <c r="Z53" s="855"/>
      <c r="AA53" s="856"/>
      <c r="AB53" s="117" t="s">
        <v>356</v>
      </c>
      <c r="AC53" s="145" t="s">
        <v>356</v>
      </c>
      <c r="AD53" s="145" t="s">
        <v>356</v>
      </c>
      <c r="AE53" s="146" t="s">
        <v>356</v>
      </c>
      <c r="AF53" s="889" t="s">
        <v>355</v>
      </c>
      <c r="AG53" s="890"/>
      <c r="AH53" s="890"/>
      <c r="AI53" s="890"/>
      <c r="AJ53" s="891"/>
      <c r="AK53" s="889" t="s">
        <v>355</v>
      </c>
      <c r="AL53" s="890"/>
      <c r="AM53" s="890"/>
      <c r="AN53" s="891"/>
      <c r="AO53" s="854" t="s">
        <v>355</v>
      </c>
      <c r="AP53" s="856"/>
      <c r="AQ53" s="889" t="s">
        <v>355</v>
      </c>
      <c r="AR53" s="890"/>
      <c r="AS53" s="890"/>
      <c r="AT53" s="891"/>
      <c r="AU53" s="854" t="s">
        <v>355</v>
      </c>
      <c r="AV53" s="855"/>
      <c r="AW53" s="855"/>
      <c r="AX53" s="856"/>
      <c r="AY53" s="117"/>
      <c r="AZ53" s="145"/>
      <c r="BA53" s="145"/>
      <c r="BB53" s="146"/>
      <c r="BC53" s="117"/>
      <c r="BD53" s="145"/>
      <c r="BE53" s="940" t="s">
        <v>355</v>
      </c>
      <c r="BF53" s="856"/>
      <c r="BG53" s="117" t="s">
        <v>357</v>
      </c>
      <c r="BH53" s="940" t="s">
        <v>355</v>
      </c>
      <c r="BI53" s="855"/>
      <c r="BJ53" s="856"/>
      <c r="BK53" s="854" t="s">
        <v>355</v>
      </c>
      <c r="BL53" s="856"/>
      <c r="BM53" s="889" t="s">
        <v>355</v>
      </c>
      <c r="BN53" s="890"/>
      <c r="BO53" s="890"/>
      <c r="BP53" s="891"/>
      <c r="BQ53" s="123"/>
      <c r="BR53" s="117"/>
      <c r="BS53" s="145"/>
      <c r="BT53" s="146"/>
      <c r="BU53" s="854" t="s">
        <v>355</v>
      </c>
      <c r="BV53" s="855"/>
      <c r="BW53" s="856"/>
      <c r="BX53" s="117"/>
      <c r="BY53" s="145"/>
      <c r="BZ53" s="146"/>
      <c r="CA53" s="854" t="s">
        <v>355</v>
      </c>
      <c r="CB53" s="855"/>
      <c r="CC53" s="856"/>
      <c r="CD53" s="117"/>
      <c r="CE53" s="145"/>
      <c r="CF53" s="146"/>
      <c r="CG53" s="854" t="s">
        <v>355</v>
      </c>
      <c r="CH53" s="855"/>
      <c r="CI53" s="856"/>
      <c r="CJ53" s="854" t="s">
        <v>356</v>
      </c>
      <c r="CK53" s="856"/>
      <c r="CL53" s="117" t="s">
        <v>357</v>
      </c>
      <c r="CM53" s="146"/>
      <c r="CN53" s="889" t="s">
        <v>356</v>
      </c>
      <c r="CO53" s="891"/>
      <c r="CP53" s="117" t="s">
        <v>358</v>
      </c>
      <c r="CQ53" s="146" t="s">
        <v>356</v>
      </c>
      <c r="CR53" s="123" t="s">
        <v>356</v>
      </c>
      <c r="CS53" s="123"/>
      <c r="CT53" s="854" t="s">
        <v>356</v>
      </c>
      <c r="CU53" s="856"/>
      <c r="CV53" s="854" t="s">
        <v>355</v>
      </c>
      <c r="CW53" s="855"/>
      <c r="CX53" s="855"/>
      <c r="CY53" s="856"/>
      <c r="CZ53" s="123"/>
      <c r="DA53" s="854" t="s">
        <v>355</v>
      </c>
      <c r="DB53" s="855"/>
      <c r="DC53" s="855"/>
      <c r="DD53" s="855"/>
      <c r="DE53" s="856"/>
      <c r="DF53" s="854" t="s">
        <v>355</v>
      </c>
      <c r="DG53" s="855"/>
      <c r="DH53" s="855"/>
      <c r="DI53" s="855"/>
      <c r="DJ53" s="856"/>
      <c r="DK53" s="854" t="s">
        <v>356</v>
      </c>
      <c r="DL53" s="855"/>
      <c r="DM53" s="855"/>
      <c r="DN53" s="856"/>
      <c r="DO53" s="422"/>
      <c r="DP53" s="145"/>
      <c r="DQ53" s="940" t="s">
        <v>355</v>
      </c>
      <c r="DR53" s="856"/>
      <c r="DS53" s="117"/>
      <c r="DT53" s="145"/>
      <c r="DU53" s="940" t="s">
        <v>355</v>
      </c>
      <c r="DV53" s="856"/>
      <c r="DW53" s="123"/>
      <c r="DX53" s="123"/>
      <c r="DY53" s="854" t="s">
        <v>355</v>
      </c>
      <c r="DZ53" s="855"/>
      <c r="EA53" s="855"/>
      <c r="EB53" s="856"/>
      <c r="EC53" s="123" t="s">
        <v>355</v>
      </c>
      <c r="ED53" s="123" t="s">
        <v>359</v>
      </c>
      <c r="EE53" s="854" t="s">
        <v>355</v>
      </c>
      <c r="EF53" s="856"/>
      <c r="EG53" s="854" t="s">
        <v>355</v>
      </c>
      <c r="EH53" s="856"/>
      <c r="EI53" s="854" t="s">
        <v>355</v>
      </c>
      <c r="EJ53" s="856"/>
      <c r="EK53" s="854" t="s">
        <v>355</v>
      </c>
      <c r="EL53" s="855"/>
      <c r="EM53" s="856"/>
      <c r="EN53" s="854" t="s">
        <v>355</v>
      </c>
      <c r="EO53" s="856"/>
      <c r="EP53" s="854" t="s">
        <v>355</v>
      </c>
      <c r="EQ53" s="856"/>
      <c r="ER53" s="854" t="s">
        <v>355</v>
      </c>
      <c r="ES53" s="856"/>
      <c r="ET53" s="117"/>
      <c r="EU53" s="145"/>
      <c r="EV53" s="145"/>
      <c r="EW53" s="146"/>
      <c r="EX53" s="854" t="s">
        <v>355</v>
      </c>
      <c r="EY53" s="855"/>
      <c r="EZ53" s="855"/>
      <c r="FA53" s="856"/>
      <c r="FB53" s="854" t="s">
        <v>355</v>
      </c>
      <c r="FC53" s="856"/>
      <c r="FD53" s="117"/>
      <c r="FE53" s="145"/>
      <c r="FF53" s="145"/>
      <c r="FG53" s="146"/>
      <c r="FH53" s="854" t="s">
        <v>355</v>
      </c>
      <c r="FI53" s="856"/>
      <c r="FJ53" s="854" t="s">
        <v>355</v>
      </c>
      <c r="FK53" s="856"/>
      <c r="FL53" s="854" t="s">
        <v>355</v>
      </c>
      <c r="FM53" s="856"/>
      <c r="FN53" s="117"/>
      <c r="FO53" s="145"/>
      <c r="FP53" s="145"/>
      <c r="FQ53" s="146"/>
      <c r="FR53" s="854" t="s">
        <v>356</v>
      </c>
      <c r="FS53" s="855"/>
      <c r="FT53" s="855"/>
      <c r="FU53" s="856"/>
      <c r="FV53" s="854" t="s">
        <v>355</v>
      </c>
      <c r="FW53" s="856"/>
      <c r="FX53" s="854" t="s">
        <v>355</v>
      </c>
      <c r="FY53" s="856"/>
      <c r="FZ53" s="854" t="s">
        <v>355</v>
      </c>
      <c r="GA53" s="856"/>
      <c r="GB53" s="123"/>
      <c r="GC53" s="854" t="s">
        <v>355</v>
      </c>
      <c r="GD53" s="856"/>
      <c r="GE53" s="854" t="s">
        <v>355</v>
      </c>
      <c r="GF53" s="855"/>
      <c r="GG53" s="855"/>
      <c r="GH53" s="856"/>
      <c r="GI53" s="123"/>
      <c r="GJ53" s="123"/>
      <c r="GK53" s="123"/>
      <c r="GL53" s="123" t="s">
        <v>356</v>
      </c>
      <c r="GM53" s="117"/>
      <c r="GN53" s="145"/>
      <c r="GO53" s="145"/>
      <c r="GP53" s="146"/>
      <c r="GQ53" s="117"/>
      <c r="GR53" s="145"/>
      <c r="GS53" s="145"/>
      <c r="GT53" s="146"/>
      <c r="GU53" s="854" t="s">
        <v>355</v>
      </c>
      <c r="GV53" s="855"/>
      <c r="GW53" s="855"/>
      <c r="GX53" s="856"/>
      <c r="GY53" s="854" t="s">
        <v>355</v>
      </c>
      <c r="GZ53" s="855"/>
      <c r="HA53" s="855"/>
      <c r="HB53" s="856"/>
      <c r="HC53" s="123" t="s">
        <v>356</v>
      </c>
      <c r="HD53" s="854" t="s">
        <v>355</v>
      </c>
      <c r="HE53" s="856"/>
      <c r="HF53" s="854" t="s">
        <v>355</v>
      </c>
      <c r="HG53" s="855"/>
      <c r="HH53" s="855"/>
      <c r="HI53" s="856"/>
      <c r="HJ53" s="854" t="s">
        <v>355</v>
      </c>
      <c r="HK53" s="856"/>
      <c r="HL53" s="854" t="s">
        <v>355</v>
      </c>
      <c r="HM53" s="855"/>
      <c r="HN53" s="855"/>
      <c r="HO53" s="856"/>
      <c r="HP53" s="117"/>
      <c r="HQ53" s="146"/>
      <c r="HR53" s="854" t="s">
        <v>355</v>
      </c>
      <c r="HS53" s="855"/>
      <c r="HT53" s="855"/>
      <c r="HU53" s="856"/>
      <c r="HV53" s="854" t="s">
        <v>355</v>
      </c>
      <c r="HW53" s="856"/>
      <c r="HX53" s="854" t="s">
        <v>355</v>
      </c>
      <c r="HY53" s="856"/>
      <c r="HZ53" s="117"/>
      <c r="IA53" s="940" t="s">
        <v>355</v>
      </c>
      <c r="IB53" s="855"/>
      <c r="IC53" s="856"/>
      <c r="ID53" s="854" t="s">
        <v>355</v>
      </c>
      <c r="IE53" s="856"/>
      <c r="IF53" s="854" t="s">
        <v>355</v>
      </c>
      <c r="IG53" s="856"/>
      <c r="IH53" s="117"/>
      <c r="II53" s="145"/>
      <c r="IJ53" s="145"/>
      <c r="IK53" s="146"/>
      <c r="IL53" s="123"/>
      <c r="IM53" s="854" t="s">
        <v>355</v>
      </c>
      <c r="IN53" s="856"/>
      <c r="IO53" s="854" t="s">
        <v>355</v>
      </c>
      <c r="IP53" s="855"/>
      <c r="IQ53" s="855"/>
      <c r="IR53" s="856"/>
      <c r="IS53" s="854" t="s">
        <v>355</v>
      </c>
      <c r="IT53" s="855"/>
      <c r="IU53" s="855"/>
      <c r="IV53" s="856"/>
      <c r="IW53" s="117"/>
      <c r="IX53" s="145"/>
      <c r="IY53" s="145"/>
      <c r="IZ53" s="146"/>
      <c r="JA53" s="123"/>
      <c r="JB53" s="854" t="s">
        <v>356</v>
      </c>
      <c r="JC53" s="855"/>
      <c r="JD53" s="855"/>
      <c r="JE53" s="856"/>
      <c r="JF53" s="117"/>
      <c r="JG53" s="145"/>
      <c r="JH53" s="146"/>
      <c r="JI53" s="854" t="s">
        <v>355</v>
      </c>
      <c r="JJ53" s="856"/>
      <c r="JK53" s="117"/>
      <c r="JL53" s="940" t="s">
        <v>355</v>
      </c>
      <c r="JM53" s="855"/>
      <c r="JN53" s="856"/>
      <c r="JO53" s="854" t="s">
        <v>355</v>
      </c>
      <c r="JP53" s="856"/>
      <c r="JQ53" s="117"/>
      <c r="JR53" s="145"/>
      <c r="JS53" s="145"/>
      <c r="JT53" s="146"/>
      <c r="JU53" s="854" t="s">
        <v>355</v>
      </c>
      <c r="JV53" s="855"/>
      <c r="JW53" s="855"/>
      <c r="JX53" s="856"/>
      <c r="JY53" s="854" t="s">
        <v>356</v>
      </c>
      <c r="JZ53" s="855"/>
      <c r="KA53" s="855"/>
      <c r="KB53" s="856"/>
      <c r="KC53" s="117"/>
      <c r="KD53" s="145"/>
      <c r="KE53" s="145"/>
      <c r="KF53" s="147"/>
    </row>
    <row r="54" spans="1:292" s="150" customFormat="1" ht="15.75" customHeight="1" thickBot="1">
      <c r="A54" s="341"/>
      <c r="B54" s="342"/>
      <c r="C54" s="342"/>
      <c r="D54" s="342"/>
      <c r="E54" s="342"/>
      <c r="F54" s="342"/>
      <c r="G54" s="342"/>
      <c r="H54" s="342"/>
      <c r="I54" s="342"/>
      <c r="J54" s="342"/>
      <c r="K54" s="342"/>
      <c r="L54" s="342"/>
      <c r="M54" s="342"/>
      <c r="N54" s="342"/>
      <c r="O54" s="342"/>
      <c r="P54" s="342"/>
      <c r="Q54" s="342"/>
      <c r="R54" s="342"/>
      <c r="S54" s="342"/>
      <c r="T54" s="342"/>
      <c r="U54" s="342"/>
      <c r="V54" s="342"/>
      <c r="W54" s="342"/>
      <c r="X54" s="342"/>
      <c r="Y54" s="342"/>
      <c r="Z54" s="342"/>
      <c r="AA54" s="342"/>
      <c r="AB54" s="342"/>
      <c r="AC54" s="342"/>
      <c r="AD54" s="342"/>
      <c r="AE54" s="342"/>
      <c r="AF54" s="342"/>
      <c r="AG54" s="342"/>
      <c r="AH54" s="342"/>
      <c r="AI54" s="342"/>
      <c r="AJ54" s="342"/>
      <c r="AK54" s="342"/>
      <c r="AL54" s="342"/>
      <c r="AM54" s="342"/>
      <c r="AN54" s="342"/>
      <c r="AO54" s="342"/>
      <c r="AP54" s="342"/>
      <c r="AQ54" s="342"/>
      <c r="AR54" s="342"/>
      <c r="AS54" s="342"/>
      <c r="AT54" s="342"/>
      <c r="AU54" s="342"/>
      <c r="AV54" s="342"/>
      <c r="AW54" s="342"/>
      <c r="AX54" s="342"/>
      <c r="AY54" s="342"/>
      <c r="AZ54" s="342"/>
      <c r="BA54" s="342"/>
      <c r="BB54" s="342"/>
      <c r="BC54" s="342"/>
      <c r="BD54" s="342"/>
      <c r="BE54" s="342"/>
      <c r="BF54" s="342"/>
      <c r="BG54" s="342"/>
      <c r="BH54" s="342"/>
      <c r="BI54" s="342"/>
      <c r="BJ54" s="342"/>
      <c r="BK54" s="342"/>
      <c r="BL54" s="342"/>
      <c r="BM54" s="342"/>
      <c r="BN54" s="342"/>
      <c r="BO54" s="342"/>
      <c r="BP54" s="342"/>
      <c r="BQ54" s="342"/>
      <c r="BR54" s="342"/>
      <c r="BS54" s="342"/>
      <c r="BT54" s="342"/>
      <c r="BU54" s="342"/>
      <c r="BV54" s="342"/>
      <c r="BW54" s="342"/>
      <c r="BX54" s="342"/>
      <c r="BY54" s="342"/>
      <c r="BZ54" s="342"/>
      <c r="CA54" s="342"/>
      <c r="CB54" s="342"/>
      <c r="CC54" s="342"/>
      <c r="CD54" s="342"/>
      <c r="CE54" s="342"/>
      <c r="CF54" s="342"/>
      <c r="CG54" s="342"/>
      <c r="CH54" s="342"/>
      <c r="CI54" s="342"/>
      <c r="CJ54" s="342"/>
      <c r="CK54" s="342"/>
      <c r="CL54" s="342"/>
      <c r="CM54" s="342"/>
      <c r="CN54" s="342"/>
      <c r="CO54" s="342"/>
      <c r="CP54" s="342"/>
      <c r="CQ54" s="342"/>
      <c r="CR54" s="342"/>
      <c r="CS54" s="342"/>
      <c r="CT54" s="342"/>
      <c r="CU54" s="342"/>
      <c r="CV54" s="342"/>
      <c r="CW54" s="342"/>
      <c r="CX54" s="342"/>
      <c r="CY54" s="342"/>
      <c r="CZ54" s="342"/>
      <c r="DA54" s="342"/>
      <c r="DB54" s="342"/>
      <c r="DC54" s="342"/>
      <c r="DD54" s="342"/>
      <c r="DE54" s="342"/>
      <c r="DF54" s="342"/>
      <c r="DG54" s="342"/>
      <c r="DH54" s="342"/>
      <c r="DI54" s="342"/>
      <c r="DJ54" s="342"/>
      <c r="DK54" s="342"/>
      <c r="DL54" s="342"/>
      <c r="DM54" s="342"/>
      <c r="DN54" s="342"/>
      <c r="DO54" s="342"/>
      <c r="DP54" s="342"/>
      <c r="DQ54" s="342"/>
      <c r="DR54" s="342"/>
      <c r="DS54" s="342"/>
      <c r="DT54" s="342"/>
      <c r="DU54" s="342"/>
      <c r="DV54" s="342"/>
      <c r="DW54" s="342"/>
      <c r="DX54" s="342"/>
      <c r="DY54" s="342"/>
      <c r="DZ54" s="342"/>
      <c r="EA54" s="342"/>
      <c r="EB54" s="342"/>
      <c r="EC54" s="342"/>
      <c r="ED54" s="342"/>
      <c r="EE54" s="342"/>
      <c r="EF54" s="342"/>
      <c r="EG54" s="342"/>
      <c r="EH54" s="342"/>
      <c r="EI54" s="342"/>
      <c r="EJ54" s="342"/>
      <c r="EK54" s="342"/>
      <c r="EL54" s="342"/>
      <c r="EM54" s="342"/>
      <c r="EN54" s="342"/>
      <c r="EO54" s="342"/>
      <c r="EP54" s="342"/>
      <c r="EQ54" s="342"/>
      <c r="ER54" s="342"/>
      <c r="ES54" s="342"/>
      <c r="ET54" s="342"/>
      <c r="EU54" s="342"/>
      <c r="EV54" s="342"/>
      <c r="EW54" s="342"/>
      <c r="EX54" s="342"/>
      <c r="EY54" s="342"/>
      <c r="EZ54" s="342"/>
      <c r="FA54" s="342"/>
      <c r="FB54" s="342"/>
      <c r="FC54" s="342"/>
      <c r="FD54" s="342"/>
      <c r="FE54" s="342"/>
      <c r="FF54" s="342"/>
      <c r="FG54" s="342"/>
      <c r="FH54" s="342"/>
      <c r="FI54" s="342"/>
      <c r="FJ54" s="342"/>
      <c r="FK54" s="342"/>
      <c r="FL54" s="342"/>
      <c r="FM54" s="342"/>
      <c r="FN54" s="342"/>
      <c r="FO54" s="342"/>
      <c r="FP54" s="342"/>
      <c r="FQ54" s="342"/>
      <c r="FR54" s="342"/>
      <c r="FS54" s="342"/>
      <c r="FT54" s="342"/>
      <c r="FU54" s="342"/>
      <c r="FV54" s="342"/>
      <c r="FW54" s="342"/>
      <c r="FX54" s="342"/>
      <c r="FY54" s="342"/>
      <c r="FZ54" s="342"/>
      <c r="GA54" s="342"/>
      <c r="GB54" s="342"/>
      <c r="GC54" s="342"/>
      <c r="GD54" s="342"/>
      <c r="GE54" s="342"/>
      <c r="GF54" s="342"/>
      <c r="GG54" s="342"/>
      <c r="GH54" s="342"/>
      <c r="GI54" s="342"/>
      <c r="GJ54" s="342"/>
      <c r="GK54" s="342"/>
      <c r="GL54" s="342"/>
      <c r="GM54" s="342"/>
      <c r="GN54" s="342"/>
      <c r="GO54" s="342"/>
      <c r="GP54" s="342"/>
      <c r="GQ54" s="342"/>
      <c r="GR54" s="342"/>
      <c r="GS54" s="342"/>
      <c r="GT54" s="342"/>
      <c r="GU54" s="342"/>
      <c r="GV54" s="342"/>
      <c r="GW54" s="342"/>
      <c r="GX54" s="342"/>
      <c r="GY54" s="342"/>
      <c r="GZ54" s="342"/>
      <c r="HA54" s="342"/>
      <c r="HB54" s="342"/>
      <c r="HC54" s="342"/>
      <c r="HD54" s="342"/>
      <c r="HE54" s="342"/>
      <c r="HF54" s="342"/>
      <c r="HG54" s="342"/>
      <c r="HH54" s="342"/>
      <c r="HI54" s="342"/>
      <c r="HJ54" s="342"/>
      <c r="HK54" s="342"/>
      <c r="HL54" s="342"/>
      <c r="HM54" s="342"/>
      <c r="HN54" s="342"/>
      <c r="HO54" s="342"/>
      <c r="HP54" s="342"/>
      <c r="HQ54" s="342"/>
      <c r="HR54" s="342"/>
      <c r="HS54" s="342"/>
      <c r="HT54" s="342"/>
      <c r="HU54" s="342"/>
      <c r="HV54" s="342"/>
      <c r="HW54" s="342"/>
      <c r="HX54" s="342"/>
      <c r="HY54" s="342"/>
      <c r="HZ54" s="342"/>
      <c r="IA54" s="342"/>
      <c r="IB54" s="342"/>
      <c r="IC54" s="342"/>
      <c r="ID54" s="342"/>
      <c r="IE54" s="342"/>
      <c r="IF54" s="342"/>
      <c r="IG54" s="342"/>
      <c r="IH54" s="342"/>
      <c r="II54" s="342"/>
      <c r="IJ54" s="342"/>
      <c r="IK54" s="342"/>
      <c r="IL54" s="342"/>
      <c r="IM54" s="342"/>
      <c r="IN54" s="342"/>
      <c r="IO54" s="342"/>
      <c r="IP54" s="342"/>
      <c r="IQ54" s="342"/>
      <c r="IR54" s="342"/>
      <c r="IS54" s="342"/>
      <c r="IT54" s="342"/>
      <c r="IU54" s="342"/>
      <c r="IV54" s="342"/>
      <c r="IW54" s="342"/>
      <c r="IX54" s="342"/>
      <c r="IY54" s="342"/>
      <c r="IZ54" s="342"/>
      <c r="JA54" s="342"/>
      <c r="JB54" s="342"/>
      <c r="JC54" s="342"/>
      <c r="JD54" s="342"/>
      <c r="JE54" s="342"/>
      <c r="JF54" s="342"/>
      <c r="JG54" s="342"/>
      <c r="JH54" s="342"/>
      <c r="JI54" s="342"/>
      <c r="JJ54" s="342"/>
      <c r="JK54" s="342"/>
      <c r="JL54" s="342"/>
      <c r="JM54" s="342"/>
      <c r="JN54" s="342"/>
      <c r="JO54" s="342"/>
      <c r="JP54" s="342"/>
      <c r="JQ54" s="342"/>
      <c r="JR54" s="342"/>
      <c r="JS54" s="342"/>
      <c r="JT54" s="342"/>
      <c r="JU54" s="342"/>
      <c r="JV54" s="342"/>
      <c r="JW54" s="342"/>
      <c r="JX54" s="342"/>
      <c r="JY54" s="342"/>
      <c r="JZ54" s="342"/>
      <c r="KA54" s="342"/>
      <c r="KB54" s="342"/>
      <c r="KC54" s="342"/>
      <c r="KD54" s="342"/>
      <c r="KE54" s="342"/>
      <c r="KF54" s="342"/>
    </row>
    <row r="55" spans="1:292" s="151" customFormat="1" ht="15.75" customHeight="1">
      <c r="A55" s="937" t="s">
        <v>360</v>
      </c>
      <c r="B55" s="423" t="s">
        <v>361</v>
      </c>
      <c r="C55" s="389"/>
      <c r="D55" s="390" t="s">
        <v>362</v>
      </c>
      <c r="E55" s="391" t="s">
        <v>362</v>
      </c>
      <c r="F55" s="391">
        <v>-6</v>
      </c>
      <c r="G55" s="391">
        <v>24</v>
      </c>
      <c r="H55" s="392">
        <v>33</v>
      </c>
      <c r="I55" s="393">
        <v>-72</v>
      </c>
      <c r="J55" s="231">
        <v>-50.5</v>
      </c>
      <c r="K55" s="231">
        <v>-40</v>
      </c>
      <c r="L55" s="230">
        <v>-35</v>
      </c>
      <c r="M55" s="185">
        <v>-32</v>
      </c>
      <c r="N55" s="205">
        <v>-20</v>
      </c>
      <c r="O55" s="205">
        <v>-9</v>
      </c>
      <c r="P55" s="186">
        <v>-6</v>
      </c>
      <c r="Q55" s="185"/>
      <c r="R55" s="205"/>
      <c r="S55" s="205"/>
      <c r="T55" s="186"/>
      <c r="U55" s="174">
        <v>-15</v>
      </c>
      <c r="V55" s="170">
        <v>0</v>
      </c>
      <c r="W55" s="173">
        <v>6</v>
      </c>
      <c r="X55" s="185">
        <v>-36</v>
      </c>
      <c r="Y55" s="205">
        <v>-39</v>
      </c>
      <c r="Z55" s="205">
        <v>-30</v>
      </c>
      <c r="AA55" s="186">
        <v>0</v>
      </c>
      <c r="AB55" s="203">
        <v>-51</v>
      </c>
      <c r="AC55" s="178">
        <v>-48</v>
      </c>
      <c r="AD55" s="178">
        <v>-36</v>
      </c>
      <c r="AE55" s="179">
        <v>-3</v>
      </c>
      <c r="AF55" s="185">
        <v>-9</v>
      </c>
      <c r="AG55" s="205">
        <v>-9</v>
      </c>
      <c r="AH55" s="205">
        <v>-3</v>
      </c>
      <c r="AI55" s="205">
        <v>15</v>
      </c>
      <c r="AJ55" s="186">
        <v>18</v>
      </c>
      <c r="AK55" s="185"/>
      <c r="AL55" s="205"/>
      <c r="AM55" s="205"/>
      <c r="AN55" s="186"/>
      <c r="AO55" s="185" t="s">
        <v>363</v>
      </c>
      <c r="AP55" s="186">
        <v>9</v>
      </c>
      <c r="AQ55" s="394">
        <v>-78</v>
      </c>
      <c r="AR55" s="395">
        <v>-60</v>
      </c>
      <c r="AS55" s="395">
        <v>-51</v>
      </c>
      <c r="AT55" s="396">
        <v>-42</v>
      </c>
      <c r="AU55" s="174">
        <v>-35</v>
      </c>
      <c r="AV55" s="170">
        <v>-32</v>
      </c>
      <c r="AW55" s="170">
        <v>-30</v>
      </c>
      <c r="AX55" s="173">
        <v>-27</v>
      </c>
      <c r="AY55" s="185"/>
      <c r="AZ55" s="205"/>
      <c r="BA55" s="205"/>
      <c r="BB55" s="186"/>
      <c r="BC55" s="185"/>
      <c r="BD55" s="205"/>
      <c r="BE55" s="205"/>
      <c r="BF55" s="186"/>
      <c r="BG55" s="394">
        <v>-21</v>
      </c>
      <c r="BH55" s="395">
        <v>-15</v>
      </c>
      <c r="BI55" s="395">
        <v>-8</v>
      </c>
      <c r="BJ55" s="396">
        <v>-9</v>
      </c>
      <c r="BK55" s="174" t="s">
        <v>364</v>
      </c>
      <c r="BL55" s="186">
        <v>0</v>
      </c>
      <c r="BM55" s="174">
        <v>-39</v>
      </c>
      <c r="BN55" s="205">
        <v>-48</v>
      </c>
      <c r="BO55" s="205">
        <v>-33</v>
      </c>
      <c r="BP55" s="186">
        <v>-21</v>
      </c>
      <c r="BQ55" s="389"/>
      <c r="BR55" s="185"/>
      <c r="BS55" s="205"/>
      <c r="BT55" s="186"/>
      <c r="BU55" s="185"/>
      <c r="BV55" s="205"/>
      <c r="BW55" s="186"/>
      <c r="BX55" s="185"/>
      <c r="BY55" s="205"/>
      <c r="BZ55" s="186"/>
      <c r="CA55" s="185"/>
      <c r="CB55" s="205"/>
      <c r="CC55" s="186"/>
      <c r="CD55" s="185"/>
      <c r="CE55" s="205"/>
      <c r="CF55" s="186"/>
      <c r="CG55" s="185"/>
      <c r="CH55" s="205"/>
      <c r="CI55" s="186"/>
      <c r="CJ55" s="185">
        <v>-3</v>
      </c>
      <c r="CK55" s="186">
        <v>15</v>
      </c>
      <c r="CL55" s="390">
        <v>15</v>
      </c>
      <c r="CM55" s="392"/>
      <c r="CN55" s="185">
        <v>-24</v>
      </c>
      <c r="CO55" s="186">
        <v>0</v>
      </c>
      <c r="CP55" s="185">
        <v>-9</v>
      </c>
      <c r="CQ55" s="186">
        <v>15</v>
      </c>
      <c r="CR55" s="389"/>
      <c r="CS55" s="389"/>
      <c r="CT55" s="203">
        <v>-15</v>
      </c>
      <c r="CU55" s="186">
        <v>6</v>
      </c>
      <c r="CV55" s="397">
        <v>-4</v>
      </c>
      <c r="CW55" s="398">
        <v>-1</v>
      </c>
      <c r="CX55" s="398">
        <v>8</v>
      </c>
      <c r="CY55" s="399">
        <v>8</v>
      </c>
      <c r="CZ55" s="403">
        <v>18</v>
      </c>
      <c r="DA55" s="390">
        <v>-39</v>
      </c>
      <c r="DB55" s="391">
        <v>-33</v>
      </c>
      <c r="DC55" s="391">
        <v>-18</v>
      </c>
      <c r="DD55" s="391">
        <v>9</v>
      </c>
      <c r="DE55" s="392">
        <v>12</v>
      </c>
      <c r="DF55" s="400">
        <v>-24</v>
      </c>
      <c r="DG55" s="401" t="s">
        <v>362</v>
      </c>
      <c r="DH55" s="395">
        <v>-12</v>
      </c>
      <c r="DI55" s="395">
        <v>21</v>
      </c>
      <c r="DJ55" s="396">
        <v>27</v>
      </c>
      <c r="DK55" s="185">
        <v>-60</v>
      </c>
      <c r="DL55" s="205">
        <v>-51</v>
      </c>
      <c r="DM55" s="205">
        <v>-24</v>
      </c>
      <c r="DN55" s="186">
        <v>9</v>
      </c>
      <c r="DO55" s="185"/>
      <c r="DP55" s="205"/>
      <c r="DQ55" s="205"/>
      <c r="DR55" s="186"/>
      <c r="DS55" s="185"/>
      <c r="DT55" s="205"/>
      <c r="DU55" s="205"/>
      <c r="DV55" s="186"/>
      <c r="DW55" s="389"/>
      <c r="DX55" s="389"/>
      <c r="DY55" s="394">
        <v>-49.5</v>
      </c>
      <c r="DZ55" s="395">
        <v>-49</v>
      </c>
      <c r="EA55" s="395">
        <v>-43</v>
      </c>
      <c r="EB55" s="396">
        <v>-40.5</v>
      </c>
      <c r="EC55" s="389"/>
      <c r="ED55" s="389">
        <v>-27</v>
      </c>
      <c r="EE55" s="174">
        <v>-5</v>
      </c>
      <c r="EF55" s="173">
        <v>6</v>
      </c>
      <c r="EG55" s="174">
        <v>-30</v>
      </c>
      <c r="EH55" s="173">
        <v>-9</v>
      </c>
      <c r="EI55" s="174">
        <v>-27</v>
      </c>
      <c r="EJ55" s="173">
        <v>9</v>
      </c>
      <c r="EK55" s="174">
        <v>6</v>
      </c>
      <c r="EL55" s="170">
        <v>15</v>
      </c>
      <c r="EM55" s="173">
        <v>18</v>
      </c>
      <c r="EN55" s="185">
        <v>-19</v>
      </c>
      <c r="EO55" s="186">
        <v>-3</v>
      </c>
      <c r="EP55" s="174">
        <v>-6</v>
      </c>
      <c r="EQ55" s="173">
        <v>9</v>
      </c>
      <c r="ER55" s="174">
        <v>-3</v>
      </c>
      <c r="ES55" s="173">
        <v>12</v>
      </c>
      <c r="ET55" s="185"/>
      <c r="EU55" s="205"/>
      <c r="EV55" s="205"/>
      <c r="EW55" s="186"/>
      <c r="EX55" s="174">
        <v>-10.75</v>
      </c>
      <c r="EY55" s="170">
        <v>-25</v>
      </c>
      <c r="EZ55" s="170">
        <v>-17</v>
      </c>
      <c r="FA55" s="173">
        <v>-15</v>
      </c>
      <c r="FB55" s="174">
        <v>-9</v>
      </c>
      <c r="FC55" s="173">
        <v>24</v>
      </c>
      <c r="FD55" s="185"/>
      <c r="FE55" s="205"/>
      <c r="FF55" s="205"/>
      <c r="FG55" s="186"/>
      <c r="FH55" s="174">
        <v>-3</v>
      </c>
      <c r="FI55" s="173">
        <v>33</v>
      </c>
      <c r="FJ55" s="174">
        <v>-18</v>
      </c>
      <c r="FK55" s="173">
        <v>30</v>
      </c>
      <c r="FL55" s="185">
        <v>-1</v>
      </c>
      <c r="FM55" s="186">
        <v>11</v>
      </c>
      <c r="FN55" s="185"/>
      <c r="FO55" s="205"/>
      <c r="FP55" s="205"/>
      <c r="FQ55" s="186"/>
      <c r="FR55" s="185">
        <v>-51</v>
      </c>
      <c r="FS55" s="205">
        <v>-36</v>
      </c>
      <c r="FT55" s="205">
        <v>-30</v>
      </c>
      <c r="FU55" s="186">
        <v>-21</v>
      </c>
      <c r="FV55" s="174">
        <v>-9</v>
      </c>
      <c r="FW55" s="173">
        <v>6</v>
      </c>
      <c r="FX55" s="174">
        <v>15</v>
      </c>
      <c r="FY55" s="173">
        <v>18</v>
      </c>
      <c r="FZ55" s="185"/>
      <c r="GA55" s="186"/>
      <c r="GB55" s="403"/>
      <c r="GC55" s="406">
        <v>-39</v>
      </c>
      <c r="GD55" s="407">
        <v>-36</v>
      </c>
      <c r="GE55" s="185">
        <v>-3</v>
      </c>
      <c r="GF55" s="205">
        <v>6</v>
      </c>
      <c r="GG55" s="205">
        <v>9</v>
      </c>
      <c r="GH55" s="186">
        <v>15</v>
      </c>
      <c r="GI55" s="389"/>
      <c r="GJ55" s="389"/>
      <c r="GK55" s="389"/>
      <c r="GL55" s="389">
        <v>-81</v>
      </c>
      <c r="GM55" s="185"/>
      <c r="GN55" s="205"/>
      <c r="GO55" s="205"/>
      <c r="GP55" s="186"/>
      <c r="GQ55" s="185"/>
      <c r="GR55" s="205"/>
      <c r="GS55" s="205"/>
      <c r="GT55" s="186"/>
      <c r="GU55" s="174">
        <v>-57</v>
      </c>
      <c r="GV55" s="170">
        <v>-55.5</v>
      </c>
      <c r="GW55" s="170">
        <v>-35</v>
      </c>
      <c r="GX55" s="173">
        <v>-23.5</v>
      </c>
      <c r="GY55" s="397">
        <v>-65.5</v>
      </c>
      <c r="GZ55" s="398">
        <v>-52</v>
      </c>
      <c r="HA55" s="398">
        <v>-29.5</v>
      </c>
      <c r="HB55" s="399">
        <v>-16.5</v>
      </c>
      <c r="HC55" s="389"/>
      <c r="HD55" s="174" t="s">
        <v>363</v>
      </c>
      <c r="HE55" s="173">
        <v>-6</v>
      </c>
      <c r="HF55" s="174">
        <v>-69</v>
      </c>
      <c r="HG55" s="205">
        <v>-66</v>
      </c>
      <c r="HH55" s="205">
        <v>-45</v>
      </c>
      <c r="HI55" s="186">
        <v>-15</v>
      </c>
      <c r="HJ55" s="174">
        <v>-15</v>
      </c>
      <c r="HK55" s="173">
        <v>-3</v>
      </c>
      <c r="HL55" s="390">
        <v>-48</v>
      </c>
      <c r="HM55" s="391">
        <v>-42</v>
      </c>
      <c r="HN55" s="391">
        <v>-29</v>
      </c>
      <c r="HO55" s="392">
        <v>-17</v>
      </c>
      <c r="HP55" s="185">
        <v>1</v>
      </c>
      <c r="HQ55" s="186"/>
      <c r="HR55" s="174">
        <v>-18.5</v>
      </c>
      <c r="HS55" s="170">
        <v>-6</v>
      </c>
      <c r="HT55" s="170">
        <v>-1.5</v>
      </c>
      <c r="HU55" s="173">
        <v>-2</v>
      </c>
      <c r="HV55" s="174">
        <v>-9</v>
      </c>
      <c r="HW55" s="173">
        <v>12</v>
      </c>
      <c r="HX55" s="174">
        <v>-15</v>
      </c>
      <c r="HY55" s="173">
        <v>3</v>
      </c>
      <c r="HZ55" s="185"/>
      <c r="IA55" s="205"/>
      <c r="IB55" s="205"/>
      <c r="IC55" s="186"/>
      <c r="ID55" s="174">
        <v>3</v>
      </c>
      <c r="IE55" s="173">
        <v>33</v>
      </c>
      <c r="IF55" s="174">
        <v>0</v>
      </c>
      <c r="IG55" s="173">
        <v>27</v>
      </c>
      <c r="IH55" s="185"/>
      <c r="II55" s="205"/>
      <c r="IJ55" s="205"/>
      <c r="IK55" s="186"/>
      <c r="IL55" s="389"/>
      <c r="IM55" s="174">
        <v>-15</v>
      </c>
      <c r="IN55" s="173">
        <v>6</v>
      </c>
      <c r="IO55" s="174">
        <v>-25</v>
      </c>
      <c r="IP55" s="170">
        <v>-17.5</v>
      </c>
      <c r="IQ55" s="170">
        <v>2</v>
      </c>
      <c r="IR55" s="173">
        <v>13</v>
      </c>
      <c r="IS55" s="174">
        <v>-41</v>
      </c>
      <c r="IT55" s="170">
        <v>-18.5</v>
      </c>
      <c r="IU55" s="170">
        <v>-13.5</v>
      </c>
      <c r="IV55" s="173">
        <v>-11</v>
      </c>
      <c r="IW55" s="185">
        <v>-21</v>
      </c>
      <c r="IX55" s="205"/>
      <c r="IY55" s="205"/>
      <c r="IZ55" s="186"/>
      <c r="JA55" s="389"/>
      <c r="JB55" s="203">
        <v>-39</v>
      </c>
      <c r="JC55" s="178">
        <v>-30</v>
      </c>
      <c r="JD55" s="178">
        <v>-15</v>
      </c>
      <c r="JE55" s="179">
        <v>0</v>
      </c>
      <c r="JF55" s="185"/>
      <c r="JG55" s="205"/>
      <c r="JH55" s="186"/>
      <c r="JI55" s="174">
        <v>9</v>
      </c>
      <c r="JJ55" s="173">
        <v>21</v>
      </c>
      <c r="JK55" s="185"/>
      <c r="JL55" s="205"/>
      <c r="JM55" s="205"/>
      <c r="JN55" s="186"/>
      <c r="JO55" s="185">
        <v>-6</v>
      </c>
      <c r="JP55" s="186">
        <v>3</v>
      </c>
      <c r="JQ55" s="185"/>
      <c r="JR55" s="205"/>
      <c r="JS55" s="205"/>
      <c r="JT55" s="186"/>
      <c r="JU55" s="185">
        <v>-22</v>
      </c>
      <c r="JV55" s="395">
        <v>-12</v>
      </c>
      <c r="JW55" s="395">
        <v>1</v>
      </c>
      <c r="JX55" s="396">
        <v>7</v>
      </c>
      <c r="JY55" s="203">
        <v>-45</v>
      </c>
      <c r="JZ55" s="178">
        <v>-36</v>
      </c>
      <c r="KA55" s="178">
        <v>-27</v>
      </c>
      <c r="KB55" s="179">
        <v>-6</v>
      </c>
      <c r="KC55" s="185"/>
      <c r="KD55" s="205"/>
      <c r="KE55" s="205"/>
      <c r="KF55" s="410"/>
    </row>
    <row r="56" spans="1:292" s="115" customFormat="1" ht="15.75" customHeight="1">
      <c r="A56" s="938"/>
      <c r="B56" s="424" t="s">
        <v>269</v>
      </c>
      <c r="C56" s="784"/>
      <c r="D56" s="108"/>
      <c r="E56" s="109"/>
      <c r="F56" s="109"/>
      <c r="G56" s="109"/>
      <c r="H56" s="110"/>
      <c r="I56" s="108">
        <v>0</v>
      </c>
      <c r="J56" s="109">
        <v>2.12</v>
      </c>
      <c r="K56" s="109">
        <v>2.82</v>
      </c>
      <c r="L56" s="110">
        <v>1.41</v>
      </c>
      <c r="M56" s="108">
        <v>2</v>
      </c>
      <c r="N56" s="109">
        <v>2</v>
      </c>
      <c r="O56" s="109">
        <v>2</v>
      </c>
      <c r="P56" s="110">
        <v>2</v>
      </c>
      <c r="Q56" s="108"/>
      <c r="R56" s="109"/>
      <c r="S56" s="109"/>
      <c r="T56" s="110"/>
      <c r="U56" s="413">
        <v>0</v>
      </c>
      <c r="V56" s="412">
        <v>0</v>
      </c>
      <c r="W56" s="425">
        <v>0</v>
      </c>
      <c r="X56" s="108">
        <v>0</v>
      </c>
      <c r="Y56" s="109">
        <v>0</v>
      </c>
      <c r="Z56" s="109">
        <v>0</v>
      </c>
      <c r="AA56" s="110">
        <v>0</v>
      </c>
      <c r="AB56" s="778">
        <v>2</v>
      </c>
      <c r="AC56" s="118">
        <v>2</v>
      </c>
      <c r="AD56" s="118">
        <v>2</v>
      </c>
      <c r="AE56" s="775">
        <v>2</v>
      </c>
      <c r="AF56" s="108">
        <v>0</v>
      </c>
      <c r="AG56" s="109">
        <v>0</v>
      </c>
      <c r="AH56" s="109">
        <v>0</v>
      </c>
      <c r="AI56" s="109">
        <v>0</v>
      </c>
      <c r="AJ56" s="110">
        <v>0</v>
      </c>
      <c r="AK56" s="108"/>
      <c r="AL56" s="109"/>
      <c r="AM56" s="109"/>
      <c r="AN56" s="110"/>
      <c r="AO56" s="108">
        <v>0</v>
      </c>
      <c r="AP56" s="110">
        <v>0</v>
      </c>
      <c r="AQ56" s="416">
        <v>0</v>
      </c>
      <c r="AR56" s="426">
        <v>0</v>
      </c>
      <c r="AS56" s="426">
        <v>0</v>
      </c>
      <c r="AT56" s="427">
        <v>0</v>
      </c>
      <c r="AU56" s="413">
        <v>0</v>
      </c>
      <c r="AV56" s="412">
        <v>0</v>
      </c>
      <c r="AW56" s="412">
        <v>0</v>
      </c>
      <c r="AX56" s="425">
        <v>0</v>
      </c>
      <c r="AY56" s="108"/>
      <c r="AZ56" s="109"/>
      <c r="BA56" s="109"/>
      <c r="BB56" s="110"/>
      <c r="BC56" s="108"/>
      <c r="BD56" s="109"/>
      <c r="BE56" s="109"/>
      <c r="BF56" s="110"/>
      <c r="BG56" s="416">
        <v>0</v>
      </c>
      <c r="BH56" s="426">
        <v>0</v>
      </c>
      <c r="BI56" s="364">
        <v>1.4142135623730951</v>
      </c>
      <c r="BJ56" s="427">
        <v>0</v>
      </c>
      <c r="BK56" s="108"/>
      <c r="BL56" s="110">
        <v>0</v>
      </c>
      <c r="BM56" s="413">
        <v>0</v>
      </c>
      <c r="BN56" s="140">
        <v>1.73</v>
      </c>
      <c r="BO56" s="412">
        <v>0</v>
      </c>
      <c r="BP56" s="425">
        <v>0</v>
      </c>
      <c r="BQ56" s="784"/>
      <c r="BR56" s="108"/>
      <c r="BS56" s="109"/>
      <c r="BT56" s="110"/>
      <c r="BU56" s="108"/>
      <c r="BV56" s="109"/>
      <c r="BW56" s="110"/>
      <c r="BX56" s="108"/>
      <c r="BY56" s="109"/>
      <c r="BZ56" s="110"/>
      <c r="CA56" s="108"/>
      <c r="CB56" s="109"/>
      <c r="CC56" s="110"/>
      <c r="CD56" s="108"/>
      <c r="CE56" s="109"/>
      <c r="CF56" s="110"/>
      <c r="CG56" s="108"/>
      <c r="CH56" s="109"/>
      <c r="CI56" s="110"/>
      <c r="CJ56" s="108">
        <v>2</v>
      </c>
      <c r="CK56" s="110">
        <v>2</v>
      </c>
      <c r="CL56" s="108">
        <v>0</v>
      </c>
      <c r="CM56" s="110"/>
      <c r="CN56" s="108">
        <v>0</v>
      </c>
      <c r="CO56" s="110">
        <v>3</v>
      </c>
      <c r="CP56" s="108">
        <v>0</v>
      </c>
      <c r="CQ56" s="110">
        <v>0</v>
      </c>
      <c r="CR56" s="784"/>
      <c r="CS56" s="784"/>
      <c r="CT56" s="778">
        <v>0</v>
      </c>
      <c r="CU56" s="110">
        <v>0</v>
      </c>
      <c r="CV56" s="108"/>
      <c r="CW56" s="109"/>
      <c r="CX56" s="109"/>
      <c r="CY56" s="110"/>
      <c r="CZ56" s="428">
        <v>0</v>
      </c>
      <c r="DA56" s="108">
        <v>2</v>
      </c>
      <c r="DB56" s="109">
        <v>0</v>
      </c>
      <c r="DC56" s="109">
        <v>0</v>
      </c>
      <c r="DD56" s="109">
        <v>0</v>
      </c>
      <c r="DE56" s="110">
        <v>2</v>
      </c>
      <c r="DF56" s="108"/>
      <c r="DG56" s="109"/>
      <c r="DH56" s="109"/>
      <c r="DI56" s="109"/>
      <c r="DJ56" s="110"/>
      <c r="DK56" s="108">
        <v>2</v>
      </c>
      <c r="DL56" s="109">
        <v>2</v>
      </c>
      <c r="DM56" s="109">
        <v>2</v>
      </c>
      <c r="DN56" s="110">
        <v>2</v>
      </c>
      <c r="DO56" s="108"/>
      <c r="DP56" s="109"/>
      <c r="DQ56" s="109"/>
      <c r="DR56" s="110"/>
      <c r="DS56" s="108"/>
      <c r="DT56" s="109"/>
      <c r="DU56" s="109"/>
      <c r="DV56" s="110"/>
      <c r="DW56" s="784"/>
      <c r="DX56" s="784"/>
      <c r="DY56" s="363">
        <v>0.70710678118654757</v>
      </c>
      <c r="DZ56" s="426">
        <v>0</v>
      </c>
      <c r="EA56" s="426">
        <v>0</v>
      </c>
      <c r="EB56" s="365">
        <v>0.70710678118654757</v>
      </c>
      <c r="EC56" s="784"/>
      <c r="ED56" s="784"/>
      <c r="EE56" s="135">
        <v>1.7320508075688772</v>
      </c>
      <c r="EF56" s="425">
        <v>0</v>
      </c>
      <c r="EG56" s="413"/>
      <c r="EH56" s="241"/>
      <c r="EI56" s="413"/>
      <c r="EJ56" s="241"/>
      <c r="EK56" s="413">
        <v>0</v>
      </c>
      <c r="EL56" s="412">
        <v>0</v>
      </c>
      <c r="EM56" s="425">
        <v>0</v>
      </c>
      <c r="EN56" s="108"/>
      <c r="EO56" s="110"/>
      <c r="EP56" s="413">
        <v>0</v>
      </c>
      <c r="EQ56" s="425">
        <v>0</v>
      </c>
      <c r="ER56" s="413">
        <v>0</v>
      </c>
      <c r="ES56" s="425">
        <v>0</v>
      </c>
      <c r="ET56" s="788"/>
      <c r="EU56" s="109"/>
      <c r="EV56" s="109"/>
      <c r="EW56" s="110"/>
      <c r="EX56" s="135">
        <v>0.35355339059327379</v>
      </c>
      <c r="EY56" s="412">
        <v>0</v>
      </c>
      <c r="EZ56" s="412">
        <v>0</v>
      </c>
      <c r="FA56" s="425">
        <v>0</v>
      </c>
      <c r="FB56" s="413">
        <v>0</v>
      </c>
      <c r="FC56" s="425">
        <v>0</v>
      </c>
      <c r="FD56" s="108"/>
      <c r="FE56" s="109"/>
      <c r="FF56" s="109"/>
      <c r="FG56" s="110"/>
      <c r="FH56" s="413">
        <v>0</v>
      </c>
      <c r="FI56" s="425">
        <v>0</v>
      </c>
      <c r="FJ56" s="413">
        <v>0</v>
      </c>
      <c r="FK56" s="425">
        <v>0</v>
      </c>
      <c r="FL56" s="108"/>
      <c r="FM56" s="110"/>
      <c r="FN56" s="108"/>
      <c r="FO56" s="109"/>
      <c r="FP56" s="109"/>
      <c r="FQ56" s="110"/>
      <c r="FR56" s="108">
        <v>0</v>
      </c>
      <c r="FS56" s="109">
        <v>1.7</v>
      </c>
      <c r="FT56" s="109">
        <v>2.1</v>
      </c>
      <c r="FU56" s="110">
        <v>2.1</v>
      </c>
      <c r="FV56" s="413">
        <v>0</v>
      </c>
      <c r="FW56" s="425">
        <v>0</v>
      </c>
      <c r="FX56" s="413">
        <v>0</v>
      </c>
      <c r="FY56" s="425">
        <v>0</v>
      </c>
      <c r="FZ56" s="108"/>
      <c r="GA56" s="110"/>
      <c r="GB56" s="428"/>
      <c r="GC56" s="108"/>
      <c r="GD56" s="110"/>
      <c r="GE56" s="108">
        <v>0</v>
      </c>
      <c r="GF56" s="109">
        <v>0</v>
      </c>
      <c r="GG56" s="109">
        <v>0</v>
      </c>
      <c r="GH56" s="110">
        <v>0</v>
      </c>
      <c r="GI56" s="784"/>
      <c r="GJ56" s="784"/>
      <c r="GK56" s="784"/>
      <c r="GL56" s="783">
        <v>1.7320508075688772</v>
      </c>
      <c r="GM56" s="108"/>
      <c r="GN56" s="109"/>
      <c r="GO56" s="109"/>
      <c r="GP56" s="110"/>
      <c r="GQ56" s="108"/>
      <c r="GR56" s="109"/>
      <c r="GS56" s="109"/>
      <c r="GT56" s="110"/>
      <c r="GU56" s="135">
        <v>0</v>
      </c>
      <c r="GV56" s="140">
        <v>0.70710678118654757</v>
      </c>
      <c r="GW56" s="140">
        <v>1.4142135623730951</v>
      </c>
      <c r="GX56" s="241">
        <v>0.70710678118654757</v>
      </c>
      <c r="GY56" s="429">
        <v>2.1213203435596424</v>
      </c>
      <c r="GZ56" s="430">
        <v>1.4142135623730951</v>
      </c>
      <c r="HA56" s="430">
        <v>0.70710678118654757</v>
      </c>
      <c r="HB56" s="431">
        <v>0.70710678118654757</v>
      </c>
      <c r="HC56" s="784"/>
      <c r="HD56" s="108"/>
      <c r="HE56" s="425">
        <v>0</v>
      </c>
      <c r="HF56" s="108">
        <v>0</v>
      </c>
      <c r="HG56" s="109">
        <v>0</v>
      </c>
      <c r="HH56" s="109">
        <v>0</v>
      </c>
      <c r="HI56" s="110">
        <v>0</v>
      </c>
      <c r="HJ56" s="135">
        <v>1.7320508075688772</v>
      </c>
      <c r="HK56" s="425">
        <v>0</v>
      </c>
      <c r="HL56" s="108"/>
      <c r="HM56" s="109"/>
      <c r="HN56" s="109"/>
      <c r="HO56" s="110"/>
      <c r="HP56" s="108"/>
      <c r="HQ56" s="110"/>
      <c r="HR56" s="135">
        <v>0.70710678118654757</v>
      </c>
      <c r="HS56" s="140">
        <v>0</v>
      </c>
      <c r="HT56" s="140">
        <v>0.70710678118654757</v>
      </c>
      <c r="HU56" s="241">
        <v>0</v>
      </c>
      <c r="HV56" s="413">
        <v>0</v>
      </c>
      <c r="HW56" s="425">
        <v>0</v>
      </c>
      <c r="HX56" s="413">
        <v>0</v>
      </c>
      <c r="HY56" s="425">
        <v>0</v>
      </c>
      <c r="HZ56" s="108"/>
      <c r="IA56" s="109"/>
      <c r="IB56" s="109"/>
      <c r="IC56" s="110"/>
      <c r="ID56" s="413"/>
      <c r="IE56" s="425">
        <v>0</v>
      </c>
      <c r="IF56" s="413">
        <v>0</v>
      </c>
      <c r="IG56" s="425">
        <v>0</v>
      </c>
      <c r="IH56" s="108"/>
      <c r="II56" s="109"/>
      <c r="IJ56" s="109"/>
      <c r="IK56" s="110"/>
      <c r="IL56" s="784"/>
      <c r="IM56" s="413">
        <v>0</v>
      </c>
      <c r="IN56" s="425">
        <v>0</v>
      </c>
      <c r="IO56" s="413">
        <v>0</v>
      </c>
      <c r="IP56" s="140">
        <v>0.70710678118654757</v>
      </c>
      <c r="IQ56" s="412">
        <v>0</v>
      </c>
      <c r="IR56" s="425">
        <v>0</v>
      </c>
      <c r="IS56" s="413"/>
      <c r="IT56" s="140">
        <v>0.70710678118654757</v>
      </c>
      <c r="IU56" s="140">
        <v>2.1213203435596424</v>
      </c>
      <c r="IV56" s="241">
        <v>1.4142135623730951</v>
      </c>
      <c r="IW56" s="108"/>
      <c r="IX56" s="109"/>
      <c r="IY56" s="109"/>
      <c r="IZ56" s="110"/>
      <c r="JA56" s="784"/>
      <c r="JB56" s="778">
        <v>2</v>
      </c>
      <c r="JC56" s="118">
        <v>0</v>
      </c>
      <c r="JD56" s="118">
        <v>2</v>
      </c>
      <c r="JE56" s="775">
        <v>0</v>
      </c>
      <c r="JF56" s="108"/>
      <c r="JG56" s="109"/>
      <c r="JH56" s="110"/>
      <c r="JI56" s="413">
        <v>0</v>
      </c>
      <c r="JJ56" s="425">
        <v>0</v>
      </c>
      <c r="JK56" s="108"/>
      <c r="JL56" s="109"/>
      <c r="JM56" s="109"/>
      <c r="JN56" s="110"/>
      <c r="JO56" s="108">
        <v>0</v>
      </c>
      <c r="JP56" s="110">
        <v>0</v>
      </c>
      <c r="JQ56" s="108"/>
      <c r="JR56" s="109"/>
      <c r="JS56" s="109"/>
      <c r="JT56" s="110"/>
      <c r="JU56" s="108"/>
      <c r="JV56" s="426">
        <v>0</v>
      </c>
      <c r="JW56" s="426">
        <v>0</v>
      </c>
      <c r="JX56" s="427">
        <v>0</v>
      </c>
      <c r="JY56" s="778">
        <v>2</v>
      </c>
      <c r="JZ56" s="118">
        <v>2</v>
      </c>
      <c r="KA56" s="118">
        <v>2</v>
      </c>
      <c r="KB56" s="775">
        <v>2</v>
      </c>
      <c r="KC56" s="108"/>
      <c r="KD56" s="109"/>
      <c r="KE56" s="109"/>
      <c r="KF56" s="124"/>
    </row>
    <row r="57" spans="1:292" s="115" customFormat="1" ht="15.75" customHeight="1">
      <c r="A57" s="938"/>
      <c r="B57" s="424" t="s">
        <v>270</v>
      </c>
      <c r="C57" s="784"/>
      <c r="D57" s="108"/>
      <c r="E57" s="109"/>
      <c r="F57" s="109"/>
      <c r="G57" s="109"/>
      <c r="H57" s="110"/>
      <c r="I57" s="108">
        <v>2</v>
      </c>
      <c r="J57" s="109">
        <v>2</v>
      </c>
      <c r="K57" s="109">
        <v>2</v>
      </c>
      <c r="L57" s="110">
        <v>2</v>
      </c>
      <c r="M57" s="108"/>
      <c r="N57" s="109"/>
      <c r="O57" s="109"/>
      <c r="P57" s="110"/>
      <c r="Q57" s="108"/>
      <c r="R57" s="109"/>
      <c r="S57" s="109"/>
      <c r="T57" s="110"/>
      <c r="U57" s="108">
        <v>3</v>
      </c>
      <c r="V57" s="109">
        <v>3</v>
      </c>
      <c r="W57" s="110">
        <v>3</v>
      </c>
      <c r="X57" s="108">
        <v>2</v>
      </c>
      <c r="Y57" s="109">
        <v>2</v>
      </c>
      <c r="Z57" s="109">
        <v>3</v>
      </c>
      <c r="AA57" s="110">
        <v>2</v>
      </c>
      <c r="AB57" s="778">
        <v>3</v>
      </c>
      <c r="AC57" s="118">
        <v>3</v>
      </c>
      <c r="AD57" s="118">
        <v>3</v>
      </c>
      <c r="AE57" s="775">
        <v>3</v>
      </c>
      <c r="AF57" s="108">
        <v>2</v>
      </c>
      <c r="AG57" s="109">
        <v>3</v>
      </c>
      <c r="AH57" s="109">
        <v>2</v>
      </c>
      <c r="AI57" s="109">
        <v>3</v>
      </c>
      <c r="AJ57" s="110">
        <v>3</v>
      </c>
      <c r="AK57" s="108"/>
      <c r="AL57" s="109"/>
      <c r="AM57" s="109"/>
      <c r="AN57" s="110"/>
      <c r="AO57" s="108">
        <v>3</v>
      </c>
      <c r="AP57" s="110">
        <v>3</v>
      </c>
      <c r="AQ57" s="108">
        <v>2</v>
      </c>
      <c r="AR57" s="109">
        <v>2</v>
      </c>
      <c r="AS57" s="109">
        <v>2</v>
      </c>
      <c r="AT57" s="110">
        <v>2</v>
      </c>
      <c r="AU57" s="108">
        <v>3</v>
      </c>
      <c r="AV57" s="109">
        <v>3</v>
      </c>
      <c r="AW57" s="109">
        <v>3</v>
      </c>
      <c r="AX57" s="110">
        <v>3</v>
      </c>
      <c r="AY57" s="108"/>
      <c r="AZ57" s="109"/>
      <c r="BA57" s="109"/>
      <c r="BB57" s="110"/>
      <c r="BC57" s="108"/>
      <c r="BD57" s="109"/>
      <c r="BE57" s="109"/>
      <c r="BF57" s="110"/>
      <c r="BG57" s="108">
        <v>2</v>
      </c>
      <c r="BH57" s="109">
        <v>2</v>
      </c>
      <c r="BI57" s="109">
        <v>2</v>
      </c>
      <c r="BJ57" s="110">
        <v>2</v>
      </c>
      <c r="BK57" s="108">
        <v>3</v>
      </c>
      <c r="BL57" s="110">
        <v>3</v>
      </c>
      <c r="BM57" s="108">
        <v>2</v>
      </c>
      <c r="BN57" s="109">
        <v>3</v>
      </c>
      <c r="BO57" s="109">
        <v>2</v>
      </c>
      <c r="BP57" s="110">
        <v>2</v>
      </c>
      <c r="BQ57" s="784"/>
      <c r="BR57" s="108"/>
      <c r="BS57" s="109"/>
      <c r="BT57" s="110"/>
      <c r="BU57" s="108"/>
      <c r="BV57" s="109"/>
      <c r="BW57" s="110"/>
      <c r="BX57" s="108"/>
      <c r="BY57" s="109"/>
      <c r="BZ57" s="110"/>
      <c r="CA57" s="108"/>
      <c r="CB57" s="109"/>
      <c r="CC57" s="110"/>
      <c r="CD57" s="108"/>
      <c r="CE57" s="109"/>
      <c r="CF57" s="110"/>
      <c r="CG57" s="108"/>
      <c r="CH57" s="109"/>
      <c r="CI57" s="110"/>
      <c r="CJ57" s="108">
        <v>3</v>
      </c>
      <c r="CK57" s="110">
        <v>3</v>
      </c>
      <c r="CL57" s="108">
        <v>3</v>
      </c>
      <c r="CM57" s="110"/>
      <c r="CN57" s="108">
        <v>3</v>
      </c>
      <c r="CO57" s="110">
        <v>5</v>
      </c>
      <c r="CP57" s="108">
        <v>3</v>
      </c>
      <c r="CQ57" s="110">
        <v>3</v>
      </c>
      <c r="CR57" s="784"/>
      <c r="CS57" s="784"/>
      <c r="CT57" s="778">
        <v>3</v>
      </c>
      <c r="CU57" s="110">
        <v>3</v>
      </c>
      <c r="CV57" s="108">
        <v>3</v>
      </c>
      <c r="CW57" s="109">
        <v>3</v>
      </c>
      <c r="CX57" s="109">
        <v>3</v>
      </c>
      <c r="CY57" s="110">
        <v>3</v>
      </c>
      <c r="CZ57" s="784">
        <v>2</v>
      </c>
      <c r="DA57" s="108">
        <v>3</v>
      </c>
      <c r="DB57" s="109">
        <v>3</v>
      </c>
      <c r="DC57" s="109">
        <v>3</v>
      </c>
      <c r="DD57" s="109">
        <v>3</v>
      </c>
      <c r="DE57" s="110">
        <v>3</v>
      </c>
      <c r="DF57" s="108"/>
      <c r="DG57" s="109"/>
      <c r="DH57" s="109"/>
      <c r="DI57" s="109"/>
      <c r="DJ57" s="110"/>
      <c r="DK57" s="108">
        <v>3</v>
      </c>
      <c r="DL57" s="109">
        <v>3</v>
      </c>
      <c r="DM57" s="109">
        <v>3</v>
      </c>
      <c r="DN57" s="110">
        <v>3</v>
      </c>
      <c r="DO57" s="108"/>
      <c r="DP57" s="109"/>
      <c r="DQ57" s="109"/>
      <c r="DR57" s="110"/>
      <c r="DS57" s="108"/>
      <c r="DT57" s="109"/>
      <c r="DU57" s="109"/>
      <c r="DV57" s="110"/>
      <c r="DW57" s="784"/>
      <c r="DX57" s="784"/>
      <c r="DY57" s="108">
        <v>2</v>
      </c>
      <c r="DZ57" s="109">
        <v>2</v>
      </c>
      <c r="EA57" s="109">
        <v>2</v>
      </c>
      <c r="EB57" s="110">
        <v>2</v>
      </c>
      <c r="EC57" s="784"/>
      <c r="ED57" s="784"/>
      <c r="EE57" s="108">
        <v>3</v>
      </c>
      <c r="EF57" s="110">
        <v>3</v>
      </c>
      <c r="EG57" s="108"/>
      <c r="EH57" s="110"/>
      <c r="EI57" s="108"/>
      <c r="EJ57" s="110"/>
      <c r="EK57" s="108">
        <v>3</v>
      </c>
      <c r="EL57" s="109">
        <v>3</v>
      </c>
      <c r="EM57" s="110">
        <v>3</v>
      </c>
      <c r="EN57" s="108"/>
      <c r="EO57" s="110"/>
      <c r="EP57" s="108">
        <v>3</v>
      </c>
      <c r="EQ57" s="110">
        <v>3</v>
      </c>
      <c r="ER57" s="108">
        <v>3</v>
      </c>
      <c r="ES57" s="110">
        <v>3</v>
      </c>
      <c r="ET57" s="108"/>
      <c r="EU57" s="109"/>
      <c r="EV57" s="109"/>
      <c r="EW57" s="110"/>
      <c r="EX57" s="108">
        <v>2</v>
      </c>
      <c r="EY57" s="109">
        <v>2</v>
      </c>
      <c r="EZ57" s="109">
        <v>2</v>
      </c>
      <c r="FA57" s="110">
        <v>2</v>
      </c>
      <c r="FB57" s="108">
        <v>3</v>
      </c>
      <c r="FC57" s="110">
        <v>3</v>
      </c>
      <c r="FD57" s="108"/>
      <c r="FE57" s="109"/>
      <c r="FF57" s="109"/>
      <c r="FG57" s="110"/>
      <c r="FH57" s="108">
        <v>3</v>
      </c>
      <c r="FI57" s="110">
        <v>3</v>
      </c>
      <c r="FJ57" s="108">
        <v>3</v>
      </c>
      <c r="FK57" s="110">
        <v>3</v>
      </c>
      <c r="FL57" s="108">
        <v>2</v>
      </c>
      <c r="FM57" s="110">
        <v>2</v>
      </c>
      <c r="FN57" s="108"/>
      <c r="FO57" s="109"/>
      <c r="FP57" s="109"/>
      <c r="FQ57" s="110"/>
      <c r="FR57" s="108">
        <v>3</v>
      </c>
      <c r="FS57" s="109">
        <v>3</v>
      </c>
      <c r="FT57" s="109">
        <v>3</v>
      </c>
      <c r="FU57" s="110">
        <v>3</v>
      </c>
      <c r="FV57" s="108">
        <v>3</v>
      </c>
      <c r="FW57" s="110">
        <v>3</v>
      </c>
      <c r="FX57" s="108">
        <v>3</v>
      </c>
      <c r="FY57" s="110">
        <v>3</v>
      </c>
      <c r="FZ57" s="108"/>
      <c r="GA57" s="110"/>
      <c r="GB57" s="784"/>
      <c r="GC57" s="108"/>
      <c r="GD57" s="110"/>
      <c r="GE57" s="108">
        <v>2</v>
      </c>
      <c r="GF57" s="109">
        <v>2</v>
      </c>
      <c r="GG57" s="109">
        <v>3</v>
      </c>
      <c r="GH57" s="110">
        <v>3</v>
      </c>
      <c r="GI57" s="784"/>
      <c r="GJ57" s="784"/>
      <c r="GK57" s="784"/>
      <c r="GL57" s="784">
        <v>3</v>
      </c>
      <c r="GM57" s="108"/>
      <c r="GN57" s="109"/>
      <c r="GO57" s="109"/>
      <c r="GP57" s="110"/>
      <c r="GQ57" s="108"/>
      <c r="GR57" s="109"/>
      <c r="GS57" s="109"/>
      <c r="GT57" s="110"/>
      <c r="GU57" s="262">
        <v>2</v>
      </c>
      <c r="GV57" s="284">
        <v>2</v>
      </c>
      <c r="GW57" s="284">
        <v>2</v>
      </c>
      <c r="GX57" s="252">
        <v>2</v>
      </c>
      <c r="GY57" s="108"/>
      <c r="GZ57" s="109"/>
      <c r="HA57" s="109"/>
      <c r="HB57" s="110"/>
      <c r="HC57" s="784"/>
      <c r="HD57" s="108">
        <v>3</v>
      </c>
      <c r="HE57" s="110">
        <v>3</v>
      </c>
      <c r="HF57" s="108">
        <v>2</v>
      </c>
      <c r="HG57" s="109">
        <v>2</v>
      </c>
      <c r="HH57" s="109">
        <v>2</v>
      </c>
      <c r="HI57" s="110">
        <v>2</v>
      </c>
      <c r="HJ57" s="108">
        <v>3</v>
      </c>
      <c r="HK57" s="110">
        <v>3</v>
      </c>
      <c r="HL57" s="432"/>
      <c r="HM57" s="109"/>
      <c r="HN57" s="109"/>
      <c r="HO57" s="110"/>
      <c r="HP57" s="108"/>
      <c r="HQ57" s="110"/>
      <c r="HR57" s="108">
        <v>2</v>
      </c>
      <c r="HS57" s="109">
        <v>2</v>
      </c>
      <c r="HT57" s="109">
        <v>2</v>
      </c>
      <c r="HU57" s="110">
        <v>2</v>
      </c>
      <c r="HV57" s="108">
        <v>3</v>
      </c>
      <c r="HW57" s="110">
        <v>3</v>
      </c>
      <c r="HX57" s="108">
        <v>3</v>
      </c>
      <c r="HY57" s="110">
        <v>3</v>
      </c>
      <c r="HZ57" s="108"/>
      <c r="IA57" s="109"/>
      <c r="IB57" s="109"/>
      <c r="IC57" s="110"/>
      <c r="ID57" s="108"/>
      <c r="IE57" s="110">
        <v>3</v>
      </c>
      <c r="IF57" s="108">
        <v>3</v>
      </c>
      <c r="IG57" s="110">
        <v>3</v>
      </c>
      <c r="IH57" s="108"/>
      <c r="II57" s="109"/>
      <c r="IJ57" s="109"/>
      <c r="IK57" s="110"/>
      <c r="IL57" s="784"/>
      <c r="IM57" s="108">
        <v>3</v>
      </c>
      <c r="IN57" s="110">
        <v>3</v>
      </c>
      <c r="IO57" s="108">
        <v>2</v>
      </c>
      <c r="IP57" s="109">
        <v>2</v>
      </c>
      <c r="IQ57" s="109">
        <v>2</v>
      </c>
      <c r="IR57" s="110">
        <v>2</v>
      </c>
      <c r="IS57" s="108">
        <v>2</v>
      </c>
      <c r="IT57" s="109">
        <v>2</v>
      </c>
      <c r="IU57" s="109">
        <v>2</v>
      </c>
      <c r="IV57" s="110">
        <v>2</v>
      </c>
      <c r="IW57" s="108"/>
      <c r="IX57" s="109"/>
      <c r="IY57" s="109"/>
      <c r="IZ57" s="110"/>
      <c r="JA57" s="784"/>
      <c r="JB57" s="778">
        <v>3</v>
      </c>
      <c r="JC57" s="118">
        <v>2</v>
      </c>
      <c r="JD57" s="118">
        <v>3</v>
      </c>
      <c r="JE57" s="775">
        <v>3</v>
      </c>
      <c r="JF57" s="108"/>
      <c r="JG57" s="109"/>
      <c r="JH57" s="110"/>
      <c r="JI57" s="108">
        <v>3</v>
      </c>
      <c r="JJ57" s="110">
        <v>3</v>
      </c>
      <c r="JK57" s="108"/>
      <c r="JL57" s="109"/>
      <c r="JM57" s="109"/>
      <c r="JN57" s="110"/>
      <c r="JO57" s="108">
        <v>3</v>
      </c>
      <c r="JP57" s="110">
        <v>3</v>
      </c>
      <c r="JQ57" s="108"/>
      <c r="JR57" s="109"/>
      <c r="JS57" s="109"/>
      <c r="JT57" s="110"/>
      <c r="JU57" s="108">
        <v>2</v>
      </c>
      <c r="JV57" s="109">
        <v>2</v>
      </c>
      <c r="JW57" s="109">
        <v>2</v>
      </c>
      <c r="JX57" s="110">
        <v>2</v>
      </c>
      <c r="JY57" s="778">
        <v>3</v>
      </c>
      <c r="JZ57" s="118">
        <v>3</v>
      </c>
      <c r="KA57" s="118">
        <v>3</v>
      </c>
      <c r="KB57" s="775">
        <v>3</v>
      </c>
      <c r="KC57" s="108"/>
      <c r="KD57" s="109"/>
      <c r="KE57" s="109"/>
      <c r="KF57" s="124"/>
    </row>
    <row r="58" spans="1:292" s="115" customFormat="1" ht="18.75" customHeight="1" thickBot="1">
      <c r="A58" s="939"/>
      <c r="B58" s="433" t="s">
        <v>315</v>
      </c>
      <c r="C58" s="123"/>
      <c r="D58" s="889" t="s">
        <v>365</v>
      </c>
      <c r="E58" s="890"/>
      <c r="F58" s="890"/>
      <c r="G58" s="890"/>
      <c r="H58" s="891"/>
      <c r="I58" s="889" t="s">
        <v>365</v>
      </c>
      <c r="J58" s="890"/>
      <c r="K58" s="890"/>
      <c r="L58" s="891"/>
      <c r="M58" s="889" t="s">
        <v>365</v>
      </c>
      <c r="N58" s="890"/>
      <c r="O58" s="890"/>
      <c r="P58" s="891"/>
      <c r="Q58" s="117"/>
      <c r="R58" s="145"/>
      <c r="S58" s="145"/>
      <c r="T58" s="146"/>
      <c r="U58" s="854" t="s">
        <v>365</v>
      </c>
      <c r="V58" s="855"/>
      <c r="W58" s="856"/>
      <c r="X58" s="854" t="s">
        <v>366</v>
      </c>
      <c r="Y58" s="855"/>
      <c r="Z58" s="855"/>
      <c r="AA58" s="856"/>
      <c r="AB58" s="854" t="s">
        <v>365</v>
      </c>
      <c r="AC58" s="855"/>
      <c r="AD58" s="855"/>
      <c r="AE58" s="856"/>
      <c r="AF58" s="889" t="s">
        <v>366</v>
      </c>
      <c r="AG58" s="890"/>
      <c r="AH58" s="890"/>
      <c r="AI58" s="890"/>
      <c r="AJ58" s="891"/>
      <c r="AK58" s="117"/>
      <c r="AL58" s="145"/>
      <c r="AM58" s="145"/>
      <c r="AN58" s="146"/>
      <c r="AO58" s="854" t="s">
        <v>365</v>
      </c>
      <c r="AP58" s="856"/>
      <c r="AQ58" s="889" t="s">
        <v>366</v>
      </c>
      <c r="AR58" s="890"/>
      <c r="AS58" s="890"/>
      <c r="AT58" s="891"/>
      <c r="AU58" s="854" t="s">
        <v>365</v>
      </c>
      <c r="AV58" s="855"/>
      <c r="AW58" s="855"/>
      <c r="AX58" s="856"/>
      <c r="AY58" s="117"/>
      <c r="AZ58" s="145"/>
      <c r="BA58" s="145"/>
      <c r="BB58" s="146"/>
      <c r="BC58" s="117"/>
      <c r="BD58" s="145"/>
      <c r="BE58" s="145"/>
      <c r="BF58" s="146"/>
      <c r="BG58" s="889" t="s">
        <v>365</v>
      </c>
      <c r="BH58" s="890"/>
      <c r="BI58" s="890"/>
      <c r="BJ58" s="891"/>
      <c r="BK58" s="854" t="s">
        <v>365</v>
      </c>
      <c r="BL58" s="856"/>
      <c r="BM58" s="117"/>
      <c r="BN58" s="145"/>
      <c r="BO58" s="145"/>
      <c r="BP58" s="146"/>
      <c r="BQ58" s="123"/>
      <c r="BR58" s="117"/>
      <c r="BS58" s="145"/>
      <c r="BT58" s="146"/>
      <c r="BU58" s="117"/>
      <c r="BV58" s="145"/>
      <c r="BW58" s="146"/>
      <c r="BX58" s="117"/>
      <c r="BY58" s="145"/>
      <c r="BZ58" s="146"/>
      <c r="CA58" s="117"/>
      <c r="CB58" s="145"/>
      <c r="CC58" s="146"/>
      <c r="CD58" s="117"/>
      <c r="CE58" s="145"/>
      <c r="CF58" s="146"/>
      <c r="CG58" s="117"/>
      <c r="CH58" s="145"/>
      <c r="CI58" s="146"/>
      <c r="CJ58" s="854" t="s">
        <v>366</v>
      </c>
      <c r="CK58" s="856"/>
      <c r="CL58" s="117" t="s">
        <v>366</v>
      </c>
      <c r="CM58" s="146"/>
      <c r="CN58" s="935" t="s">
        <v>366</v>
      </c>
      <c r="CO58" s="936"/>
      <c r="CP58" s="889" t="s">
        <v>366</v>
      </c>
      <c r="CQ58" s="891"/>
      <c r="CR58" s="123"/>
      <c r="CS58" s="123"/>
      <c r="CT58" s="854" t="s">
        <v>366</v>
      </c>
      <c r="CU58" s="856"/>
      <c r="CV58" s="854" t="s">
        <v>365</v>
      </c>
      <c r="CW58" s="855"/>
      <c r="CX58" s="855"/>
      <c r="CY58" s="856"/>
      <c r="CZ58" s="123" t="s">
        <v>365</v>
      </c>
      <c r="DA58" s="854" t="s">
        <v>366</v>
      </c>
      <c r="DB58" s="855"/>
      <c r="DC58" s="855"/>
      <c r="DD58" s="855"/>
      <c r="DE58" s="856"/>
      <c r="DF58" s="123" t="s">
        <v>366</v>
      </c>
      <c r="DG58" s="855" t="s">
        <v>365</v>
      </c>
      <c r="DH58" s="855"/>
      <c r="DI58" s="855"/>
      <c r="DJ58" s="856"/>
      <c r="DK58" s="854" t="s">
        <v>367</v>
      </c>
      <c r="DL58" s="855"/>
      <c r="DM58" s="855"/>
      <c r="DN58" s="856"/>
      <c r="DO58" s="123"/>
      <c r="DP58" s="145"/>
      <c r="DQ58" s="145"/>
      <c r="DR58" s="146"/>
      <c r="DS58" s="117"/>
      <c r="DT58" s="145"/>
      <c r="DU58" s="145"/>
      <c r="DV58" s="146"/>
      <c r="DW58" s="123"/>
      <c r="DX58" s="123"/>
      <c r="DY58" s="854" t="s">
        <v>365</v>
      </c>
      <c r="DZ58" s="855"/>
      <c r="EA58" s="855"/>
      <c r="EB58" s="856"/>
      <c r="EC58" s="123"/>
      <c r="ED58" s="123" t="s">
        <v>366</v>
      </c>
      <c r="EE58" s="854" t="s">
        <v>365</v>
      </c>
      <c r="EF58" s="856"/>
      <c r="EG58" s="854" t="s">
        <v>366</v>
      </c>
      <c r="EH58" s="856"/>
      <c r="EI58" s="854" t="s">
        <v>366</v>
      </c>
      <c r="EJ58" s="856"/>
      <c r="EK58" s="854" t="s">
        <v>365</v>
      </c>
      <c r="EL58" s="855"/>
      <c r="EM58" s="856"/>
      <c r="EN58" s="854" t="s">
        <v>365</v>
      </c>
      <c r="EO58" s="856"/>
      <c r="EP58" s="854" t="s">
        <v>365</v>
      </c>
      <c r="EQ58" s="856"/>
      <c r="ER58" s="854" t="s">
        <v>365</v>
      </c>
      <c r="ES58" s="856"/>
      <c r="ET58" s="117"/>
      <c r="EU58" s="145"/>
      <c r="EV58" s="145"/>
      <c r="EW58" s="146"/>
      <c r="EX58" s="854" t="s">
        <v>365</v>
      </c>
      <c r="EY58" s="855"/>
      <c r="EZ58" s="855"/>
      <c r="FA58" s="856"/>
      <c r="FB58" s="854" t="s">
        <v>365</v>
      </c>
      <c r="FC58" s="856"/>
      <c r="FD58" s="117"/>
      <c r="FE58" s="145"/>
      <c r="FF58" s="145"/>
      <c r="FG58" s="146"/>
      <c r="FH58" s="854" t="s">
        <v>365</v>
      </c>
      <c r="FI58" s="856"/>
      <c r="FJ58" s="854" t="s">
        <v>365</v>
      </c>
      <c r="FK58" s="856"/>
      <c r="FL58" s="854" t="s">
        <v>365</v>
      </c>
      <c r="FM58" s="856"/>
      <c r="FN58" s="117"/>
      <c r="FO58" s="145"/>
      <c r="FP58" s="145"/>
      <c r="FQ58" s="146"/>
      <c r="FR58" s="854" t="s">
        <v>366</v>
      </c>
      <c r="FS58" s="855"/>
      <c r="FT58" s="855"/>
      <c r="FU58" s="856"/>
      <c r="FV58" s="854" t="s">
        <v>365</v>
      </c>
      <c r="FW58" s="856"/>
      <c r="FX58" s="854" t="s">
        <v>365</v>
      </c>
      <c r="FY58" s="856"/>
      <c r="FZ58" s="117"/>
      <c r="GA58" s="146"/>
      <c r="GB58" s="123"/>
      <c r="GC58" s="854" t="s">
        <v>366</v>
      </c>
      <c r="GD58" s="856"/>
      <c r="GE58" s="854" t="s">
        <v>366</v>
      </c>
      <c r="GF58" s="855"/>
      <c r="GG58" s="855"/>
      <c r="GH58" s="856"/>
      <c r="GI58" s="123"/>
      <c r="GJ58" s="123"/>
      <c r="GK58" s="123"/>
      <c r="GL58" s="123" t="s">
        <v>365</v>
      </c>
      <c r="GM58" s="117"/>
      <c r="GN58" s="145"/>
      <c r="GO58" s="145"/>
      <c r="GP58" s="146"/>
      <c r="GQ58" s="117"/>
      <c r="GR58" s="145"/>
      <c r="GS58" s="145"/>
      <c r="GT58" s="146"/>
      <c r="GU58" s="854" t="s">
        <v>365</v>
      </c>
      <c r="GV58" s="855"/>
      <c r="GW58" s="855"/>
      <c r="GX58" s="856"/>
      <c r="GY58" s="854" t="s">
        <v>365</v>
      </c>
      <c r="GZ58" s="855"/>
      <c r="HA58" s="855"/>
      <c r="HB58" s="856"/>
      <c r="HC58" s="123"/>
      <c r="HD58" s="854" t="s">
        <v>365</v>
      </c>
      <c r="HE58" s="856"/>
      <c r="HF58" s="854" t="s">
        <v>366</v>
      </c>
      <c r="HG58" s="855"/>
      <c r="HH58" s="855"/>
      <c r="HI58" s="856"/>
      <c r="HJ58" s="854" t="s">
        <v>365</v>
      </c>
      <c r="HK58" s="856"/>
      <c r="HL58" s="854" t="s">
        <v>365</v>
      </c>
      <c r="HM58" s="855"/>
      <c r="HN58" s="855"/>
      <c r="HO58" s="856"/>
      <c r="HP58" s="123" t="s">
        <v>365</v>
      </c>
      <c r="HQ58" s="146"/>
      <c r="HR58" s="854" t="s">
        <v>365</v>
      </c>
      <c r="HS58" s="855"/>
      <c r="HT58" s="855"/>
      <c r="HU58" s="856"/>
      <c r="HV58" s="117" t="s">
        <v>366</v>
      </c>
      <c r="HW58" s="146" t="s">
        <v>365</v>
      </c>
      <c r="HX58" s="854" t="s">
        <v>365</v>
      </c>
      <c r="HY58" s="856"/>
      <c r="HZ58" s="117"/>
      <c r="IA58" s="145"/>
      <c r="IB58" s="145"/>
      <c r="IC58" s="146"/>
      <c r="ID58" s="117" t="s">
        <v>366</v>
      </c>
      <c r="IE58" s="146" t="s">
        <v>365</v>
      </c>
      <c r="IF58" s="854" t="s">
        <v>365</v>
      </c>
      <c r="IG58" s="856"/>
      <c r="IH58" s="117"/>
      <c r="II58" s="145"/>
      <c r="IJ58" s="145"/>
      <c r="IK58" s="146"/>
      <c r="IL58" s="123"/>
      <c r="IM58" s="854" t="s">
        <v>365</v>
      </c>
      <c r="IN58" s="856"/>
      <c r="IO58" s="854" t="s">
        <v>365</v>
      </c>
      <c r="IP58" s="855"/>
      <c r="IQ58" s="855"/>
      <c r="IR58" s="856"/>
      <c r="IS58" s="854" t="s">
        <v>365</v>
      </c>
      <c r="IT58" s="855"/>
      <c r="IU58" s="855"/>
      <c r="IV58" s="856"/>
      <c r="IW58" s="854" t="s">
        <v>366</v>
      </c>
      <c r="IX58" s="855"/>
      <c r="IY58" s="855"/>
      <c r="IZ58" s="856"/>
      <c r="JA58" s="123"/>
      <c r="JB58" s="854" t="s">
        <v>365</v>
      </c>
      <c r="JC58" s="855"/>
      <c r="JD58" s="855"/>
      <c r="JE58" s="856"/>
      <c r="JF58" s="117"/>
      <c r="JG58" s="145"/>
      <c r="JH58" s="146"/>
      <c r="JI58" s="854" t="s">
        <v>366</v>
      </c>
      <c r="JJ58" s="856"/>
      <c r="JK58" s="117"/>
      <c r="JL58" s="145"/>
      <c r="JM58" s="145"/>
      <c r="JN58" s="146"/>
      <c r="JO58" s="854" t="s">
        <v>365</v>
      </c>
      <c r="JP58" s="856"/>
      <c r="JQ58" s="117"/>
      <c r="JR58" s="145"/>
      <c r="JS58" s="145"/>
      <c r="JT58" s="146"/>
      <c r="JU58" s="854" t="s">
        <v>365</v>
      </c>
      <c r="JV58" s="855"/>
      <c r="JW58" s="855"/>
      <c r="JX58" s="856"/>
      <c r="JY58" s="854" t="s">
        <v>365</v>
      </c>
      <c r="JZ58" s="855"/>
      <c r="KA58" s="855"/>
      <c r="KB58" s="856"/>
      <c r="KC58" s="117"/>
      <c r="KD58" s="145"/>
      <c r="KE58" s="145"/>
      <c r="KF58" s="147"/>
    </row>
    <row r="59" spans="1:292" s="150" customFormat="1" ht="15.75" customHeight="1" thickBot="1">
      <c r="A59" s="341"/>
      <c r="B59" s="342"/>
      <c r="C59" s="342"/>
      <c r="D59" s="342"/>
      <c r="E59" s="342"/>
      <c r="F59" s="342"/>
      <c r="G59" s="342"/>
      <c r="H59" s="342"/>
      <c r="I59" s="342"/>
      <c r="J59" s="342"/>
      <c r="K59" s="342"/>
      <c r="L59" s="342"/>
      <c r="M59" s="342"/>
      <c r="N59" s="342"/>
      <c r="O59" s="342"/>
      <c r="P59" s="342"/>
      <c r="Q59" s="342"/>
      <c r="R59" s="342"/>
      <c r="S59" s="342"/>
      <c r="T59" s="342"/>
      <c r="U59" s="342"/>
      <c r="V59" s="342"/>
      <c r="W59" s="342"/>
      <c r="X59" s="342"/>
      <c r="Y59" s="342"/>
      <c r="Z59" s="342"/>
      <c r="AA59" s="342"/>
      <c r="AB59" s="342"/>
      <c r="AC59" s="342"/>
      <c r="AD59" s="342"/>
      <c r="AE59" s="342"/>
      <c r="AF59" s="342"/>
      <c r="AG59" s="342"/>
      <c r="AH59" s="342"/>
      <c r="AI59" s="342"/>
      <c r="AJ59" s="342"/>
      <c r="AK59" s="342"/>
      <c r="AL59" s="342"/>
      <c r="AM59" s="342"/>
      <c r="AN59" s="342"/>
      <c r="AO59" s="342"/>
      <c r="AP59" s="342"/>
      <c r="AQ59" s="342"/>
      <c r="AR59" s="342"/>
      <c r="AS59" s="342"/>
      <c r="AT59" s="342"/>
      <c r="AU59" s="342"/>
      <c r="AV59" s="342"/>
      <c r="AW59" s="342"/>
      <c r="AX59" s="342"/>
      <c r="AY59" s="342"/>
      <c r="AZ59" s="342"/>
      <c r="BA59" s="342"/>
      <c r="BB59" s="342"/>
      <c r="BC59" s="342"/>
      <c r="BD59" s="342"/>
      <c r="BE59" s="342"/>
      <c r="BF59" s="342"/>
      <c r="BG59" s="342"/>
      <c r="BH59" s="342"/>
      <c r="BI59" s="342"/>
      <c r="BJ59" s="342"/>
      <c r="BK59" s="342"/>
      <c r="BL59" s="342"/>
      <c r="BM59" s="342"/>
      <c r="BN59" s="342"/>
      <c r="BO59" s="342"/>
      <c r="BP59" s="342"/>
      <c r="BQ59" s="342"/>
      <c r="BR59" s="342"/>
      <c r="BS59" s="342"/>
      <c r="BT59" s="342"/>
      <c r="BU59" s="342"/>
      <c r="BV59" s="342"/>
      <c r="BW59" s="342"/>
      <c r="BX59" s="342"/>
      <c r="BY59" s="342"/>
      <c r="BZ59" s="342"/>
      <c r="CA59" s="342"/>
      <c r="CB59" s="342"/>
      <c r="CC59" s="342"/>
      <c r="CD59" s="342"/>
      <c r="CE59" s="342"/>
      <c r="CF59" s="342"/>
      <c r="CG59" s="342"/>
      <c r="CH59" s="342"/>
      <c r="CI59" s="342"/>
      <c r="CJ59" s="342"/>
      <c r="CK59" s="342"/>
      <c r="CL59" s="342"/>
      <c r="CM59" s="342"/>
      <c r="CN59" s="342"/>
      <c r="CO59" s="342"/>
      <c r="CP59" s="342"/>
      <c r="CQ59" s="342"/>
      <c r="CR59" s="342"/>
      <c r="CS59" s="342"/>
      <c r="CT59" s="342"/>
      <c r="CU59" s="342"/>
      <c r="CV59" s="342"/>
      <c r="CW59" s="342"/>
      <c r="CX59" s="342"/>
      <c r="CY59" s="342"/>
      <c r="CZ59" s="342"/>
      <c r="DA59" s="342"/>
      <c r="DB59" s="342"/>
      <c r="DC59" s="342"/>
      <c r="DD59" s="342"/>
      <c r="DE59" s="342"/>
      <c r="DF59" s="342"/>
      <c r="DG59" s="342"/>
      <c r="DH59" s="342"/>
      <c r="DI59" s="342"/>
      <c r="DJ59" s="342"/>
      <c r="DK59" s="342"/>
      <c r="DL59" s="342"/>
      <c r="DM59" s="342"/>
      <c r="DN59" s="342"/>
      <c r="DO59" s="342"/>
      <c r="DP59" s="342"/>
      <c r="DQ59" s="342"/>
      <c r="DR59" s="342"/>
      <c r="DS59" s="342"/>
      <c r="DT59" s="342"/>
      <c r="DU59" s="342"/>
      <c r="DV59" s="342"/>
      <c r="DW59" s="342"/>
      <c r="DX59" s="342"/>
      <c r="DY59" s="342"/>
      <c r="DZ59" s="342"/>
      <c r="EA59" s="342"/>
      <c r="EB59" s="342"/>
      <c r="EC59" s="342"/>
      <c r="ED59" s="342"/>
      <c r="EE59" s="342"/>
      <c r="EF59" s="342"/>
      <c r="EG59" s="342"/>
      <c r="EH59" s="342"/>
      <c r="EI59" s="342"/>
      <c r="EJ59" s="342"/>
      <c r="EK59" s="342"/>
      <c r="EL59" s="342"/>
      <c r="EM59" s="342"/>
      <c r="EN59" s="342"/>
      <c r="EO59" s="342"/>
      <c r="EP59" s="342"/>
      <c r="EQ59" s="342"/>
      <c r="ER59" s="342"/>
      <c r="ES59" s="342"/>
      <c r="ET59" s="342"/>
      <c r="EU59" s="342"/>
      <c r="EV59" s="342"/>
      <c r="EW59" s="342"/>
      <c r="EX59" s="342"/>
      <c r="EY59" s="342"/>
      <c r="EZ59" s="342"/>
      <c r="FA59" s="342"/>
      <c r="FB59" s="342"/>
      <c r="FC59" s="342"/>
      <c r="FD59" s="342"/>
      <c r="FE59" s="342"/>
      <c r="FF59" s="342"/>
      <c r="FG59" s="342"/>
      <c r="FH59" s="342"/>
      <c r="FI59" s="342"/>
      <c r="FJ59" s="342"/>
      <c r="FK59" s="342"/>
      <c r="FL59" s="342"/>
      <c r="FM59" s="342"/>
      <c r="FN59" s="342"/>
      <c r="FO59" s="342"/>
      <c r="FP59" s="342"/>
      <c r="FQ59" s="342"/>
      <c r="FR59" s="342"/>
      <c r="FS59" s="342"/>
      <c r="FT59" s="342"/>
      <c r="FU59" s="342"/>
      <c r="FV59" s="342"/>
      <c r="FW59" s="342"/>
      <c r="FX59" s="342"/>
      <c r="FY59" s="342"/>
      <c r="FZ59" s="342"/>
      <c r="GA59" s="342"/>
      <c r="GB59" s="342"/>
      <c r="GC59" s="342"/>
      <c r="GD59" s="342"/>
      <c r="GE59" s="342"/>
      <c r="GF59" s="342"/>
      <c r="GG59" s="342"/>
      <c r="GH59" s="342"/>
      <c r="GI59" s="342"/>
      <c r="GJ59" s="342"/>
      <c r="GK59" s="342"/>
      <c r="GL59" s="342"/>
      <c r="GM59" s="342"/>
      <c r="GN59" s="342"/>
      <c r="GO59" s="342"/>
      <c r="GP59" s="342"/>
      <c r="GQ59" s="342"/>
      <c r="GR59" s="342"/>
      <c r="GS59" s="342"/>
      <c r="GT59" s="342"/>
      <c r="GU59" s="342"/>
      <c r="GV59" s="342"/>
      <c r="GW59" s="342"/>
      <c r="GX59" s="342"/>
      <c r="GY59" s="342"/>
      <c r="GZ59" s="342"/>
      <c r="HA59" s="342"/>
      <c r="HB59" s="342"/>
      <c r="HC59" s="342"/>
      <c r="HD59" s="342"/>
      <c r="HE59" s="342"/>
      <c r="HF59" s="342"/>
      <c r="HG59" s="342"/>
      <c r="HH59" s="342"/>
      <c r="HI59" s="342"/>
      <c r="HJ59" s="342"/>
      <c r="HK59" s="342"/>
      <c r="HL59" s="342"/>
      <c r="HM59" s="342"/>
      <c r="HN59" s="342"/>
      <c r="HO59" s="342"/>
      <c r="HP59" s="342"/>
      <c r="HQ59" s="342"/>
      <c r="HR59" s="342"/>
      <c r="HS59" s="342"/>
      <c r="HT59" s="342"/>
      <c r="HU59" s="342"/>
      <c r="HV59" s="342"/>
      <c r="HW59" s="342"/>
      <c r="HX59" s="342"/>
      <c r="HY59" s="342"/>
      <c r="HZ59" s="342"/>
      <c r="IA59" s="342"/>
      <c r="IB59" s="342"/>
      <c r="IC59" s="342"/>
      <c r="ID59" s="342"/>
      <c r="IE59" s="342"/>
      <c r="IF59" s="342"/>
      <c r="IG59" s="342"/>
      <c r="IH59" s="342"/>
      <c r="II59" s="342"/>
      <c r="IJ59" s="342"/>
      <c r="IK59" s="342"/>
      <c r="IL59" s="342"/>
      <c r="IM59" s="342"/>
      <c r="IN59" s="342"/>
      <c r="IO59" s="342"/>
      <c r="IP59" s="342"/>
      <c r="IQ59" s="342"/>
      <c r="IR59" s="342"/>
      <c r="IS59" s="342"/>
      <c r="IT59" s="342"/>
      <c r="IU59" s="342"/>
      <c r="IV59" s="342"/>
      <c r="IW59" s="342"/>
      <c r="IX59" s="342"/>
      <c r="IY59" s="342"/>
      <c r="IZ59" s="342"/>
      <c r="JA59" s="342"/>
      <c r="JB59" s="342"/>
      <c r="JC59" s="342"/>
      <c r="JD59" s="342"/>
      <c r="JE59" s="342"/>
      <c r="JF59" s="342"/>
      <c r="JG59" s="342"/>
      <c r="JH59" s="342"/>
      <c r="JI59" s="342"/>
      <c r="JJ59" s="342"/>
      <c r="JK59" s="342"/>
      <c r="JL59" s="342"/>
      <c r="JM59" s="342"/>
      <c r="JN59" s="342"/>
      <c r="JO59" s="342"/>
      <c r="JP59" s="342"/>
      <c r="JQ59" s="342"/>
      <c r="JR59" s="342"/>
      <c r="JS59" s="342"/>
      <c r="JT59" s="342"/>
      <c r="JU59" s="342"/>
      <c r="JV59" s="342"/>
      <c r="JW59" s="342"/>
      <c r="JX59" s="342"/>
      <c r="JY59" s="342"/>
      <c r="JZ59" s="342"/>
      <c r="KA59" s="342"/>
      <c r="KB59" s="342"/>
      <c r="KC59" s="342"/>
      <c r="KD59" s="342"/>
      <c r="KE59" s="342"/>
      <c r="KF59" s="342"/>
    </row>
    <row r="60" spans="1:292" s="115" customFormat="1" ht="15.75" customHeight="1">
      <c r="A60" s="927" t="s">
        <v>368</v>
      </c>
      <c r="B60" s="434" t="s">
        <v>369</v>
      </c>
      <c r="C60" s="389"/>
      <c r="D60" s="390"/>
      <c r="E60" s="391"/>
      <c r="F60" s="391"/>
      <c r="G60" s="391"/>
      <c r="H60" s="392"/>
      <c r="I60" s="185"/>
      <c r="J60" s="205"/>
      <c r="K60" s="205"/>
      <c r="L60" s="186"/>
      <c r="M60" s="185"/>
      <c r="N60" s="205"/>
      <c r="O60" s="205"/>
      <c r="P60" s="186"/>
      <c r="Q60" s="185"/>
      <c r="R60" s="205"/>
      <c r="S60" s="205"/>
      <c r="T60" s="186"/>
      <c r="U60" s="406">
        <v>34</v>
      </c>
      <c r="V60" s="435">
        <v>150</v>
      </c>
      <c r="W60" s="407">
        <v>216</v>
      </c>
      <c r="X60" s="390">
        <v>89</v>
      </c>
      <c r="Y60" s="391">
        <v>92</v>
      </c>
      <c r="Z60" s="391">
        <v>145</v>
      </c>
      <c r="AA60" s="392">
        <v>226</v>
      </c>
      <c r="AB60" s="203">
        <v>-11.7</v>
      </c>
      <c r="AC60" s="178">
        <v>72</v>
      </c>
      <c r="AD60" s="178">
        <v>149.80000000000001</v>
      </c>
      <c r="AE60" s="179">
        <v>228.6</v>
      </c>
      <c r="AF60" s="185"/>
      <c r="AG60" s="205"/>
      <c r="AH60" s="205"/>
      <c r="AI60" s="205"/>
      <c r="AJ60" s="186"/>
      <c r="AK60" s="185"/>
      <c r="AL60" s="205"/>
      <c r="AM60" s="205"/>
      <c r="AN60" s="186"/>
      <c r="AO60" s="390"/>
      <c r="AP60" s="392"/>
      <c r="AQ60" s="406">
        <v>91</v>
      </c>
      <c r="AR60" s="435">
        <v>131.5</v>
      </c>
      <c r="AS60" s="205">
        <v>175.02</v>
      </c>
      <c r="AT60" s="407">
        <v>209.34</v>
      </c>
      <c r="AU60" s="185"/>
      <c r="AV60" s="205"/>
      <c r="AW60" s="205"/>
      <c r="AX60" s="186"/>
      <c r="AY60" s="185"/>
      <c r="AZ60" s="205"/>
      <c r="BA60" s="205"/>
      <c r="BB60" s="186"/>
      <c r="BC60" s="185"/>
      <c r="BD60" s="205"/>
      <c r="BE60" s="205"/>
      <c r="BF60" s="186"/>
      <c r="BG60" s="185"/>
      <c r="BH60" s="205"/>
      <c r="BI60" s="205"/>
      <c r="BJ60" s="186"/>
      <c r="BK60" s="406">
        <v>57</v>
      </c>
      <c r="BL60" s="407">
        <v>87</v>
      </c>
      <c r="BM60" s="185">
        <v>57</v>
      </c>
      <c r="BN60" s="205">
        <v>43</v>
      </c>
      <c r="BO60" s="205">
        <v>60</v>
      </c>
      <c r="BP60" s="186">
        <v>206</v>
      </c>
      <c r="BQ60" s="389">
        <v>90</v>
      </c>
      <c r="BR60" s="185"/>
      <c r="BS60" s="205"/>
      <c r="BT60" s="186"/>
      <c r="BU60" s="185"/>
      <c r="BV60" s="205"/>
      <c r="BW60" s="186"/>
      <c r="BX60" s="185"/>
      <c r="BY60" s="205"/>
      <c r="BZ60" s="186"/>
      <c r="CA60" s="185"/>
      <c r="CB60" s="205"/>
      <c r="CC60" s="186"/>
      <c r="CD60" s="185"/>
      <c r="CE60" s="205"/>
      <c r="CF60" s="186"/>
      <c r="CG60" s="185"/>
      <c r="CH60" s="205"/>
      <c r="CI60" s="186"/>
      <c r="CJ60" s="185"/>
      <c r="CK60" s="186"/>
      <c r="CL60" s="418">
        <v>158</v>
      </c>
      <c r="CM60" s="392"/>
      <c r="CN60" s="390">
        <v>163</v>
      </c>
      <c r="CO60" s="392"/>
      <c r="CP60" s="406">
        <v>140</v>
      </c>
      <c r="CQ60" s="407">
        <v>229</v>
      </c>
      <c r="CR60" s="201"/>
      <c r="CS60" s="389"/>
      <c r="CT60" s="203"/>
      <c r="CU60" s="179"/>
      <c r="CV60" s="185"/>
      <c r="CW60" s="205"/>
      <c r="CX60" s="205"/>
      <c r="CY60" s="186"/>
      <c r="CZ60" s="389"/>
      <c r="DA60" s="390">
        <v>27.8</v>
      </c>
      <c r="DB60" s="391"/>
      <c r="DC60" s="391"/>
      <c r="DD60" s="391"/>
      <c r="DE60" s="392"/>
      <c r="DF60" s="436"/>
      <c r="DG60" s="437"/>
      <c r="DH60" s="437"/>
      <c r="DI60" s="437"/>
      <c r="DJ60" s="186"/>
      <c r="DK60" s="185">
        <v>-0.5</v>
      </c>
      <c r="DL60" s="205"/>
      <c r="DM60" s="205"/>
      <c r="DN60" s="186"/>
      <c r="DO60" s="185"/>
      <c r="DP60" s="205"/>
      <c r="DQ60" s="205"/>
      <c r="DR60" s="186"/>
      <c r="DS60" s="185">
        <v>36</v>
      </c>
      <c r="DT60" s="205">
        <v>91</v>
      </c>
      <c r="DU60" s="205">
        <v>210</v>
      </c>
      <c r="DV60" s="186">
        <v>275</v>
      </c>
      <c r="DW60" s="389"/>
      <c r="DX60" s="389"/>
      <c r="DY60" s="185"/>
      <c r="DZ60" s="205"/>
      <c r="EA60" s="205"/>
      <c r="EB60" s="186"/>
      <c r="EC60" s="389"/>
      <c r="ED60" s="389"/>
      <c r="EE60" s="406">
        <v>94</v>
      </c>
      <c r="EF60" s="407">
        <v>120</v>
      </c>
      <c r="EG60" s="185">
        <v>69</v>
      </c>
      <c r="EH60" s="186">
        <v>196</v>
      </c>
      <c r="EI60" s="406">
        <v>60</v>
      </c>
      <c r="EJ60" s="407">
        <v>148</v>
      </c>
      <c r="EK60" s="406">
        <v>72</v>
      </c>
      <c r="EL60" s="435">
        <v>106</v>
      </c>
      <c r="EM60" s="407">
        <v>97</v>
      </c>
      <c r="EN60" s="185"/>
      <c r="EO60" s="186"/>
      <c r="EP60" s="406">
        <v>34</v>
      </c>
      <c r="EQ60" s="407">
        <v>200</v>
      </c>
      <c r="ER60" s="406">
        <v>37</v>
      </c>
      <c r="ES60" s="407">
        <v>218</v>
      </c>
      <c r="ET60" s="185"/>
      <c r="EU60" s="205"/>
      <c r="EV60" s="205"/>
      <c r="EW60" s="186"/>
      <c r="EX60" s="185"/>
      <c r="EY60" s="205"/>
      <c r="EZ60" s="205"/>
      <c r="FA60" s="186"/>
      <c r="FB60" s="406">
        <v>64</v>
      </c>
      <c r="FC60" s="407">
        <v>99</v>
      </c>
      <c r="FD60" s="185"/>
      <c r="FE60" s="205"/>
      <c r="FF60" s="205"/>
      <c r="FG60" s="186"/>
      <c r="FH60" s="406">
        <v>49</v>
      </c>
      <c r="FI60" s="407">
        <v>178</v>
      </c>
      <c r="FJ60" s="406">
        <v>56</v>
      </c>
      <c r="FK60" s="407">
        <v>189</v>
      </c>
      <c r="FL60" s="185"/>
      <c r="FM60" s="186"/>
      <c r="FN60" s="185"/>
      <c r="FO60" s="205"/>
      <c r="FP60" s="205"/>
      <c r="FQ60" s="186"/>
      <c r="FR60" s="359">
        <v>28</v>
      </c>
      <c r="FS60" s="182"/>
      <c r="FT60" s="182"/>
      <c r="FU60" s="360"/>
      <c r="FV60" s="406">
        <v>109</v>
      </c>
      <c r="FW60" s="407">
        <v>81</v>
      </c>
      <c r="FX60" s="406">
        <v>143</v>
      </c>
      <c r="FY60" s="407"/>
      <c r="FZ60" s="185"/>
      <c r="GA60" s="186"/>
      <c r="GB60" s="438"/>
      <c r="GC60" s="406">
        <v>77</v>
      </c>
      <c r="GD60" s="407">
        <v>213</v>
      </c>
      <c r="GE60" s="185">
        <v>82</v>
      </c>
      <c r="GF60" s="205">
        <v>110</v>
      </c>
      <c r="GG60" s="205">
        <v>161</v>
      </c>
      <c r="GH60" s="186">
        <v>215</v>
      </c>
      <c r="GI60" s="389"/>
      <c r="GJ60" s="389"/>
      <c r="GK60" s="389"/>
      <c r="GL60" s="389"/>
      <c r="GM60" s="185"/>
      <c r="GN60" s="205"/>
      <c r="GO60" s="205"/>
      <c r="GP60" s="186"/>
      <c r="GQ60" s="185"/>
      <c r="GR60" s="205"/>
      <c r="GS60" s="205"/>
      <c r="GT60" s="186"/>
      <c r="GU60" s="185"/>
      <c r="GV60" s="205"/>
      <c r="GW60" s="205"/>
      <c r="GX60" s="186"/>
      <c r="GY60" s="185"/>
      <c r="GZ60" s="205"/>
      <c r="HA60" s="205"/>
      <c r="HB60" s="186"/>
      <c r="HC60" s="201"/>
      <c r="HD60" s="406">
        <v>31</v>
      </c>
      <c r="HE60" s="407">
        <v>227</v>
      </c>
      <c r="HF60" s="185">
        <v>36</v>
      </c>
      <c r="HG60" s="205">
        <v>93</v>
      </c>
      <c r="HH60" s="205">
        <v>157</v>
      </c>
      <c r="HI60" s="186">
        <v>224</v>
      </c>
      <c r="HJ60" s="406">
        <v>56</v>
      </c>
      <c r="HK60" s="407">
        <v>168</v>
      </c>
      <c r="HL60" s="185"/>
      <c r="HM60" s="205"/>
      <c r="HN60" s="205"/>
      <c r="HO60" s="186"/>
      <c r="HP60" s="185"/>
      <c r="HQ60" s="186"/>
      <c r="HR60" s="185"/>
      <c r="HS60" s="205"/>
      <c r="HT60" s="205"/>
      <c r="HU60" s="186"/>
      <c r="HV60" s="406">
        <v>37</v>
      </c>
      <c r="HW60" s="407">
        <v>219</v>
      </c>
      <c r="HX60" s="406">
        <v>65</v>
      </c>
      <c r="HY60" s="407">
        <v>186</v>
      </c>
      <c r="HZ60" s="185"/>
      <c r="IA60" s="205"/>
      <c r="IB60" s="205"/>
      <c r="IC60" s="186"/>
      <c r="ID60" s="406">
        <v>29</v>
      </c>
      <c r="IE60" s="407">
        <v>189</v>
      </c>
      <c r="IF60" s="406">
        <v>53</v>
      </c>
      <c r="IG60" s="407">
        <v>168</v>
      </c>
      <c r="IH60" s="185"/>
      <c r="II60" s="205"/>
      <c r="IJ60" s="205"/>
      <c r="IK60" s="186"/>
      <c r="IL60" s="389"/>
      <c r="IM60" s="406">
        <v>74</v>
      </c>
      <c r="IN60" s="407">
        <v>74</v>
      </c>
      <c r="IO60" s="185"/>
      <c r="IP60" s="205"/>
      <c r="IQ60" s="205"/>
      <c r="IR60" s="186"/>
      <c r="IS60" s="185"/>
      <c r="IT60" s="205"/>
      <c r="IU60" s="205"/>
      <c r="IV60" s="186"/>
      <c r="IW60" s="185"/>
      <c r="IX60" s="205"/>
      <c r="IY60" s="205"/>
      <c r="IZ60" s="186"/>
      <c r="JA60" s="389"/>
      <c r="JB60" s="203">
        <v>-0.5</v>
      </c>
      <c r="JC60" s="178"/>
      <c r="JD60" s="178"/>
      <c r="JE60" s="179"/>
      <c r="JF60" s="185"/>
      <c r="JG60" s="205"/>
      <c r="JH60" s="186"/>
      <c r="JI60" s="406">
        <v>56</v>
      </c>
      <c r="JJ60" s="407">
        <v>189</v>
      </c>
      <c r="JK60" s="185"/>
      <c r="JL60" s="205"/>
      <c r="JM60" s="205"/>
      <c r="JN60" s="186"/>
      <c r="JO60" s="390"/>
      <c r="JP60" s="392"/>
      <c r="JQ60" s="185"/>
      <c r="JR60" s="205"/>
      <c r="JS60" s="205"/>
      <c r="JT60" s="186"/>
      <c r="JU60" s="185"/>
      <c r="JV60" s="205"/>
      <c r="JW60" s="205"/>
      <c r="JX60" s="186"/>
      <c r="JY60" s="203">
        <v>0</v>
      </c>
      <c r="JZ60" s="178"/>
      <c r="KA60" s="178"/>
      <c r="KB60" s="179"/>
      <c r="KC60" s="185"/>
      <c r="KD60" s="205"/>
      <c r="KE60" s="205"/>
      <c r="KF60" s="410"/>
    </row>
    <row r="61" spans="1:292" s="115" customFormat="1" ht="15.75" customHeight="1">
      <c r="A61" s="928"/>
      <c r="B61" s="439">
        <v>0.05</v>
      </c>
      <c r="C61" s="266"/>
      <c r="D61" s="418">
        <v>35</v>
      </c>
      <c r="E61" s="419">
        <v>56</v>
      </c>
      <c r="F61" s="419">
        <v>115</v>
      </c>
      <c r="G61" s="419">
        <v>279</v>
      </c>
      <c r="H61" s="420">
        <v>294</v>
      </c>
      <c r="I61" s="262"/>
      <c r="J61" s="284"/>
      <c r="K61" s="284"/>
      <c r="L61" s="252"/>
      <c r="M61" s="262"/>
      <c r="N61" s="284"/>
      <c r="O61" s="284"/>
      <c r="P61" s="252"/>
      <c r="Q61" s="262"/>
      <c r="R61" s="284"/>
      <c r="S61" s="284"/>
      <c r="T61" s="252"/>
      <c r="U61" s="372">
        <v>86</v>
      </c>
      <c r="V61" s="373">
        <v>191</v>
      </c>
      <c r="W61" s="374">
        <v>247</v>
      </c>
      <c r="X61" s="418">
        <v>99</v>
      </c>
      <c r="Y61" s="419">
        <v>117</v>
      </c>
      <c r="Z61" s="419">
        <v>189</v>
      </c>
      <c r="AA61" s="420">
        <v>262</v>
      </c>
      <c r="AB61" s="256">
        <v>60.3</v>
      </c>
      <c r="AC61" s="271">
        <v>118.3</v>
      </c>
      <c r="AD61" s="271">
        <v>195.3</v>
      </c>
      <c r="AE61" s="777">
        <v>264.3</v>
      </c>
      <c r="AF61" s="262"/>
      <c r="AG61" s="284"/>
      <c r="AH61" s="284"/>
      <c r="AI61" s="284"/>
      <c r="AJ61" s="252"/>
      <c r="AK61" s="262"/>
      <c r="AL61" s="284"/>
      <c r="AM61" s="284"/>
      <c r="AN61" s="252"/>
      <c r="AO61" s="418">
        <v>59</v>
      </c>
      <c r="AP61" s="420">
        <v>278</v>
      </c>
      <c r="AQ61" s="372">
        <v>129</v>
      </c>
      <c r="AR61" s="373">
        <v>170.09</v>
      </c>
      <c r="AS61" s="284">
        <v>208.91</v>
      </c>
      <c r="AT61" s="374">
        <v>234.79</v>
      </c>
      <c r="AU61" s="262"/>
      <c r="AV61" s="284"/>
      <c r="AW61" s="284"/>
      <c r="AX61" s="252"/>
      <c r="AY61" s="262"/>
      <c r="AZ61" s="284"/>
      <c r="BA61" s="284"/>
      <c r="BB61" s="252"/>
      <c r="BC61" s="262"/>
      <c r="BD61" s="284"/>
      <c r="BE61" s="284"/>
      <c r="BF61" s="252"/>
      <c r="BG61" s="262"/>
      <c r="BH61" s="284"/>
      <c r="BI61" s="284"/>
      <c r="BJ61" s="252"/>
      <c r="BK61" s="372">
        <v>97</v>
      </c>
      <c r="BL61" s="374">
        <v>206</v>
      </c>
      <c r="BM61" s="262">
        <v>92</v>
      </c>
      <c r="BN61" s="284">
        <v>99</v>
      </c>
      <c r="BO61" s="284">
        <v>212</v>
      </c>
      <c r="BP61" s="252">
        <v>260</v>
      </c>
      <c r="BQ61" s="266">
        <v>97</v>
      </c>
      <c r="BR61" s="262"/>
      <c r="BS61" s="284"/>
      <c r="BT61" s="252"/>
      <c r="BU61" s="262"/>
      <c r="BV61" s="284"/>
      <c r="BW61" s="252"/>
      <c r="BX61" s="262"/>
      <c r="BY61" s="284"/>
      <c r="BZ61" s="252"/>
      <c r="CA61" s="262"/>
      <c r="CB61" s="284"/>
      <c r="CC61" s="252"/>
      <c r="CD61" s="262"/>
      <c r="CE61" s="284"/>
      <c r="CF61" s="252"/>
      <c r="CG61" s="262"/>
      <c r="CH61" s="284"/>
      <c r="CI61" s="252"/>
      <c r="CJ61" s="262"/>
      <c r="CK61" s="252"/>
      <c r="CL61" s="418">
        <v>237</v>
      </c>
      <c r="CM61" s="420"/>
      <c r="CN61" s="418">
        <v>235</v>
      </c>
      <c r="CO61" s="420"/>
      <c r="CP61" s="372">
        <v>206</v>
      </c>
      <c r="CQ61" s="374">
        <v>254</v>
      </c>
      <c r="CR61" s="776"/>
      <c r="CS61" s="266"/>
      <c r="CT61" s="256"/>
      <c r="CU61" s="777"/>
      <c r="CV61" s="262"/>
      <c r="CW61" s="284"/>
      <c r="CX61" s="284"/>
      <c r="CY61" s="252"/>
      <c r="CZ61" s="441"/>
      <c r="DA61" s="418">
        <v>49.3</v>
      </c>
      <c r="DB61" s="419"/>
      <c r="DC61" s="419"/>
      <c r="DD61" s="419"/>
      <c r="DE61" s="420"/>
      <c r="DF61" s="418">
        <v>39</v>
      </c>
      <c r="DG61" s="419">
        <v>95</v>
      </c>
      <c r="DH61" s="419">
        <v>173</v>
      </c>
      <c r="DI61" s="419">
        <v>270</v>
      </c>
      <c r="DJ61" s="252"/>
      <c r="DK61" s="262">
        <v>36.1</v>
      </c>
      <c r="DL61" s="284"/>
      <c r="DM61" s="284"/>
      <c r="DN61" s="252"/>
      <c r="DO61" s="262"/>
      <c r="DP61" s="284"/>
      <c r="DQ61" s="284"/>
      <c r="DR61" s="252"/>
      <c r="DS61" s="262">
        <v>53</v>
      </c>
      <c r="DT61" s="284">
        <v>119</v>
      </c>
      <c r="DU61" s="284">
        <v>239</v>
      </c>
      <c r="DV61" s="252">
        <v>302</v>
      </c>
      <c r="DW61" s="266"/>
      <c r="DX61" s="266"/>
      <c r="DY61" s="262"/>
      <c r="DZ61" s="284"/>
      <c r="EA61" s="284"/>
      <c r="EB61" s="252"/>
      <c r="EC61" s="266"/>
      <c r="ED61" s="266"/>
      <c r="EE61" s="372">
        <v>199</v>
      </c>
      <c r="EF61" s="374">
        <v>260</v>
      </c>
      <c r="EG61" s="262">
        <v>108</v>
      </c>
      <c r="EH61" s="252">
        <v>242</v>
      </c>
      <c r="EI61" s="372">
        <v>95</v>
      </c>
      <c r="EJ61" s="374">
        <v>234</v>
      </c>
      <c r="EK61" s="372">
        <v>120</v>
      </c>
      <c r="EL61" s="373">
        <v>216</v>
      </c>
      <c r="EM61" s="374">
        <v>224</v>
      </c>
      <c r="EN61" s="262"/>
      <c r="EO61" s="252"/>
      <c r="EP61" s="372">
        <v>112</v>
      </c>
      <c r="EQ61" s="374">
        <v>244</v>
      </c>
      <c r="ER61" s="372">
        <v>119</v>
      </c>
      <c r="ES61" s="374">
        <v>250</v>
      </c>
      <c r="ET61" s="262"/>
      <c r="EU61" s="284"/>
      <c r="EV61" s="284"/>
      <c r="EW61" s="252"/>
      <c r="EX61" s="262"/>
      <c r="EY61" s="284"/>
      <c r="EZ61" s="284"/>
      <c r="FA61" s="252"/>
      <c r="FB61" s="372">
        <v>110</v>
      </c>
      <c r="FC61" s="374">
        <v>146</v>
      </c>
      <c r="FD61" s="262"/>
      <c r="FE61" s="284"/>
      <c r="FF61" s="284"/>
      <c r="FG61" s="252"/>
      <c r="FH61" s="372">
        <v>126</v>
      </c>
      <c r="FI61" s="374">
        <v>240</v>
      </c>
      <c r="FJ61" s="372">
        <v>132</v>
      </c>
      <c r="FK61" s="374">
        <v>242</v>
      </c>
      <c r="FL61" s="262"/>
      <c r="FM61" s="252"/>
      <c r="FN61" s="262"/>
      <c r="FO61" s="284"/>
      <c r="FP61" s="284"/>
      <c r="FQ61" s="252"/>
      <c r="FR61" s="108">
        <v>29</v>
      </c>
      <c r="FS61" s="109"/>
      <c r="FT61" s="109"/>
      <c r="FU61" s="110"/>
      <c r="FV61" s="372">
        <v>180</v>
      </c>
      <c r="FW61" s="374">
        <v>178</v>
      </c>
      <c r="FX61" s="372">
        <v>238</v>
      </c>
      <c r="FY61" s="374"/>
      <c r="FZ61" s="262"/>
      <c r="GA61" s="252"/>
      <c r="GB61" s="375"/>
      <c r="GC61" s="372">
        <v>156</v>
      </c>
      <c r="GD61" s="374">
        <v>237</v>
      </c>
      <c r="GE61" s="262">
        <v>115</v>
      </c>
      <c r="GF61" s="284">
        <v>158</v>
      </c>
      <c r="GG61" s="284">
        <v>196</v>
      </c>
      <c r="GH61" s="252">
        <v>237</v>
      </c>
      <c r="GI61" s="266"/>
      <c r="GJ61" s="266"/>
      <c r="GK61" s="266"/>
      <c r="GL61" s="266"/>
      <c r="GM61" s="262"/>
      <c r="GN61" s="284"/>
      <c r="GO61" s="284"/>
      <c r="GP61" s="252"/>
      <c r="GQ61" s="262"/>
      <c r="GR61" s="284"/>
      <c r="GS61" s="284"/>
      <c r="GT61" s="252"/>
      <c r="GU61" s="262"/>
      <c r="GV61" s="284"/>
      <c r="GW61" s="284"/>
      <c r="GX61" s="252"/>
      <c r="GY61" s="262"/>
      <c r="GZ61" s="284"/>
      <c r="HA61" s="284"/>
      <c r="HB61" s="252"/>
      <c r="HC61" s="776"/>
      <c r="HD61" s="372">
        <v>103</v>
      </c>
      <c r="HE61" s="374">
        <v>262</v>
      </c>
      <c r="HF61" s="262">
        <v>38</v>
      </c>
      <c r="HG61" s="284">
        <v>127</v>
      </c>
      <c r="HH61" s="284">
        <v>189</v>
      </c>
      <c r="HI61" s="252">
        <v>253</v>
      </c>
      <c r="HJ61" s="372">
        <v>93</v>
      </c>
      <c r="HK61" s="374">
        <v>235</v>
      </c>
      <c r="HL61" s="262"/>
      <c r="HM61" s="284"/>
      <c r="HN61" s="284"/>
      <c r="HO61" s="252"/>
      <c r="HP61" s="262"/>
      <c r="HQ61" s="252"/>
      <c r="HR61" s="262"/>
      <c r="HS61" s="284"/>
      <c r="HT61" s="284"/>
      <c r="HU61" s="252"/>
      <c r="HV61" s="372">
        <v>112</v>
      </c>
      <c r="HW61" s="374">
        <v>258</v>
      </c>
      <c r="HX61" s="372">
        <v>138</v>
      </c>
      <c r="HY61" s="374">
        <v>259</v>
      </c>
      <c r="HZ61" s="262"/>
      <c r="IA61" s="284"/>
      <c r="IB61" s="284"/>
      <c r="IC61" s="252"/>
      <c r="ID61" s="372">
        <v>93</v>
      </c>
      <c r="IE61" s="374">
        <v>236</v>
      </c>
      <c r="IF61" s="372">
        <v>122</v>
      </c>
      <c r="IG61" s="374">
        <v>235</v>
      </c>
      <c r="IH61" s="262"/>
      <c r="II61" s="284"/>
      <c r="IJ61" s="284"/>
      <c r="IK61" s="252"/>
      <c r="IL61" s="266"/>
      <c r="IM61" s="372">
        <v>142</v>
      </c>
      <c r="IN61" s="374">
        <v>151</v>
      </c>
      <c r="IO61" s="262"/>
      <c r="IP61" s="284"/>
      <c r="IQ61" s="284"/>
      <c r="IR61" s="252"/>
      <c r="IS61" s="262"/>
      <c r="IT61" s="284"/>
      <c r="IU61" s="284"/>
      <c r="IV61" s="252"/>
      <c r="IW61" s="262"/>
      <c r="IX61" s="284"/>
      <c r="IY61" s="284"/>
      <c r="IZ61" s="252"/>
      <c r="JA61" s="266"/>
      <c r="JB61" s="256">
        <v>110.6</v>
      </c>
      <c r="JC61" s="271"/>
      <c r="JD61" s="271"/>
      <c r="JE61" s="777"/>
      <c r="JF61" s="262"/>
      <c r="JG61" s="284"/>
      <c r="JH61" s="252"/>
      <c r="JI61" s="372">
        <v>97</v>
      </c>
      <c r="JJ61" s="374">
        <v>243</v>
      </c>
      <c r="JK61" s="262"/>
      <c r="JL61" s="284"/>
      <c r="JM61" s="284"/>
      <c r="JN61" s="252"/>
      <c r="JO61" s="418">
        <v>249</v>
      </c>
      <c r="JP61" s="420">
        <v>271</v>
      </c>
      <c r="JQ61" s="262"/>
      <c r="JR61" s="284"/>
      <c r="JS61" s="284"/>
      <c r="JT61" s="252"/>
      <c r="JU61" s="262"/>
      <c r="JV61" s="284"/>
      <c r="JW61" s="284"/>
      <c r="JX61" s="252"/>
      <c r="JY61" s="256">
        <v>36.1</v>
      </c>
      <c r="JZ61" s="271"/>
      <c r="KA61" s="271"/>
      <c r="KB61" s="777"/>
      <c r="KC61" s="262"/>
      <c r="KD61" s="284"/>
      <c r="KE61" s="284"/>
      <c r="KF61" s="288"/>
    </row>
    <row r="62" spans="1:292" s="115" customFormat="1" ht="15.75" customHeight="1">
      <c r="A62" s="928"/>
      <c r="B62" s="439">
        <v>0.1</v>
      </c>
      <c r="C62" s="266"/>
      <c r="D62" s="418">
        <v>52</v>
      </c>
      <c r="E62" s="419">
        <v>84</v>
      </c>
      <c r="F62" s="419">
        <v>166</v>
      </c>
      <c r="G62" s="419">
        <v>303</v>
      </c>
      <c r="H62" s="420">
        <v>312</v>
      </c>
      <c r="I62" s="262"/>
      <c r="J62" s="284"/>
      <c r="K62" s="284"/>
      <c r="L62" s="252"/>
      <c r="M62" s="262"/>
      <c r="N62" s="284"/>
      <c r="O62" s="284"/>
      <c r="P62" s="252"/>
      <c r="Q62" s="262"/>
      <c r="R62" s="284"/>
      <c r="S62" s="284"/>
      <c r="T62" s="252"/>
      <c r="U62" s="372">
        <v>111</v>
      </c>
      <c r="V62" s="373">
        <v>215</v>
      </c>
      <c r="W62" s="374">
        <v>264</v>
      </c>
      <c r="X62" s="418">
        <v>124</v>
      </c>
      <c r="Y62" s="419">
        <v>148</v>
      </c>
      <c r="Z62" s="419">
        <v>218</v>
      </c>
      <c r="AA62" s="420">
        <v>285</v>
      </c>
      <c r="AB62" s="256">
        <v>91.9</v>
      </c>
      <c r="AC62" s="271">
        <v>150.4</v>
      </c>
      <c r="AD62" s="271">
        <v>223.6</v>
      </c>
      <c r="AE62" s="777">
        <v>287.5</v>
      </c>
      <c r="AF62" s="262"/>
      <c r="AG62" s="284"/>
      <c r="AH62" s="284"/>
      <c r="AI62" s="284"/>
      <c r="AJ62" s="252"/>
      <c r="AK62" s="262"/>
      <c r="AL62" s="284"/>
      <c r="AM62" s="284"/>
      <c r="AN62" s="252"/>
      <c r="AO62" s="418">
        <v>93</v>
      </c>
      <c r="AP62" s="420">
        <v>304</v>
      </c>
      <c r="AQ62" s="372">
        <v>158</v>
      </c>
      <c r="AR62" s="373">
        <v>195.57</v>
      </c>
      <c r="AS62" s="284">
        <v>225.94</v>
      </c>
      <c r="AT62" s="374">
        <v>248.27</v>
      </c>
      <c r="AU62" s="262"/>
      <c r="AV62" s="284"/>
      <c r="AW62" s="284"/>
      <c r="AX62" s="252"/>
      <c r="AY62" s="262"/>
      <c r="AZ62" s="284"/>
      <c r="BA62" s="284"/>
      <c r="BB62" s="252"/>
      <c r="BC62" s="262"/>
      <c r="BD62" s="284"/>
      <c r="BE62" s="284"/>
      <c r="BF62" s="252"/>
      <c r="BG62" s="262"/>
      <c r="BH62" s="284"/>
      <c r="BI62" s="284"/>
      <c r="BJ62" s="252"/>
      <c r="BK62" s="372">
        <v>125</v>
      </c>
      <c r="BL62" s="374">
        <v>249</v>
      </c>
      <c r="BM62" s="262">
        <v>127</v>
      </c>
      <c r="BN62" s="284">
        <v>159</v>
      </c>
      <c r="BO62" s="284">
        <v>240</v>
      </c>
      <c r="BP62" s="252">
        <v>284</v>
      </c>
      <c r="BQ62" s="266">
        <v>112</v>
      </c>
      <c r="BR62" s="262"/>
      <c r="BS62" s="284"/>
      <c r="BT62" s="252"/>
      <c r="BU62" s="262"/>
      <c r="BV62" s="284"/>
      <c r="BW62" s="252"/>
      <c r="BX62" s="262"/>
      <c r="BY62" s="284"/>
      <c r="BZ62" s="252"/>
      <c r="CA62" s="262"/>
      <c r="CB62" s="284"/>
      <c r="CC62" s="252"/>
      <c r="CD62" s="262"/>
      <c r="CE62" s="284"/>
      <c r="CF62" s="252"/>
      <c r="CG62" s="262"/>
      <c r="CH62" s="284"/>
      <c r="CI62" s="252"/>
      <c r="CJ62" s="262"/>
      <c r="CK62" s="252"/>
      <c r="CL62" s="418">
        <v>310</v>
      </c>
      <c r="CM62" s="420"/>
      <c r="CN62" s="418">
        <v>263</v>
      </c>
      <c r="CO62" s="420"/>
      <c r="CP62" s="372">
        <v>228</v>
      </c>
      <c r="CQ62" s="374">
        <v>268</v>
      </c>
      <c r="CR62" s="776"/>
      <c r="CS62" s="266"/>
      <c r="CT62" s="256"/>
      <c r="CU62" s="777"/>
      <c r="CV62" s="262"/>
      <c r="CW62" s="284"/>
      <c r="CX62" s="284"/>
      <c r="CY62" s="252"/>
      <c r="CZ62" s="441"/>
      <c r="DA62" s="418">
        <v>98.4</v>
      </c>
      <c r="DB62" s="419"/>
      <c r="DC62" s="419"/>
      <c r="DD62" s="419"/>
      <c r="DE62" s="420"/>
      <c r="DF62" s="418">
        <v>70</v>
      </c>
      <c r="DG62" s="419">
        <v>133</v>
      </c>
      <c r="DH62" s="419">
        <v>218</v>
      </c>
      <c r="DI62" s="419">
        <v>290</v>
      </c>
      <c r="DJ62" s="252"/>
      <c r="DK62" s="262">
        <v>63.3</v>
      </c>
      <c r="DL62" s="284"/>
      <c r="DM62" s="284"/>
      <c r="DN62" s="252"/>
      <c r="DO62" s="262"/>
      <c r="DP62" s="284"/>
      <c r="DQ62" s="284"/>
      <c r="DR62" s="252"/>
      <c r="DS62" s="262">
        <v>85</v>
      </c>
      <c r="DT62" s="284">
        <v>127</v>
      </c>
      <c r="DU62" s="284">
        <v>258</v>
      </c>
      <c r="DV62" s="252">
        <v>318</v>
      </c>
      <c r="DW62" s="266"/>
      <c r="DX62" s="266"/>
      <c r="DY62" s="262"/>
      <c r="DZ62" s="284"/>
      <c r="EA62" s="284"/>
      <c r="EB62" s="252"/>
      <c r="EC62" s="266"/>
      <c r="ED62" s="266"/>
      <c r="EE62" s="372">
        <v>239</v>
      </c>
      <c r="EF62" s="374">
        <v>285</v>
      </c>
      <c r="EG62" s="262">
        <v>137</v>
      </c>
      <c r="EH62" s="252">
        <v>260</v>
      </c>
      <c r="EI62" s="372">
        <v>118</v>
      </c>
      <c r="EJ62" s="374">
        <v>253</v>
      </c>
      <c r="EK62" s="372">
        <v>154</v>
      </c>
      <c r="EL62" s="373">
        <v>243</v>
      </c>
      <c r="EM62" s="374">
        <v>253</v>
      </c>
      <c r="EN62" s="262"/>
      <c r="EO62" s="252"/>
      <c r="EP62" s="372">
        <v>147</v>
      </c>
      <c r="EQ62" s="374">
        <v>262</v>
      </c>
      <c r="ER62" s="372">
        <v>154</v>
      </c>
      <c r="ES62" s="374">
        <v>268</v>
      </c>
      <c r="ET62" s="262"/>
      <c r="EU62" s="284"/>
      <c r="EV62" s="284"/>
      <c r="EW62" s="252"/>
      <c r="EX62" s="262"/>
      <c r="EY62" s="284"/>
      <c r="EZ62" s="284"/>
      <c r="FA62" s="252"/>
      <c r="FB62" s="372">
        <v>138</v>
      </c>
      <c r="FC62" s="374">
        <v>184</v>
      </c>
      <c r="FD62" s="262"/>
      <c r="FE62" s="284"/>
      <c r="FF62" s="284"/>
      <c r="FG62" s="252"/>
      <c r="FH62" s="372">
        <v>156</v>
      </c>
      <c r="FI62" s="374">
        <v>265</v>
      </c>
      <c r="FJ62" s="372">
        <v>165</v>
      </c>
      <c r="FK62" s="374">
        <v>265</v>
      </c>
      <c r="FL62" s="262"/>
      <c r="FM62" s="252"/>
      <c r="FN62" s="262"/>
      <c r="FO62" s="284"/>
      <c r="FP62" s="284"/>
      <c r="FQ62" s="252"/>
      <c r="FR62" s="108">
        <v>208</v>
      </c>
      <c r="FS62" s="109"/>
      <c r="FT62" s="109"/>
      <c r="FU62" s="110"/>
      <c r="FV62" s="372">
        <v>204</v>
      </c>
      <c r="FW62" s="374">
        <v>231</v>
      </c>
      <c r="FX62" s="372">
        <v>272</v>
      </c>
      <c r="FY62" s="374"/>
      <c r="FZ62" s="262"/>
      <c r="GA62" s="252"/>
      <c r="GB62" s="375"/>
      <c r="GC62" s="372">
        <v>189</v>
      </c>
      <c r="GD62" s="374">
        <v>250</v>
      </c>
      <c r="GE62" s="262">
        <v>147</v>
      </c>
      <c r="GF62" s="284">
        <v>183</v>
      </c>
      <c r="GG62" s="284">
        <v>215</v>
      </c>
      <c r="GH62" s="252">
        <v>250</v>
      </c>
      <c r="GI62" s="266"/>
      <c r="GJ62" s="266"/>
      <c r="GK62" s="266"/>
      <c r="GL62" s="266"/>
      <c r="GM62" s="262"/>
      <c r="GN62" s="284"/>
      <c r="GO62" s="284"/>
      <c r="GP62" s="252"/>
      <c r="GQ62" s="262"/>
      <c r="GR62" s="284"/>
      <c r="GS62" s="284"/>
      <c r="GT62" s="252"/>
      <c r="GU62" s="262"/>
      <c r="GV62" s="284"/>
      <c r="GW62" s="284"/>
      <c r="GX62" s="252"/>
      <c r="GY62" s="262"/>
      <c r="GZ62" s="284"/>
      <c r="HA62" s="284"/>
      <c r="HB62" s="252"/>
      <c r="HC62" s="776"/>
      <c r="HD62" s="372">
        <v>138</v>
      </c>
      <c r="HE62" s="374">
        <v>281</v>
      </c>
      <c r="HF62" s="262">
        <v>54</v>
      </c>
      <c r="HG62" s="284">
        <v>148</v>
      </c>
      <c r="HH62" s="284">
        <v>210</v>
      </c>
      <c r="HI62" s="252">
        <v>272</v>
      </c>
      <c r="HJ62" s="372">
        <v>113</v>
      </c>
      <c r="HK62" s="374">
        <v>253</v>
      </c>
      <c r="HL62" s="262"/>
      <c r="HM62" s="284"/>
      <c r="HN62" s="284"/>
      <c r="HO62" s="252"/>
      <c r="HP62" s="262"/>
      <c r="HQ62" s="252"/>
      <c r="HR62" s="262"/>
      <c r="HS62" s="284"/>
      <c r="HT62" s="284"/>
      <c r="HU62" s="252"/>
      <c r="HV62" s="372">
        <v>147</v>
      </c>
      <c r="HW62" s="374">
        <v>279</v>
      </c>
      <c r="HX62" s="372">
        <v>183</v>
      </c>
      <c r="HY62" s="374">
        <v>283</v>
      </c>
      <c r="HZ62" s="262"/>
      <c r="IA62" s="284"/>
      <c r="IB62" s="284"/>
      <c r="IC62" s="252"/>
      <c r="ID62" s="372">
        <v>125</v>
      </c>
      <c r="IE62" s="374">
        <v>255</v>
      </c>
      <c r="IF62" s="372">
        <v>158</v>
      </c>
      <c r="IG62" s="374">
        <v>255</v>
      </c>
      <c r="IH62" s="262"/>
      <c r="II62" s="284"/>
      <c r="IJ62" s="284"/>
      <c r="IK62" s="252"/>
      <c r="IL62" s="266"/>
      <c r="IM62" s="372">
        <v>185</v>
      </c>
      <c r="IN62" s="374">
        <v>204</v>
      </c>
      <c r="IO62" s="262"/>
      <c r="IP62" s="284"/>
      <c r="IQ62" s="284"/>
      <c r="IR62" s="252"/>
      <c r="IS62" s="262"/>
      <c r="IT62" s="284"/>
      <c r="IU62" s="284"/>
      <c r="IV62" s="252"/>
      <c r="IW62" s="262"/>
      <c r="IX62" s="284"/>
      <c r="IY62" s="284"/>
      <c r="IZ62" s="252"/>
      <c r="JA62" s="266"/>
      <c r="JB62" s="256">
        <v>174</v>
      </c>
      <c r="JC62" s="271"/>
      <c r="JD62" s="271"/>
      <c r="JE62" s="777"/>
      <c r="JF62" s="262"/>
      <c r="JG62" s="284"/>
      <c r="JH62" s="252"/>
      <c r="JI62" s="372">
        <v>124</v>
      </c>
      <c r="JJ62" s="374">
        <v>261</v>
      </c>
      <c r="JK62" s="262"/>
      <c r="JL62" s="284"/>
      <c r="JM62" s="284"/>
      <c r="JN62" s="252"/>
      <c r="JO62" s="418">
        <v>282</v>
      </c>
      <c r="JP62" s="420">
        <v>299</v>
      </c>
      <c r="JQ62" s="262"/>
      <c r="JR62" s="284"/>
      <c r="JS62" s="284"/>
      <c r="JT62" s="252"/>
      <c r="JU62" s="262"/>
      <c r="JV62" s="284"/>
      <c r="JW62" s="284"/>
      <c r="JX62" s="252"/>
      <c r="JY62" s="256">
        <v>89.8</v>
      </c>
      <c r="JZ62" s="271"/>
      <c r="KA62" s="271"/>
      <c r="KB62" s="777"/>
      <c r="KC62" s="262"/>
      <c r="KD62" s="284"/>
      <c r="KE62" s="284"/>
      <c r="KF62" s="288"/>
    </row>
    <row r="63" spans="1:292" s="115" customFormat="1" ht="15.75" customHeight="1">
      <c r="A63" s="928"/>
      <c r="B63" s="439">
        <v>0.15</v>
      </c>
      <c r="C63" s="266"/>
      <c r="D63" s="418">
        <v>70</v>
      </c>
      <c r="E63" s="419">
        <v>104</v>
      </c>
      <c r="F63" s="419">
        <v>224</v>
      </c>
      <c r="G63" s="419">
        <v>322</v>
      </c>
      <c r="H63" s="420">
        <v>328</v>
      </c>
      <c r="I63" s="262"/>
      <c r="J63" s="284"/>
      <c r="K63" s="284"/>
      <c r="L63" s="252"/>
      <c r="M63" s="262"/>
      <c r="N63" s="284"/>
      <c r="O63" s="284"/>
      <c r="P63" s="252"/>
      <c r="Q63" s="262"/>
      <c r="R63" s="284"/>
      <c r="S63" s="284"/>
      <c r="T63" s="252"/>
      <c r="U63" s="372">
        <v>133</v>
      </c>
      <c r="V63" s="373">
        <v>233</v>
      </c>
      <c r="W63" s="374">
        <v>278</v>
      </c>
      <c r="X63" s="418">
        <v>148</v>
      </c>
      <c r="Y63" s="419">
        <v>176</v>
      </c>
      <c r="Z63" s="419">
        <v>242</v>
      </c>
      <c r="AA63" s="420">
        <v>303</v>
      </c>
      <c r="AB63" s="256">
        <v>119.4</v>
      </c>
      <c r="AC63" s="271">
        <v>179.5</v>
      </c>
      <c r="AD63" s="271">
        <v>248.3</v>
      </c>
      <c r="AE63" s="777">
        <v>307.7</v>
      </c>
      <c r="AF63" s="262"/>
      <c r="AG63" s="284"/>
      <c r="AH63" s="284"/>
      <c r="AI63" s="284"/>
      <c r="AJ63" s="252"/>
      <c r="AK63" s="262"/>
      <c r="AL63" s="284"/>
      <c r="AM63" s="284"/>
      <c r="AN63" s="252"/>
      <c r="AO63" s="418">
        <v>119</v>
      </c>
      <c r="AP63" s="420">
        <v>326</v>
      </c>
      <c r="AQ63" s="372">
        <v>182</v>
      </c>
      <c r="AR63" s="373">
        <v>214.73</v>
      </c>
      <c r="AS63" s="284">
        <v>239.45</v>
      </c>
      <c r="AT63" s="374">
        <v>259.95</v>
      </c>
      <c r="AU63" s="262"/>
      <c r="AV63" s="284"/>
      <c r="AW63" s="284"/>
      <c r="AX63" s="252"/>
      <c r="AY63" s="262"/>
      <c r="AZ63" s="284"/>
      <c r="BA63" s="284"/>
      <c r="BB63" s="252"/>
      <c r="BC63" s="262"/>
      <c r="BD63" s="284"/>
      <c r="BE63" s="284"/>
      <c r="BF63" s="252"/>
      <c r="BG63" s="262"/>
      <c r="BH63" s="284"/>
      <c r="BI63" s="284"/>
      <c r="BJ63" s="252"/>
      <c r="BK63" s="372">
        <v>148</v>
      </c>
      <c r="BL63" s="374">
        <v>269</v>
      </c>
      <c r="BM63" s="262">
        <v>161</v>
      </c>
      <c r="BN63" s="284">
        <v>198</v>
      </c>
      <c r="BO63" s="284">
        <v>263</v>
      </c>
      <c r="BP63" s="252">
        <v>303</v>
      </c>
      <c r="BQ63" s="266">
        <v>129</v>
      </c>
      <c r="BR63" s="262"/>
      <c r="BS63" s="284"/>
      <c r="BT63" s="252"/>
      <c r="BU63" s="262"/>
      <c r="BV63" s="284"/>
      <c r="BW63" s="252"/>
      <c r="BX63" s="262"/>
      <c r="BY63" s="284"/>
      <c r="BZ63" s="252"/>
      <c r="CA63" s="262"/>
      <c r="CB63" s="284"/>
      <c r="CC63" s="252"/>
      <c r="CD63" s="262"/>
      <c r="CE63" s="284"/>
      <c r="CF63" s="252"/>
      <c r="CG63" s="262"/>
      <c r="CH63" s="284"/>
      <c r="CI63" s="252"/>
      <c r="CJ63" s="262"/>
      <c r="CK63" s="252"/>
      <c r="CL63" s="418">
        <v>356</v>
      </c>
      <c r="CM63" s="420"/>
      <c r="CN63" s="418">
        <v>292</v>
      </c>
      <c r="CO63" s="420"/>
      <c r="CP63" s="372">
        <v>242</v>
      </c>
      <c r="CQ63" s="374">
        <v>278</v>
      </c>
      <c r="CR63" s="776"/>
      <c r="CS63" s="266"/>
      <c r="CT63" s="256"/>
      <c r="CU63" s="777"/>
      <c r="CV63" s="262"/>
      <c r="CW63" s="284"/>
      <c r="CX63" s="284"/>
      <c r="CY63" s="252"/>
      <c r="CZ63" s="441"/>
      <c r="DA63" s="418">
        <v>220.7</v>
      </c>
      <c r="DB63" s="419"/>
      <c r="DC63" s="419"/>
      <c r="DD63" s="419"/>
      <c r="DE63" s="420"/>
      <c r="DF63" s="418">
        <v>96</v>
      </c>
      <c r="DG63" s="419">
        <v>176</v>
      </c>
      <c r="DH63" s="419">
        <v>246</v>
      </c>
      <c r="DI63" s="419">
        <v>306</v>
      </c>
      <c r="DJ63" s="252"/>
      <c r="DK63" s="262">
        <v>99.5</v>
      </c>
      <c r="DL63" s="284"/>
      <c r="DM63" s="284"/>
      <c r="DN63" s="252"/>
      <c r="DO63" s="262"/>
      <c r="DP63" s="284"/>
      <c r="DQ63" s="284"/>
      <c r="DR63" s="252"/>
      <c r="DS63" s="262">
        <v>99</v>
      </c>
      <c r="DT63" s="284">
        <v>167</v>
      </c>
      <c r="DU63" s="284">
        <v>275</v>
      </c>
      <c r="DV63" s="252">
        <v>334</v>
      </c>
      <c r="DW63" s="266"/>
      <c r="DX63" s="266"/>
      <c r="DY63" s="262"/>
      <c r="DZ63" s="284"/>
      <c r="EA63" s="284"/>
      <c r="EB63" s="252"/>
      <c r="EC63" s="266"/>
      <c r="ED63" s="266"/>
      <c r="EE63" s="372">
        <v>264</v>
      </c>
      <c r="EF63" s="374">
        <v>307</v>
      </c>
      <c r="EG63" s="262">
        <v>166</v>
      </c>
      <c r="EH63" s="252">
        <v>277</v>
      </c>
      <c r="EI63" s="372">
        <v>139</v>
      </c>
      <c r="EJ63" s="374">
        <v>270</v>
      </c>
      <c r="EK63" s="372">
        <v>185</v>
      </c>
      <c r="EL63" s="373">
        <v>262</v>
      </c>
      <c r="EM63" s="374">
        <v>271</v>
      </c>
      <c r="EN63" s="262"/>
      <c r="EO63" s="252"/>
      <c r="EP63" s="372">
        <v>179</v>
      </c>
      <c r="EQ63" s="374">
        <v>275</v>
      </c>
      <c r="ER63" s="372">
        <v>179</v>
      </c>
      <c r="ES63" s="374">
        <v>283</v>
      </c>
      <c r="ET63" s="262"/>
      <c r="EU63" s="284"/>
      <c r="EV63" s="284"/>
      <c r="EW63" s="252"/>
      <c r="EX63" s="262"/>
      <c r="EY63" s="284"/>
      <c r="EZ63" s="284"/>
      <c r="FA63" s="252"/>
      <c r="FB63" s="372">
        <v>163</v>
      </c>
      <c r="FC63" s="374">
        <v>217</v>
      </c>
      <c r="FD63" s="262"/>
      <c r="FE63" s="284"/>
      <c r="FF63" s="284"/>
      <c r="FG63" s="252"/>
      <c r="FH63" s="372">
        <v>185</v>
      </c>
      <c r="FI63" s="374">
        <v>284</v>
      </c>
      <c r="FJ63" s="372">
        <v>197</v>
      </c>
      <c r="FK63" s="374">
        <v>285</v>
      </c>
      <c r="FL63" s="262"/>
      <c r="FM63" s="252"/>
      <c r="FN63" s="262"/>
      <c r="FO63" s="284"/>
      <c r="FP63" s="284"/>
      <c r="FQ63" s="252"/>
      <c r="FR63" s="108">
        <v>265</v>
      </c>
      <c r="FS63" s="109"/>
      <c r="FT63" s="109"/>
      <c r="FU63" s="110"/>
      <c r="FV63" s="372">
        <v>225</v>
      </c>
      <c r="FW63" s="374">
        <v>253</v>
      </c>
      <c r="FX63" s="372">
        <v>304</v>
      </c>
      <c r="FY63" s="374"/>
      <c r="FZ63" s="262"/>
      <c r="GA63" s="252"/>
      <c r="GB63" s="375"/>
      <c r="GC63" s="372">
        <v>213</v>
      </c>
      <c r="GD63" s="374">
        <v>258</v>
      </c>
      <c r="GE63" s="262">
        <v>172</v>
      </c>
      <c r="GF63" s="284">
        <v>204</v>
      </c>
      <c r="GG63" s="284">
        <v>229</v>
      </c>
      <c r="GH63" s="252">
        <v>260</v>
      </c>
      <c r="GI63" s="266"/>
      <c r="GJ63" s="266"/>
      <c r="GK63" s="266"/>
      <c r="GL63" s="266"/>
      <c r="GM63" s="262"/>
      <c r="GN63" s="284"/>
      <c r="GO63" s="284"/>
      <c r="GP63" s="252"/>
      <c r="GQ63" s="262"/>
      <c r="GR63" s="284"/>
      <c r="GS63" s="284"/>
      <c r="GT63" s="252"/>
      <c r="GU63" s="262"/>
      <c r="GV63" s="284"/>
      <c r="GW63" s="284"/>
      <c r="GX63" s="252"/>
      <c r="GY63" s="262"/>
      <c r="GZ63" s="284"/>
      <c r="HA63" s="284"/>
      <c r="HB63" s="252"/>
      <c r="HC63" s="776"/>
      <c r="HD63" s="372">
        <v>173</v>
      </c>
      <c r="HE63" s="374">
        <v>298</v>
      </c>
      <c r="HF63" s="262">
        <v>103</v>
      </c>
      <c r="HG63" s="284">
        <v>168</v>
      </c>
      <c r="HH63" s="284">
        <v>227</v>
      </c>
      <c r="HI63" s="252">
        <v>290</v>
      </c>
      <c r="HJ63" s="372">
        <v>134</v>
      </c>
      <c r="HK63" s="374">
        <v>267</v>
      </c>
      <c r="HL63" s="262"/>
      <c r="HM63" s="284"/>
      <c r="HN63" s="284"/>
      <c r="HO63" s="252"/>
      <c r="HP63" s="262"/>
      <c r="HQ63" s="252"/>
      <c r="HR63" s="262"/>
      <c r="HS63" s="284"/>
      <c r="HT63" s="284"/>
      <c r="HU63" s="252"/>
      <c r="HV63" s="372">
        <v>182</v>
      </c>
      <c r="HW63" s="374">
        <v>297</v>
      </c>
      <c r="HX63" s="372">
        <v>221</v>
      </c>
      <c r="HY63" s="374">
        <v>303</v>
      </c>
      <c r="HZ63" s="262"/>
      <c r="IA63" s="284"/>
      <c r="IB63" s="284"/>
      <c r="IC63" s="252"/>
      <c r="ID63" s="372">
        <v>152</v>
      </c>
      <c r="IE63" s="374">
        <v>271</v>
      </c>
      <c r="IF63" s="372">
        <v>184</v>
      </c>
      <c r="IG63" s="374">
        <v>271</v>
      </c>
      <c r="IH63" s="262"/>
      <c r="II63" s="284"/>
      <c r="IJ63" s="284"/>
      <c r="IK63" s="252"/>
      <c r="IL63" s="266"/>
      <c r="IM63" s="372">
        <v>217</v>
      </c>
      <c r="IN63" s="374">
        <v>242</v>
      </c>
      <c r="IO63" s="262"/>
      <c r="IP63" s="284"/>
      <c r="IQ63" s="284"/>
      <c r="IR63" s="252"/>
      <c r="IS63" s="262"/>
      <c r="IT63" s="284"/>
      <c r="IU63" s="284"/>
      <c r="IV63" s="252"/>
      <c r="IW63" s="262"/>
      <c r="IX63" s="284"/>
      <c r="IY63" s="284"/>
      <c r="IZ63" s="252"/>
      <c r="JA63" s="266"/>
      <c r="JB63" s="256">
        <v>217.7</v>
      </c>
      <c r="JC63" s="271"/>
      <c r="JD63" s="271"/>
      <c r="JE63" s="777"/>
      <c r="JF63" s="262"/>
      <c r="JG63" s="284"/>
      <c r="JH63" s="252"/>
      <c r="JI63" s="372">
        <v>150</v>
      </c>
      <c r="JJ63" s="374">
        <v>276</v>
      </c>
      <c r="JK63" s="262"/>
      <c r="JL63" s="284"/>
      <c r="JM63" s="284"/>
      <c r="JN63" s="252"/>
      <c r="JO63" s="418">
        <v>306</v>
      </c>
      <c r="JP63" s="420">
        <v>318</v>
      </c>
      <c r="JQ63" s="262"/>
      <c r="JR63" s="284"/>
      <c r="JS63" s="284"/>
      <c r="JT63" s="252"/>
      <c r="JU63" s="262"/>
      <c r="JV63" s="284"/>
      <c r="JW63" s="284"/>
      <c r="JX63" s="252"/>
      <c r="JY63" s="256">
        <v>172.3</v>
      </c>
      <c r="JZ63" s="271"/>
      <c r="KA63" s="271"/>
      <c r="KB63" s="777"/>
      <c r="KC63" s="262"/>
      <c r="KD63" s="284"/>
      <c r="KE63" s="284"/>
      <c r="KF63" s="288"/>
    </row>
    <row r="64" spans="1:292" s="115" customFormat="1" ht="15.75" customHeight="1">
      <c r="A64" s="928"/>
      <c r="B64" s="439">
        <v>0.2</v>
      </c>
      <c r="C64" s="266"/>
      <c r="D64" s="418">
        <v>88</v>
      </c>
      <c r="E64" s="419">
        <v>135</v>
      </c>
      <c r="F64" s="419">
        <v>259</v>
      </c>
      <c r="G64" s="419">
        <v>339</v>
      </c>
      <c r="H64" s="420">
        <v>342</v>
      </c>
      <c r="I64" s="262"/>
      <c r="J64" s="284"/>
      <c r="K64" s="284"/>
      <c r="L64" s="252"/>
      <c r="M64" s="262"/>
      <c r="N64" s="284"/>
      <c r="O64" s="284"/>
      <c r="P64" s="252"/>
      <c r="Q64" s="262"/>
      <c r="R64" s="284"/>
      <c r="S64" s="284"/>
      <c r="T64" s="252"/>
      <c r="U64" s="372">
        <v>151</v>
      </c>
      <c r="V64" s="373">
        <v>251</v>
      </c>
      <c r="W64" s="374">
        <v>293</v>
      </c>
      <c r="X64" s="418">
        <v>175</v>
      </c>
      <c r="Y64" s="419">
        <v>207</v>
      </c>
      <c r="Z64" s="419">
        <v>265</v>
      </c>
      <c r="AA64" s="420">
        <v>321</v>
      </c>
      <c r="AB64" s="256">
        <v>147.9</v>
      </c>
      <c r="AC64" s="271">
        <v>210.7</v>
      </c>
      <c r="AD64" s="271">
        <v>271.3</v>
      </c>
      <c r="AE64" s="777">
        <v>327.7</v>
      </c>
      <c r="AF64" s="262"/>
      <c r="AG64" s="284"/>
      <c r="AH64" s="284"/>
      <c r="AI64" s="284"/>
      <c r="AJ64" s="252"/>
      <c r="AK64" s="262"/>
      <c r="AL64" s="284"/>
      <c r="AM64" s="284"/>
      <c r="AN64" s="252"/>
      <c r="AO64" s="418">
        <v>151</v>
      </c>
      <c r="AP64" s="420">
        <v>346</v>
      </c>
      <c r="AQ64" s="372">
        <v>204</v>
      </c>
      <c r="AR64" s="373">
        <v>229.2</v>
      </c>
      <c r="AS64" s="284">
        <v>250.55</v>
      </c>
      <c r="AT64" s="374">
        <v>269.74</v>
      </c>
      <c r="AU64" s="262"/>
      <c r="AV64" s="284"/>
      <c r="AW64" s="284"/>
      <c r="AX64" s="252"/>
      <c r="AY64" s="262"/>
      <c r="AZ64" s="284"/>
      <c r="BA64" s="284"/>
      <c r="BB64" s="252"/>
      <c r="BC64" s="262"/>
      <c r="BD64" s="284"/>
      <c r="BE64" s="284"/>
      <c r="BF64" s="252"/>
      <c r="BG64" s="262"/>
      <c r="BH64" s="284"/>
      <c r="BI64" s="284"/>
      <c r="BJ64" s="252"/>
      <c r="BK64" s="372">
        <v>170</v>
      </c>
      <c r="BL64" s="374">
        <v>285</v>
      </c>
      <c r="BM64" s="262">
        <v>199</v>
      </c>
      <c r="BN64" s="284">
        <v>227</v>
      </c>
      <c r="BO64" s="284">
        <v>284</v>
      </c>
      <c r="BP64" s="252">
        <v>322</v>
      </c>
      <c r="BQ64" s="266">
        <v>146</v>
      </c>
      <c r="BR64" s="262"/>
      <c r="BS64" s="284"/>
      <c r="BT64" s="252"/>
      <c r="BU64" s="262"/>
      <c r="BV64" s="284"/>
      <c r="BW64" s="252"/>
      <c r="BX64" s="262"/>
      <c r="BY64" s="284"/>
      <c r="BZ64" s="252"/>
      <c r="CA64" s="262"/>
      <c r="CB64" s="284"/>
      <c r="CC64" s="252"/>
      <c r="CD64" s="262"/>
      <c r="CE64" s="284"/>
      <c r="CF64" s="252"/>
      <c r="CG64" s="262"/>
      <c r="CH64" s="284"/>
      <c r="CI64" s="252"/>
      <c r="CJ64" s="262"/>
      <c r="CK64" s="252"/>
      <c r="CL64" s="418">
        <v>388</v>
      </c>
      <c r="CM64" s="420"/>
      <c r="CN64" s="418">
        <v>328</v>
      </c>
      <c r="CO64" s="420"/>
      <c r="CP64" s="372">
        <v>254</v>
      </c>
      <c r="CQ64" s="374">
        <v>287</v>
      </c>
      <c r="CR64" s="776"/>
      <c r="CS64" s="266"/>
      <c r="CT64" s="256"/>
      <c r="CU64" s="777"/>
      <c r="CV64" s="262"/>
      <c r="CW64" s="284"/>
      <c r="CX64" s="284"/>
      <c r="CY64" s="252"/>
      <c r="CZ64" s="441"/>
      <c r="DA64" s="418">
        <v>281.10000000000002</v>
      </c>
      <c r="DB64" s="419"/>
      <c r="DC64" s="419"/>
      <c r="DD64" s="419"/>
      <c r="DE64" s="420"/>
      <c r="DF64" s="418">
        <v>120</v>
      </c>
      <c r="DG64" s="419">
        <v>222</v>
      </c>
      <c r="DH64" s="419">
        <v>268</v>
      </c>
      <c r="DI64" s="419">
        <v>321</v>
      </c>
      <c r="DJ64" s="252"/>
      <c r="DK64" s="262">
        <v>222.1</v>
      </c>
      <c r="DL64" s="284"/>
      <c r="DM64" s="284"/>
      <c r="DN64" s="252"/>
      <c r="DO64" s="262"/>
      <c r="DP64" s="284"/>
      <c r="DQ64" s="284"/>
      <c r="DR64" s="252"/>
      <c r="DS64" s="262">
        <v>117</v>
      </c>
      <c r="DT64" s="284">
        <v>188</v>
      </c>
      <c r="DU64" s="284">
        <v>292</v>
      </c>
      <c r="DV64" s="252">
        <v>349</v>
      </c>
      <c r="DW64" s="266"/>
      <c r="DX64" s="266"/>
      <c r="DY64" s="262"/>
      <c r="DZ64" s="284"/>
      <c r="EA64" s="284"/>
      <c r="EB64" s="252"/>
      <c r="EC64" s="266"/>
      <c r="ED64" s="266"/>
      <c r="EE64" s="372">
        <v>284</v>
      </c>
      <c r="EF64" s="374">
        <v>325</v>
      </c>
      <c r="EG64" s="262">
        <v>191</v>
      </c>
      <c r="EH64" s="252">
        <v>294</v>
      </c>
      <c r="EI64" s="372">
        <v>162</v>
      </c>
      <c r="EJ64" s="374">
        <v>286</v>
      </c>
      <c r="EK64" s="372">
        <v>215</v>
      </c>
      <c r="EL64" s="373">
        <v>279</v>
      </c>
      <c r="EM64" s="374">
        <v>287</v>
      </c>
      <c r="EN64" s="262"/>
      <c r="EO64" s="252"/>
      <c r="EP64" s="372">
        <v>208</v>
      </c>
      <c r="EQ64" s="374">
        <v>289</v>
      </c>
      <c r="ER64" s="372">
        <v>204</v>
      </c>
      <c r="ES64" s="374">
        <v>298</v>
      </c>
      <c r="ET64" s="262"/>
      <c r="EU64" s="284"/>
      <c r="EV64" s="284"/>
      <c r="EW64" s="252"/>
      <c r="EX64" s="262"/>
      <c r="EY64" s="284"/>
      <c r="EZ64" s="284"/>
      <c r="FA64" s="252"/>
      <c r="FB64" s="372">
        <v>186</v>
      </c>
      <c r="FC64" s="374">
        <v>245</v>
      </c>
      <c r="FD64" s="262"/>
      <c r="FE64" s="284"/>
      <c r="FF64" s="284"/>
      <c r="FG64" s="252"/>
      <c r="FH64" s="372">
        <v>215</v>
      </c>
      <c r="FI64" s="374">
        <v>302</v>
      </c>
      <c r="FJ64" s="372">
        <v>226</v>
      </c>
      <c r="FK64" s="374">
        <v>302</v>
      </c>
      <c r="FL64" s="262"/>
      <c r="FM64" s="252"/>
      <c r="FN64" s="262"/>
      <c r="FO64" s="284"/>
      <c r="FP64" s="284"/>
      <c r="FQ64" s="252"/>
      <c r="FR64" s="108">
        <v>303</v>
      </c>
      <c r="FS64" s="109"/>
      <c r="FT64" s="109"/>
      <c r="FU64" s="110"/>
      <c r="FV64" s="372">
        <v>238</v>
      </c>
      <c r="FW64" s="374">
        <v>268</v>
      </c>
      <c r="FX64" s="372">
        <v>334</v>
      </c>
      <c r="FY64" s="374"/>
      <c r="FZ64" s="262"/>
      <c r="GA64" s="252"/>
      <c r="GB64" s="375"/>
      <c r="GC64" s="372">
        <v>231</v>
      </c>
      <c r="GD64" s="374">
        <v>266</v>
      </c>
      <c r="GE64" s="262">
        <v>195</v>
      </c>
      <c r="GF64" s="284">
        <v>219</v>
      </c>
      <c r="GG64" s="284">
        <v>241</v>
      </c>
      <c r="GH64" s="252">
        <v>269</v>
      </c>
      <c r="GI64" s="266"/>
      <c r="GJ64" s="266"/>
      <c r="GK64" s="266"/>
      <c r="GL64" s="266"/>
      <c r="GM64" s="262"/>
      <c r="GN64" s="284"/>
      <c r="GO64" s="284"/>
      <c r="GP64" s="252"/>
      <c r="GQ64" s="262"/>
      <c r="GR64" s="284"/>
      <c r="GS64" s="284"/>
      <c r="GT64" s="252"/>
      <c r="GU64" s="262"/>
      <c r="GV64" s="284"/>
      <c r="GW64" s="284"/>
      <c r="GX64" s="252"/>
      <c r="GY64" s="262"/>
      <c r="GZ64" s="284"/>
      <c r="HA64" s="284"/>
      <c r="HB64" s="252"/>
      <c r="HC64" s="776"/>
      <c r="HD64" s="372">
        <v>207</v>
      </c>
      <c r="HE64" s="374">
        <v>313</v>
      </c>
      <c r="HF64" s="262">
        <v>121</v>
      </c>
      <c r="HG64" s="284">
        <v>189</v>
      </c>
      <c r="HH64" s="284">
        <v>246</v>
      </c>
      <c r="HI64" s="252">
        <v>305</v>
      </c>
      <c r="HJ64" s="372">
        <v>155</v>
      </c>
      <c r="HK64" s="374">
        <v>279</v>
      </c>
      <c r="HL64" s="262"/>
      <c r="HM64" s="284"/>
      <c r="HN64" s="284"/>
      <c r="HO64" s="252"/>
      <c r="HP64" s="262"/>
      <c r="HQ64" s="252"/>
      <c r="HR64" s="262"/>
      <c r="HS64" s="284"/>
      <c r="HT64" s="284"/>
      <c r="HU64" s="252"/>
      <c r="HV64" s="372">
        <v>215</v>
      </c>
      <c r="HW64" s="374">
        <v>312</v>
      </c>
      <c r="HX64" s="372">
        <v>247</v>
      </c>
      <c r="HY64" s="374">
        <v>318</v>
      </c>
      <c r="HZ64" s="262"/>
      <c r="IA64" s="284"/>
      <c r="IB64" s="284"/>
      <c r="IC64" s="252"/>
      <c r="ID64" s="372">
        <v>181</v>
      </c>
      <c r="IE64" s="374">
        <v>286</v>
      </c>
      <c r="IF64" s="372">
        <v>212</v>
      </c>
      <c r="IG64" s="374">
        <v>287</v>
      </c>
      <c r="IH64" s="262"/>
      <c r="II64" s="284"/>
      <c r="IJ64" s="284"/>
      <c r="IK64" s="252"/>
      <c r="IL64" s="266"/>
      <c r="IM64" s="372">
        <v>241</v>
      </c>
      <c r="IN64" s="374">
        <v>265</v>
      </c>
      <c r="IO64" s="262"/>
      <c r="IP64" s="284"/>
      <c r="IQ64" s="284"/>
      <c r="IR64" s="252"/>
      <c r="IS64" s="262"/>
      <c r="IT64" s="284"/>
      <c r="IU64" s="284"/>
      <c r="IV64" s="252"/>
      <c r="IW64" s="262"/>
      <c r="IX64" s="284"/>
      <c r="IY64" s="284"/>
      <c r="IZ64" s="252"/>
      <c r="JA64" s="266"/>
      <c r="JB64" s="256">
        <v>250.8</v>
      </c>
      <c r="JC64" s="271"/>
      <c r="JD64" s="271"/>
      <c r="JE64" s="777"/>
      <c r="JF64" s="262"/>
      <c r="JG64" s="284"/>
      <c r="JH64" s="252"/>
      <c r="JI64" s="372">
        <v>174</v>
      </c>
      <c r="JJ64" s="374">
        <v>290</v>
      </c>
      <c r="JK64" s="262"/>
      <c r="JL64" s="284"/>
      <c r="JM64" s="284"/>
      <c r="JN64" s="252"/>
      <c r="JO64" s="418">
        <v>324</v>
      </c>
      <c r="JP64" s="420">
        <v>335</v>
      </c>
      <c r="JQ64" s="262"/>
      <c r="JR64" s="284"/>
      <c r="JS64" s="284"/>
      <c r="JT64" s="252"/>
      <c r="JU64" s="262"/>
      <c r="JV64" s="284"/>
      <c r="JW64" s="284"/>
      <c r="JX64" s="252"/>
      <c r="JY64" s="256">
        <v>245.1</v>
      </c>
      <c r="JZ64" s="271"/>
      <c r="KA64" s="271"/>
      <c r="KB64" s="777"/>
      <c r="KC64" s="262"/>
      <c r="KD64" s="284"/>
      <c r="KE64" s="284"/>
      <c r="KF64" s="288"/>
    </row>
    <row r="65" spans="1:292" s="115" customFormat="1" ht="15.75" customHeight="1">
      <c r="A65" s="928"/>
      <c r="B65" s="439">
        <v>0.25</v>
      </c>
      <c r="C65" s="266"/>
      <c r="D65" s="418">
        <v>106</v>
      </c>
      <c r="E65" s="419">
        <v>193</v>
      </c>
      <c r="F65" s="419">
        <v>285</v>
      </c>
      <c r="G65" s="419">
        <v>355</v>
      </c>
      <c r="H65" s="420">
        <v>355</v>
      </c>
      <c r="I65" s="262"/>
      <c r="J65" s="284"/>
      <c r="K65" s="284"/>
      <c r="L65" s="252"/>
      <c r="M65" s="262"/>
      <c r="N65" s="284"/>
      <c r="O65" s="284"/>
      <c r="P65" s="252"/>
      <c r="Q65" s="262"/>
      <c r="R65" s="284"/>
      <c r="S65" s="284"/>
      <c r="T65" s="252"/>
      <c r="U65" s="372">
        <v>174</v>
      </c>
      <c r="V65" s="373">
        <v>266</v>
      </c>
      <c r="W65" s="374">
        <v>305</v>
      </c>
      <c r="X65" s="418">
        <v>207</v>
      </c>
      <c r="Y65" s="419">
        <v>234</v>
      </c>
      <c r="Z65" s="419">
        <v>288</v>
      </c>
      <c r="AA65" s="420">
        <v>340</v>
      </c>
      <c r="AB65" s="256">
        <v>180.6</v>
      </c>
      <c r="AC65" s="271">
        <v>237</v>
      </c>
      <c r="AD65" s="271">
        <v>295.8</v>
      </c>
      <c r="AE65" s="777">
        <v>347.9</v>
      </c>
      <c r="AF65" s="262"/>
      <c r="AG65" s="284"/>
      <c r="AH65" s="284"/>
      <c r="AI65" s="284"/>
      <c r="AJ65" s="252"/>
      <c r="AK65" s="262"/>
      <c r="AL65" s="284"/>
      <c r="AM65" s="284"/>
      <c r="AN65" s="252"/>
      <c r="AO65" s="418">
        <v>191</v>
      </c>
      <c r="AP65" s="420">
        <v>364</v>
      </c>
      <c r="AQ65" s="372">
        <v>223</v>
      </c>
      <c r="AR65" s="373">
        <v>242.98</v>
      </c>
      <c r="AS65" s="284">
        <v>261.89</v>
      </c>
      <c r="AT65" s="374">
        <v>281.7</v>
      </c>
      <c r="AU65" s="262"/>
      <c r="AV65" s="284"/>
      <c r="AW65" s="284"/>
      <c r="AX65" s="252"/>
      <c r="AY65" s="262"/>
      <c r="AZ65" s="284"/>
      <c r="BA65" s="284"/>
      <c r="BB65" s="252"/>
      <c r="BC65" s="262"/>
      <c r="BD65" s="284"/>
      <c r="BE65" s="284"/>
      <c r="BF65" s="252"/>
      <c r="BG65" s="262"/>
      <c r="BH65" s="284"/>
      <c r="BI65" s="284"/>
      <c r="BJ65" s="252"/>
      <c r="BK65" s="372">
        <v>192</v>
      </c>
      <c r="BL65" s="374">
        <v>300</v>
      </c>
      <c r="BM65" s="262">
        <v>229</v>
      </c>
      <c r="BN65" s="284">
        <v>253</v>
      </c>
      <c r="BO65" s="284">
        <v>303</v>
      </c>
      <c r="BP65" s="252">
        <v>341</v>
      </c>
      <c r="BQ65" s="266">
        <v>164</v>
      </c>
      <c r="BR65" s="262"/>
      <c r="BS65" s="284"/>
      <c r="BT65" s="252"/>
      <c r="BU65" s="262"/>
      <c r="BV65" s="284"/>
      <c r="BW65" s="252"/>
      <c r="BX65" s="262"/>
      <c r="BY65" s="284"/>
      <c r="BZ65" s="252"/>
      <c r="CA65" s="262"/>
      <c r="CB65" s="284"/>
      <c r="CC65" s="252"/>
      <c r="CD65" s="262"/>
      <c r="CE65" s="284"/>
      <c r="CF65" s="252"/>
      <c r="CG65" s="262"/>
      <c r="CH65" s="284"/>
      <c r="CI65" s="252"/>
      <c r="CJ65" s="262"/>
      <c r="CK65" s="252"/>
      <c r="CL65" s="418">
        <v>415</v>
      </c>
      <c r="CM65" s="420"/>
      <c r="CN65" s="418">
        <v>368</v>
      </c>
      <c r="CO65" s="420"/>
      <c r="CP65" s="372">
        <v>266</v>
      </c>
      <c r="CQ65" s="374">
        <v>298</v>
      </c>
      <c r="CR65" s="776"/>
      <c r="CS65" s="266"/>
      <c r="CT65" s="256"/>
      <c r="CU65" s="777"/>
      <c r="CV65" s="262"/>
      <c r="CW65" s="284"/>
      <c r="CX65" s="284"/>
      <c r="CY65" s="252"/>
      <c r="CZ65" s="441"/>
      <c r="DA65" s="418">
        <v>324.10000000000002</v>
      </c>
      <c r="DB65" s="419"/>
      <c r="DC65" s="419"/>
      <c r="DD65" s="419"/>
      <c r="DE65" s="420"/>
      <c r="DF65" s="418">
        <v>160</v>
      </c>
      <c r="DG65" s="419">
        <v>252</v>
      </c>
      <c r="DH65" s="419">
        <v>288</v>
      </c>
      <c r="DI65" s="419">
        <v>336</v>
      </c>
      <c r="DJ65" s="252"/>
      <c r="DK65" s="262">
        <v>284.89999999999998</v>
      </c>
      <c r="DL65" s="284"/>
      <c r="DM65" s="284"/>
      <c r="DN65" s="252"/>
      <c r="DO65" s="262"/>
      <c r="DP65" s="284"/>
      <c r="DQ65" s="284"/>
      <c r="DR65" s="252"/>
      <c r="DS65" s="262">
        <v>139</v>
      </c>
      <c r="DT65" s="284">
        <v>210</v>
      </c>
      <c r="DU65" s="284">
        <v>308</v>
      </c>
      <c r="DV65" s="252">
        <v>364</v>
      </c>
      <c r="DW65" s="266"/>
      <c r="DX65" s="266"/>
      <c r="DY65" s="262"/>
      <c r="DZ65" s="284"/>
      <c r="EA65" s="284"/>
      <c r="EB65" s="252"/>
      <c r="EC65" s="266"/>
      <c r="ED65" s="266"/>
      <c r="EE65" s="372">
        <v>306</v>
      </c>
      <c r="EF65" s="374">
        <v>342</v>
      </c>
      <c r="EG65" s="262">
        <v>217</v>
      </c>
      <c r="EH65" s="252">
        <v>305</v>
      </c>
      <c r="EI65" s="372">
        <v>184</v>
      </c>
      <c r="EJ65" s="374">
        <v>300</v>
      </c>
      <c r="EK65" s="372">
        <v>238</v>
      </c>
      <c r="EL65" s="373">
        <v>297</v>
      </c>
      <c r="EM65" s="374">
        <v>304</v>
      </c>
      <c r="EN65" s="262"/>
      <c r="EO65" s="252"/>
      <c r="EP65" s="372">
        <v>232</v>
      </c>
      <c r="EQ65" s="374">
        <v>302</v>
      </c>
      <c r="ER65" s="372">
        <v>227</v>
      </c>
      <c r="ES65" s="374">
        <v>310</v>
      </c>
      <c r="ET65" s="262"/>
      <c r="EU65" s="284"/>
      <c r="EV65" s="284"/>
      <c r="EW65" s="252"/>
      <c r="EX65" s="262"/>
      <c r="EY65" s="284"/>
      <c r="EZ65" s="284"/>
      <c r="FA65" s="252"/>
      <c r="FB65" s="372">
        <v>209</v>
      </c>
      <c r="FC65" s="374">
        <v>266</v>
      </c>
      <c r="FD65" s="262"/>
      <c r="FE65" s="284"/>
      <c r="FF65" s="284"/>
      <c r="FG65" s="252"/>
      <c r="FH65" s="372">
        <v>237</v>
      </c>
      <c r="FI65" s="374">
        <v>317</v>
      </c>
      <c r="FJ65" s="372">
        <v>251</v>
      </c>
      <c r="FK65" s="374">
        <v>317</v>
      </c>
      <c r="FL65" s="262"/>
      <c r="FM65" s="252"/>
      <c r="FN65" s="262"/>
      <c r="FO65" s="284"/>
      <c r="FP65" s="284"/>
      <c r="FQ65" s="252"/>
      <c r="FR65" s="108">
        <v>336</v>
      </c>
      <c r="FS65" s="109"/>
      <c r="FT65" s="109"/>
      <c r="FU65" s="110"/>
      <c r="FV65" s="372">
        <v>253</v>
      </c>
      <c r="FW65" s="374">
        <v>281</v>
      </c>
      <c r="FX65" s="372">
        <v>358</v>
      </c>
      <c r="FY65" s="374"/>
      <c r="FZ65" s="262"/>
      <c r="GA65" s="252"/>
      <c r="GB65" s="375"/>
      <c r="GC65" s="372">
        <v>243</v>
      </c>
      <c r="GD65" s="374">
        <v>274</v>
      </c>
      <c r="GE65" s="262">
        <v>215</v>
      </c>
      <c r="GF65" s="284">
        <v>232</v>
      </c>
      <c r="GG65" s="284">
        <v>250</v>
      </c>
      <c r="GH65" s="252">
        <v>279</v>
      </c>
      <c r="GI65" s="266"/>
      <c r="GJ65" s="266"/>
      <c r="GK65" s="266"/>
      <c r="GL65" s="266"/>
      <c r="GM65" s="262"/>
      <c r="GN65" s="284"/>
      <c r="GO65" s="284"/>
      <c r="GP65" s="252"/>
      <c r="GQ65" s="262"/>
      <c r="GR65" s="284"/>
      <c r="GS65" s="284"/>
      <c r="GT65" s="252"/>
      <c r="GU65" s="262"/>
      <c r="GV65" s="284"/>
      <c r="GW65" s="284"/>
      <c r="GX65" s="252"/>
      <c r="GY65" s="262"/>
      <c r="GZ65" s="284"/>
      <c r="HA65" s="284"/>
      <c r="HB65" s="252"/>
      <c r="HC65" s="776"/>
      <c r="HD65" s="372">
        <v>233</v>
      </c>
      <c r="HE65" s="374">
        <v>328</v>
      </c>
      <c r="HF65" s="262">
        <v>142</v>
      </c>
      <c r="HG65" s="284">
        <v>210</v>
      </c>
      <c r="HH65" s="284">
        <v>263</v>
      </c>
      <c r="HI65" s="252">
        <v>321</v>
      </c>
      <c r="HJ65" s="372">
        <v>175</v>
      </c>
      <c r="HK65" s="374">
        <v>292</v>
      </c>
      <c r="HL65" s="262"/>
      <c r="HM65" s="284"/>
      <c r="HN65" s="284"/>
      <c r="HO65" s="252"/>
      <c r="HP65" s="262"/>
      <c r="HQ65" s="252"/>
      <c r="HR65" s="262"/>
      <c r="HS65" s="284"/>
      <c r="HT65" s="284"/>
      <c r="HU65" s="252"/>
      <c r="HV65" s="372">
        <v>240</v>
      </c>
      <c r="HW65" s="374">
        <v>326</v>
      </c>
      <c r="HX65" s="372">
        <v>270</v>
      </c>
      <c r="HY65" s="374">
        <v>335</v>
      </c>
      <c r="HZ65" s="262"/>
      <c r="IA65" s="284"/>
      <c r="IB65" s="284"/>
      <c r="IC65" s="252"/>
      <c r="ID65" s="372">
        <v>209</v>
      </c>
      <c r="IE65" s="374">
        <v>299</v>
      </c>
      <c r="IF65" s="372">
        <v>234</v>
      </c>
      <c r="IG65" s="374">
        <v>302</v>
      </c>
      <c r="IH65" s="262"/>
      <c r="II65" s="284"/>
      <c r="IJ65" s="284"/>
      <c r="IK65" s="252"/>
      <c r="IL65" s="266"/>
      <c r="IM65" s="372">
        <v>263</v>
      </c>
      <c r="IN65" s="374">
        <v>286</v>
      </c>
      <c r="IO65" s="262"/>
      <c r="IP65" s="284"/>
      <c r="IQ65" s="284"/>
      <c r="IR65" s="252"/>
      <c r="IS65" s="262"/>
      <c r="IT65" s="284"/>
      <c r="IU65" s="284"/>
      <c r="IV65" s="252"/>
      <c r="IW65" s="262"/>
      <c r="IX65" s="284"/>
      <c r="IY65" s="284"/>
      <c r="IZ65" s="252"/>
      <c r="JA65" s="266"/>
      <c r="JB65" s="256">
        <v>279.60000000000002</v>
      </c>
      <c r="JC65" s="271"/>
      <c r="JD65" s="271"/>
      <c r="JE65" s="777"/>
      <c r="JF65" s="262"/>
      <c r="JG65" s="284"/>
      <c r="JH65" s="252"/>
      <c r="JI65" s="372">
        <v>198</v>
      </c>
      <c r="JJ65" s="374">
        <v>304</v>
      </c>
      <c r="JK65" s="262"/>
      <c r="JL65" s="284"/>
      <c r="JM65" s="284"/>
      <c r="JN65" s="252"/>
      <c r="JO65" s="418">
        <v>340</v>
      </c>
      <c r="JP65" s="420">
        <v>350</v>
      </c>
      <c r="JQ65" s="262"/>
      <c r="JR65" s="284"/>
      <c r="JS65" s="284"/>
      <c r="JT65" s="252"/>
      <c r="JU65" s="262"/>
      <c r="JV65" s="284"/>
      <c r="JW65" s="284"/>
      <c r="JX65" s="252"/>
      <c r="JY65" s="256">
        <v>289.89999999999998</v>
      </c>
      <c r="JZ65" s="271"/>
      <c r="KA65" s="271"/>
      <c r="KB65" s="777"/>
      <c r="KC65" s="262"/>
      <c r="KD65" s="284"/>
      <c r="KE65" s="284"/>
      <c r="KF65" s="288"/>
    </row>
    <row r="66" spans="1:292" s="115" customFormat="1" ht="15.75" customHeight="1">
      <c r="A66" s="928"/>
      <c r="B66" s="439">
        <v>0.3</v>
      </c>
      <c r="C66" s="266"/>
      <c r="D66" s="418">
        <v>138</v>
      </c>
      <c r="E66" s="419">
        <v>245</v>
      </c>
      <c r="F66" s="419">
        <v>306</v>
      </c>
      <c r="G66" s="419">
        <v>370</v>
      </c>
      <c r="H66" s="420">
        <v>368</v>
      </c>
      <c r="I66" s="262"/>
      <c r="J66" s="284"/>
      <c r="K66" s="284"/>
      <c r="L66" s="252"/>
      <c r="M66" s="262"/>
      <c r="N66" s="284"/>
      <c r="O66" s="284"/>
      <c r="P66" s="252"/>
      <c r="Q66" s="262"/>
      <c r="R66" s="284"/>
      <c r="S66" s="284"/>
      <c r="T66" s="252"/>
      <c r="U66" s="372">
        <v>200</v>
      </c>
      <c r="V66" s="373">
        <v>282</v>
      </c>
      <c r="W66" s="374">
        <v>318</v>
      </c>
      <c r="X66" s="418">
        <v>235</v>
      </c>
      <c r="Y66" s="419">
        <v>262</v>
      </c>
      <c r="Z66" s="419">
        <v>309</v>
      </c>
      <c r="AA66" s="420">
        <v>358</v>
      </c>
      <c r="AB66" s="256">
        <v>215.7</v>
      </c>
      <c r="AC66" s="271">
        <v>264</v>
      </c>
      <c r="AD66" s="271">
        <v>317.60000000000002</v>
      </c>
      <c r="AE66" s="777">
        <v>368.8</v>
      </c>
      <c r="AF66" s="262"/>
      <c r="AG66" s="284"/>
      <c r="AH66" s="284"/>
      <c r="AI66" s="284"/>
      <c r="AJ66" s="252"/>
      <c r="AK66" s="262"/>
      <c r="AL66" s="284"/>
      <c r="AM66" s="284"/>
      <c r="AN66" s="252"/>
      <c r="AO66" s="418">
        <v>239</v>
      </c>
      <c r="AP66" s="420">
        <v>380</v>
      </c>
      <c r="AQ66" s="372">
        <v>238</v>
      </c>
      <c r="AR66" s="373">
        <v>254.75</v>
      </c>
      <c r="AS66" s="284">
        <v>272.42</v>
      </c>
      <c r="AT66" s="374">
        <v>293.27999999999997</v>
      </c>
      <c r="AU66" s="262"/>
      <c r="AV66" s="284"/>
      <c r="AW66" s="284"/>
      <c r="AX66" s="252"/>
      <c r="AY66" s="262"/>
      <c r="AZ66" s="284"/>
      <c r="BA66" s="284"/>
      <c r="BB66" s="252"/>
      <c r="BC66" s="262"/>
      <c r="BD66" s="284"/>
      <c r="BE66" s="284"/>
      <c r="BF66" s="252"/>
      <c r="BG66" s="262"/>
      <c r="BH66" s="284"/>
      <c r="BI66" s="284"/>
      <c r="BJ66" s="252"/>
      <c r="BK66" s="372">
        <v>215</v>
      </c>
      <c r="BL66" s="374">
        <v>315</v>
      </c>
      <c r="BM66" s="262">
        <v>256</v>
      </c>
      <c r="BN66" s="284">
        <v>276</v>
      </c>
      <c r="BO66" s="284">
        <v>324</v>
      </c>
      <c r="BP66" s="252">
        <v>360</v>
      </c>
      <c r="BQ66" s="266">
        <v>182</v>
      </c>
      <c r="BR66" s="262"/>
      <c r="BS66" s="284"/>
      <c r="BT66" s="252"/>
      <c r="BU66" s="262"/>
      <c r="BV66" s="284"/>
      <c r="BW66" s="252"/>
      <c r="BX66" s="262"/>
      <c r="BY66" s="284"/>
      <c r="BZ66" s="252"/>
      <c r="CA66" s="262"/>
      <c r="CB66" s="284"/>
      <c r="CC66" s="252"/>
      <c r="CD66" s="262"/>
      <c r="CE66" s="284"/>
      <c r="CF66" s="252"/>
      <c r="CG66" s="262"/>
      <c r="CH66" s="284"/>
      <c r="CI66" s="252"/>
      <c r="CJ66" s="262"/>
      <c r="CK66" s="252"/>
      <c r="CL66" s="418">
        <v>446</v>
      </c>
      <c r="CM66" s="420"/>
      <c r="CN66" s="418">
        <v>400</v>
      </c>
      <c r="CO66" s="420"/>
      <c r="CP66" s="372">
        <v>277</v>
      </c>
      <c r="CQ66" s="374">
        <v>305</v>
      </c>
      <c r="CR66" s="776"/>
      <c r="CS66" s="266"/>
      <c r="CT66" s="256"/>
      <c r="CU66" s="777"/>
      <c r="CV66" s="262"/>
      <c r="CW66" s="284"/>
      <c r="CX66" s="284"/>
      <c r="CY66" s="252"/>
      <c r="CZ66" s="441"/>
      <c r="DA66" s="418">
        <v>363.5</v>
      </c>
      <c r="DB66" s="419"/>
      <c r="DC66" s="419"/>
      <c r="DD66" s="419"/>
      <c r="DE66" s="420"/>
      <c r="DF66" s="418">
        <v>213</v>
      </c>
      <c r="DG66" s="419">
        <v>275</v>
      </c>
      <c r="DH66" s="419">
        <v>306</v>
      </c>
      <c r="DI66" s="419">
        <v>350</v>
      </c>
      <c r="DJ66" s="252"/>
      <c r="DK66" s="262">
        <v>329.2</v>
      </c>
      <c r="DL66" s="284"/>
      <c r="DM66" s="284"/>
      <c r="DN66" s="252"/>
      <c r="DO66" s="262"/>
      <c r="DP66" s="284"/>
      <c r="DQ66" s="284"/>
      <c r="DR66" s="252"/>
      <c r="DS66" s="262">
        <v>158</v>
      </c>
      <c r="DT66" s="284">
        <v>231</v>
      </c>
      <c r="DU66" s="284">
        <v>325</v>
      </c>
      <c r="DV66" s="252">
        <v>380</v>
      </c>
      <c r="DW66" s="266"/>
      <c r="DX66" s="266"/>
      <c r="DY66" s="262"/>
      <c r="DZ66" s="284"/>
      <c r="EA66" s="284"/>
      <c r="EB66" s="252"/>
      <c r="EC66" s="266"/>
      <c r="ED66" s="266"/>
      <c r="EE66" s="372">
        <v>326</v>
      </c>
      <c r="EF66" s="374">
        <v>358</v>
      </c>
      <c r="EG66" s="262">
        <v>238</v>
      </c>
      <c r="EH66" s="252">
        <v>318</v>
      </c>
      <c r="EI66" s="372">
        <v>210</v>
      </c>
      <c r="EJ66" s="374">
        <v>311</v>
      </c>
      <c r="EK66" s="372">
        <v>261</v>
      </c>
      <c r="EL66" s="373">
        <v>312</v>
      </c>
      <c r="EM66" s="374">
        <v>319</v>
      </c>
      <c r="EN66" s="262"/>
      <c r="EO66" s="252"/>
      <c r="EP66" s="372">
        <v>254</v>
      </c>
      <c r="EQ66" s="374">
        <v>315</v>
      </c>
      <c r="ER66" s="372">
        <v>247</v>
      </c>
      <c r="ES66" s="374">
        <v>323</v>
      </c>
      <c r="ET66" s="262"/>
      <c r="EU66" s="284"/>
      <c r="EV66" s="284"/>
      <c r="EW66" s="252"/>
      <c r="EX66" s="262"/>
      <c r="EY66" s="284"/>
      <c r="EZ66" s="284"/>
      <c r="FA66" s="252"/>
      <c r="FB66" s="372">
        <v>230</v>
      </c>
      <c r="FC66" s="374">
        <v>286</v>
      </c>
      <c r="FD66" s="262"/>
      <c r="FE66" s="284"/>
      <c r="FF66" s="284"/>
      <c r="FG66" s="252"/>
      <c r="FH66" s="372">
        <v>261</v>
      </c>
      <c r="FI66" s="374">
        <v>331</v>
      </c>
      <c r="FJ66" s="372">
        <v>272</v>
      </c>
      <c r="FK66" s="374">
        <v>333</v>
      </c>
      <c r="FL66" s="262"/>
      <c r="FM66" s="252"/>
      <c r="FN66" s="262"/>
      <c r="FO66" s="284"/>
      <c r="FP66" s="284"/>
      <c r="FQ66" s="252"/>
      <c r="FR66" s="108">
        <v>369</v>
      </c>
      <c r="FS66" s="109"/>
      <c r="FT66" s="109"/>
      <c r="FU66" s="110"/>
      <c r="FV66" s="372">
        <v>268</v>
      </c>
      <c r="FW66" s="374">
        <v>295</v>
      </c>
      <c r="FX66" s="372">
        <v>378</v>
      </c>
      <c r="FY66" s="374"/>
      <c r="FZ66" s="262"/>
      <c r="GA66" s="252"/>
      <c r="GB66" s="375"/>
      <c r="GC66" s="372">
        <v>254</v>
      </c>
      <c r="GD66" s="374">
        <v>282</v>
      </c>
      <c r="GE66" s="262">
        <v>230</v>
      </c>
      <c r="GF66" s="284">
        <v>245</v>
      </c>
      <c r="GG66" s="284">
        <v>261</v>
      </c>
      <c r="GH66" s="252">
        <v>288</v>
      </c>
      <c r="GI66" s="266"/>
      <c r="GJ66" s="266"/>
      <c r="GK66" s="266"/>
      <c r="GL66" s="266"/>
      <c r="GM66" s="262"/>
      <c r="GN66" s="284"/>
      <c r="GO66" s="284"/>
      <c r="GP66" s="252"/>
      <c r="GQ66" s="262"/>
      <c r="GR66" s="284"/>
      <c r="GS66" s="284"/>
      <c r="GT66" s="252"/>
      <c r="GU66" s="262"/>
      <c r="GV66" s="284"/>
      <c r="GW66" s="284"/>
      <c r="GX66" s="252"/>
      <c r="GY66" s="262"/>
      <c r="GZ66" s="284"/>
      <c r="HA66" s="284"/>
      <c r="HB66" s="252"/>
      <c r="HC66" s="776"/>
      <c r="HD66" s="372">
        <v>257</v>
      </c>
      <c r="HE66" s="374">
        <v>343</v>
      </c>
      <c r="HF66" s="262">
        <v>161</v>
      </c>
      <c r="HG66" s="284">
        <v>229</v>
      </c>
      <c r="HH66" s="284">
        <v>282</v>
      </c>
      <c r="HI66" s="252">
        <v>339</v>
      </c>
      <c r="HJ66" s="372">
        <v>198</v>
      </c>
      <c r="HK66" s="374">
        <v>304</v>
      </c>
      <c r="HL66" s="262"/>
      <c r="HM66" s="284"/>
      <c r="HN66" s="284"/>
      <c r="HO66" s="252"/>
      <c r="HP66" s="262"/>
      <c r="HQ66" s="252"/>
      <c r="HR66" s="262"/>
      <c r="HS66" s="284"/>
      <c r="HT66" s="284"/>
      <c r="HU66" s="252"/>
      <c r="HV66" s="372">
        <v>265</v>
      </c>
      <c r="HW66" s="374">
        <v>342</v>
      </c>
      <c r="HX66" s="372">
        <v>293</v>
      </c>
      <c r="HY66" s="374">
        <v>352</v>
      </c>
      <c r="HZ66" s="262"/>
      <c r="IA66" s="284"/>
      <c r="IB66" s="284"/>
      <c r="IC66" s="252"/>
      <c r="ID66" s="372">
        <v>233</v>
      </c>
      <c r="IE66" s="374">
        <v>311</v>
      </c>
      <c r="IF66" s="372">
        <v>255</v>
      </c>
      <c r="IG66" s="374">
        <v>315</v>
      </c>
      <c r="IH66" s="262"/>
      <c r="II66" s="284"/>
      <c r="IJ66" s="284"/>
      <c r="IK66" s="252"/>
      <c r="IL66" s="266"/>
      <c r="IM66" s="372">
        <v>284</v>
      </c>
      <c r="IN66" s="374">
        <v>304</v>
      </c>
      <c r="IO66" s="262"/>
      <c r="IP66" s="284"/>
      <c r="IQ66" s="284"/>
      <c r="IR66" s="252"/>
      <c r="IS66" s="262"/>
      <c r="IT66" s="284"/>
      <c r="IU66" s="284"/>
      <c r="IV66" s="252"/>
      <c r="IW66" s="262"/>
      <c r="IX66" s="284"/>
      <c r="IY66" s="284"/>
      <c r="IZ66" s="252"/>
      <c r="JA66" s="266"/>
      <c r="JB66" s="256">
        <v>305.89999999999998</v>
      </c>
      <c r="JC66" s="271"/>
      <c r="JD66" s="271"/>
      <c r="JE66" s="777"/>
      <c r="JF66" s="262"/>
      <c r="JG66" s="284"/>
      <c r="JH66" s="252"/>
      <c r="JI66" s="372">
        <v>223</v>
      </c>
      <c r="JJ66" s="374">
        <v>317</v>
      </c>
      <c r="JK66" s="262"/>
      <c r="JL66" s="284"/>
      <c r="JM66" s="284"/>
      <c r="JN66" s="252"/>
      <c r="JO66" s="418">
        <v>355</v>
      </c>
      <c r="JP66" s="420">
        <v>364</v>
      </c>
      <c r="JQ66" s="262"/>
      <c r="JR66" s="284"/>
      <c r="JS66" s="284"/>
      <c r="JT66" s="252"/>
      <c r="JU66" s="262"/>
      <c r="JV66" s="284"/>
      <c r="JW66" s="284"/>
      <c r="JX66" s="252"/>
      <c r="JY66" s="256">
        <v>324.60000000000002</v>
      </c>
      <c r="JZ66" s="271"/>
      <c r="KA66" s="271"/>
      <c r="KB66" s="777"/>
      <c r="KC66" s="262"/>
      <c r="KD66" s="284"/>
      <c r="KE66" s="284"/>
      <c r="KF66" s="288"/>
    </row>
    <row r="67" spans="1:292" s="115" customFormat="1" ht="15.75" customHeight="1">
      <c r="A67" s="928"/>
      <c r="B67" s="439">
        <v>0.35</v>
      </c>
      <c r="C67" s="266"/>
      <c r="D67" s="418">
        <v>207</v>
      </c>
      <c r="E67" s="419">
        <v>278</v>
      </c>
      <c r="F67" s="419">
        <v>324</v>
      </c>
      <c r="G67" s="419">
        <v>385</v>
      </c>
      <c r="H67" s="420">
        <v>380</v>
      </c>
      <c r="I67" s="262"/>
      <c r="J67" s="284"/>
      <c r="K67" s="284"/>
      <c r="L67" s="252"/>
      <c r="M67" s="262"/>
      <c r="N67" s="284"/>
      <c r="O67" s="284"/>
      <c r="P67" s="252"/>
      <c r="Q67" s="262"/>
      <c r="R67" s="284"/>
      <c r="S67" s="284"/>
      <c r="T67" s="252"/>
      <c r="U67" s="372">
        <v>224</v>
      </c>
      <c r="V67" s="373">
        <v>299</v>
      </c>
      <c r="W67" s="374">
        <v>332</v>
      </c>
      <c r="X67" s="418">
        <v>263</v>
      </c>
      <c r="Y67" s="419">
        <v>288</v>
      </c>
      <c r="Z67" s="419">
        <v>329</v>
      </c>
      <c r="AA67" s="420">
        <v>378</v>
      </c>
      <c r="AB67" s="256">
        <v>247.7</v>
      </c>
      <c r="AC67" s="271">
        <v>285.39999999999998</v>
      </c>
      <c r="AD67" s="271">
        <v>342.6</v>
      </c>
      <c r="AE67" s="777">
        <v>389.8</v>
      </c>
      <c r="AF67" s="262"/>
      <c r="AG67" s="284"/>
      <c r="AH67" s="284"/>
      <c r="AI67" s="284"/>
      <c r="AJ67" s="252"/>
      <c r="AK67" s="262"/>
      <c r="AL67" s="284"/>
      <c r="AM67" s="284"/>
      <c r="AN67" s="252"/>
      <c r="AO67" s="418">
        <v>278</v>
      </c>
      <c r="AP67" s="420">
        <v>394</v>
      </c>
      <c r="AQ67" s="372">
        <v>261</v>
      </c>
      <c r="AR67" s="373">
        <v>266.20999999999998</v>
      </c>
      <c r="AS67" s="284">
        <v>285.74</v>
      </c>
      <c r="AT67" s="374">
        <v>302.73</v>
      </c>
      <c r="AU67" s="262"/>
      <c r="AV67" s="284"/>
      <c r="AW67" s="284"/>
      <c r="AX67" s="252"/>
      <c r="AY67" s="262"/>
      <c r="AZ67" s="284"/>
      <c r="BA67" s="284"/>
      <c r="BB67" s="252"/>
      <c r="BC67" s="262"/>
      <c r="BD67" s="284"/>
      <c r="BE67" s="284"/>
      <c r="BF67" s="252"/>
      <c r="BG67" s="262"/>
      <c r="BH67" s="284"/>
      <c r="BI67" s="284"/>
      <c r="BJ67" s="252"/>
      <c r="BK67" s="372">
        <v>235</v>
      </c>
      <c r="BL67" s="374">
        <v>329</v>
      </c>
      <c r="BM67" s="262">
        <v>281</v>
      </c>
      <c r="BN67" s="284">
        <v>299</v>
      </c>
      <c r="BO67" s="284">
        <v>346</v>
      </c>
      <c r="BP67" s="252">
        <v>379</v>
      </c>
      <c r="BQ67" s="266">
        <v>201</v>
      </c>
      <c r="BR67" s="262"/>
      <c r="BS67" s="284"/>
      <c r="BT67" s="252"/>
      <c r="BU67" s="262"/>
      <c r="BV67" s="284"/>
      <c r="BW67" s="252"/>
      <c r="BX67" s="262"/>
      <c r="BY67" s="284"/>
      <c r="BZ67" s="252"/>
      <c r="CA67" s="262"/>
      <c r="CB67" s="284"/>
      <c r="CC67" s="252"/>
      <c r="CD67" s="262"/>
      <c r="CE67" s="284"/>
      <c r="CF67" s="252"/>
      <c r="CG67" s="262"/>
      <c r="CH67" s="284"/>
      <c r="CI67" s="252"/>
      <c r="CJ67" s="262"/>
      <c r="CK67" s="252"/>
      <c r="CL67" s="418">
        <v>499</v>
      </c>
      <c r="CM67" s="420"/>
      <c r="CN67" s="418">
        <v>444</v>
      </c>
      <c r="CO67" s="420"/>
      <c r="CP67" s="372">
        <v>287</v>
      </c>
      <c r="CQ67" s="374">
        <v>315</v>
      </c>
      <c r="CR67" s="776"/>
      <c r="CS67" s="266"/>
      <c r="CT67" s="256"/>
      <c r="CU67" s="777"/>
      <c r="CV67" s="262"/>
      <c r="CW67" s="284"/>
      <c r="CX67" s="284"/>
      <c r="CY67" s="252"/>
      <c r="CZ67" s="441"/>
      <c r="DA67" s="418">
        <v>401.9</v>
      </c>
      <c r="DB67" s="419"/>
      <c r="DC67" s="419"/>
      <c r="DD67" s="419"/>
      <c r="DE67" s="420"/>
      <c r="DF67" s="418">
        <v>249</v>
      </c>
      <c r="DG67" s="419">
        <v>297</v>
      </c>
      <c r="DH67" s="419">
        <v>323</v>
      </c>
      <c r="DI67" s="419">
        <v>363</v>
      </c>
      <c r="DJ67" s="252"/>
      <c r="DK67" s="262">
        <v>369.7</v>
      </c>
      <c r="DL67" s="284"/>
      <c r="DM67" s="284"/>
      <c r="DN67" s="252"/>
      <c r="DO67" s="262"/>
      <c r="DP67" s="284"/>
      <c r="DQ67" s="284"/>
      <c r="DR67" s="252"/>
      <c r="DS67" s="262">
        <v>179</v>
      </c>
      <c r="DT67" s="284">
        <v>252</v>
      </c>
      <c r="DU67" s="284">
        <v>344</v>
      </c>
      <c r="DV67" s="252">
        <v>397</v>
      </c>
      <c r="DW67" s="266"/>
      <c r="DX67" s="266"/>
      <c r="DY67" s="262"/>
      <c r="DZ67" s="284"/>
      <c r="EA67" s="284"/>
      <c r="EB67" s="252"/>
      <c r="EC67" s="266"/>
      <c r="ED67" s="266"/>
      <c r="EE67" s="372">
        <v>344</v>
      </c>
      <c r="EF67" s="374">
        <v>373</v>
      </c>
      <c r="EG67" s="262">
        <v>259</v>
      </c>
      <c r="EH67" s="252">
        <v>333</v>
      </c>
      <c r="EI67" s="372">
        <v>232</v>
      </c>
      <c r="EJ67" s="374">
        <v>324</v>
      </c>
      <c r="EK67" s="372">
        <v>281</v>
      </c>
      <c r="EL67" s="373">
        <v>328</v>
      </c>
      <c r="EM67" s="374">
        <v>334</v>
      </c>
      <c r="EN67" s="262"/>
      <c r="EO67" s="252"/>
      <c r="EP67" s="372">
        <v>278</v>
      </c>
      <c r="EQ67" s="374">
        <v>326</v>
      </c>
      <c r="ER67" s="372">
        <v>265</v>
      </c>
      <c r="ES67" s="374">
        <v>337</v>
      </c>
      <c r="ET67" s="262"/>
      <c r="EU67" s="284"/>
      <c r="EV67" s="284"/>
      <c r="EW67" s="252"/>
      <c r="EX67" s="262"/>
      <c r="EY67" s="284"/>
      <c r="EZ67" s="284"/>
      <c r="FA67" s="252"/>
      <c r="FB67" s="372">
        <v>251</v>
      </c>
      <c r="FC67" s="374">
        <v>305</v>
      </c>
      <c r="FD67" s="262"/>
      <c r="FE67" s="284"/>
      <c r="FF67" s="284"/>
      <c r="FG67" s="252"/>
      <c r="FH67" s="372">
        <v>282</v>
      </c>
      <c r="FI67" s="374">
        <v>347</v>
      </c>
      <c r="FJ67" s="372">
        <v>296</v>
      </c>
      <c r="FK67" s="374">
        <v>350</v>
      </c>
      <c r="FL67" s="262"/>
      <c r="FM67" s="252"/>
      <c r="FN67" s="262"/>
      <c r="FO67" s="284"/>
      <c r="FP67" s="284"/>
      <c r="FQ67" s="252"/>
      <c r="FR67" s="108">
        <v>402</v>
      </c>
      <c r="FS67" s="109"/>
      <c r="FT67" s="109"/>
      <c r="FU67" s="110"/>
      <c r="FV67" s="372">
        <v>281</v>
      </c>
      <c r="FW67" s="374">
        <v>305</v>
      </c>
      <c r="FX67" s="372">
        <v>397</v>
      </c>
      <c r="FY67" s="374"/>
      <c r="FZ67" s="262"/>
      <c r="GA67" s="252"/>
      <c r="GB67" s="375"/>
      <c r="GC67" s="372">
        <v>263</v>
      </c>
      <c r="GD67" s="374">
        <v>292</v>
      </c>
      <c r="GE67" s="262">
        <v>245</v>
      </c>
      <c r="GF67" s="284">
        <v>256</v>
      </c>
      <c r="GG67" s="284">
        <v>270</v>
      </c>
      <c r="GH67" s="252">
        <v>299</v>
      </c>
      <c r="GI67" s="266"/>
      <c r="GJ67" s="266"/>
      <c r="GK67" s="266"/>
      <c r="GL67" s="266"/>
      <c r="GM67" s="262"/>
      <c r="GN67" s="284"/>
      <c r="GO67" s="284"/>
      <c r="GP67" s="252"/>
      <c r="GQ67" s="262"/>
      <c r="GR67" s="284"/>
      <c r="GS67" s="284"/>
      <c r="GT67" s="252"/>
      <c r="GU67" s="262"/>
      <c r="GV67" s="284"/>
      <c r="GW67" s="284"/>
      <c r="GX67" s="252"/>
      <c r="GY67" s="262"/>
      <c r="GZ67" s="284"/>
      <c r="HA67" s="284"/>
      <c r="HB67" s="252"/>
      <c r="HC67" s="776"/>
      <c r="HD67" s="372">
        <v>279</v>
      </c>
      <c r="HE67" s="374">
        <v>356</v>
      </c>
      <c r="HF67" s="262">
        <v>181</v>
      </c>
      <c r="HG67" s="284">
        <v>249</v>
      </c>
      <c r="HH67" s="284">
        <v>301</v>
      </c>
      <c r="HI67" s="252">
        <v>356</v>
      </c>
      <c r="HJ67" s="372">
        <v>220</v>
      </c>
      <c r="HK67" s="374">
        <v>317</v>
      </c>
      <c r="HL67" s="262"/>
      <c r="HM67" s="284"/>
      <c r="HN67" s="284"/>
      <c r="HO67" s="252"/>
      <c r="HP67" s="262"/>
      <c r="HQ67" s="252"/>
      <c r="HR67" s="262"/>
      <c r="HS67" s="284"/>
      <c r="HT67" s="284"/>
      <c r="HU67" s="252"/>
      <c r="HV67" s="372">
        <v>287</v>
      </c>
      <c r="HW67" s="374">
        <v>356</v>
      </c>
      <c r="HX67" s="372">
        <v>311</v>
      </c>
      <c r="HY67" s="374">
        <v>367</v>
      </c>
      <c r="HZ67" s="262"/>
      <c r="IA67" s="284"/>
      <c r="IB67" s="284"/>
      <c r="IC67" s="252"/>
      <c r="ID67" s="372">
        <v>258</v>
      </c>
      <c r="IE67" s="374">
        <v>323</v>
      </c>
      <c r="IF67" s="372">
        <v>278</v>
      </c>
      <c r="IG67" s="374">
        <v>327</v>
      </c>
      <c r="IH67" s="262"/>
      <c r="II67" s="284"/>
      <c r="IJ67" s="284"/>
      <c r="IK67" s="252"/>
      <c r="IL67" s="266"/>
      <c r="IM67" s="372">
        <v>304</v>
      </c>
      <c r="IN67" s="374">
        <v>321</v>
      </c>
      <c r="IO67" s="262"/>
      <c r="IP67" s="284"/>
      <c r="IQ67" s="284"/>
      <c r="IR67" s="252"/>
      <c r="IS67" s="262"/>
      <c r="IT67" s="284"/>
      <c r="IU67" s="284"/>
      <c r="IV67" s="252"/>
      <c r="IW67" s="262"/>
      <c r="IX67" s="284"/>
      <c r="IY67" s="284"/>
      <c r="IZ67" s="252"/>
      <c r="JA67" s="266"/>
      <c r="JB67" s="256">
        <v>330.9</v>
      </c>
      <c r="JC67" s="271"/>
      <c r="JD67" s="271"/>
      <c r="JE67" s="777"/>
      <c r="JF67" s="262"/>
      <c r="JG67" s="284"/>
      <c r="JH67" s="252"/>
      <c r="JI67" s="372">
        <v>246</v>
      </c>
      <c r="JJ67" s="374">
        <v>331</v>
      </c>
      <c r="JK67" s="262"/>
      <c r="JL67" s="284"/>
      <c r="JM67" s="284"/>
      <c r="JN67" s="252"/>
      <c r="JO67" s="418">
        <v>368</v>
      </c>
      <c r="JP67" s="420">
        <v>377</v>
      </c>
      <c r="JQ67" s="262"/>
      <c r="JR67" s="284"/>
      <c r="JS67" s="284"/>
      <c r="JT67" s="252"/>
      <c r="JU67" s="262"/>
      <c r="JV67" s="284"/>
      <c r="JW67" s="284"/>
      <c r="JX67" s="252"/>
      <c r="JY67" s="256">
        <v>357.9</v>
      </c>
      <c r="JZ67" s="271"/>
      <c r="KA67" s="271"/>
      <c r="KB67" s="777"/>
      <c r="KC67" s="262"/>
      <c r="KD67" s="284"/>
      <c r="KE67" s="284"/>
      <c r="KF67" s="288"/>
    </row>
    <row r="68" spans="1:292" s="115" customFormat="1" ht="15.75" customHeight="1">
      <c r="A68" s="928"/>
      <c r="B68" s="439">
        <v>0.4</v>
      </c>
      <c r="C68" s="266"/>
      <c r="D68" s="418">
        <v>260</v>
      </c>
      <c r="E68" s="419">
        <v>304</v>
      </c>
      <c r="F68" s="419">
        <v>341</v>
      </c>
      <c r="G68" s="419">
        <v>400</v>
      </c>
      <c r="H68" s="420">
        <v>392</v>
      </c>
      <c r="I68" s="262"/>
      <c r="J68" s="284"/>
      <c r="K68" s="284"/>
      <c r="L68" s="252"/>
      <c r="M68" s="262"/>
      <c r="N68" s="284"/>
      <c r="O68" s="284"/>
      <c r="P68" s="252"/>
      <c r="Q68" s="262"/>
      <c r="R68" s="284"/>
      <c r="S68" s="284"/>
      <c r="T68" s="252"/>
      <c r="U68" s="372">
        <v>247</v>
      </c>
      <c r="V68" s="373">
        <v>314</v>
      </c>
      <c r="W68" s="374">
        <v>346</v>
      </c>
      <c r="X68" s="418">
        <v>291</v>
      </c>
      <c r="Y68" s="419">
        <v>312</v>
      </c>
      <c r="Z68" s="419">
        <v>352</v>
      </c>
      <c r="AA68" s="420">
        <v>397</v>
      </c>
      <c r="AB68" s="256">
        <v>277.7</v>
      </c>
      <c r="AC68" s="271">
        <v>315.7</v>
      </c>
      <c r="AD68" s="271">
        <v>367.1</v>
      </c>
      <c r="AE68" s="777">
        <v>411.3</v>
      </c>
      <c r="AF68" s="262"/>
      <c r="AG68" s="284"/>
      <c r="AH68" s="284"/>
      <c r="AI68" s="284"/>
      <c r="AJ68" s="252"/>
      <c r="AK68" s="262"/>
      <c r="AL68" s="284"/>
      <c r="AM68" s="284"/>
      <c r="AN68" s="252"/>
      <c r="AO68" s="418">
        <v>310</v>
      </c>
      <c r="AP68" s="420">
        <v>406</v>
      </c>
      <c r="AQ68" s="372">
        <v>264</v>
      </c>
      <c r="AR68" s="373">
        <v>279.61</v>
      </c>
      <c r="AS68" s="284">
        <v>297.89999999999998</v>
      </c>
      <c r="AT68" s="374">
        <v>313.87</v>
      </c>
      <c r="AU68" s="262"/>
      <c r="AV68" s="284"/>
      <c r="AW68" s="284"/>
      <c r="AX68" s="252"/>
      <c r="AY68" s="262"/>
      <c r="AZ68" s="284"/>
      <c r="BA68" s="284"/>
      <c r="BB68" s="252"/>
      <c r="BC68" s="262"/>
      <c r="BD68" s="284"/>
      <c r="BE68" s="284"/>
      <c r="BF68" s="252"/>
      <c r="BG68" s="262"/>
      <c r="BH68" s="284"/>
      <c r="BI68" s="284"/>
      <c r="BJ68" s="252"/>
      <c r="BK68" s="372">
        <v>257</v>
      </c>
      <c r="BL68" s="374">
        <v>343</v>
      </c>
      <c r="BM68" s="262">
        <v>305</v>
      </c>
      <c r="BN68" s="284">
        <v>322</v>
      </c>
      <c r="BO68" s="284">
        <v>366</v>
      </c>
      <c r="BP68" s="252">
        <v>398</v>
      </c>
      <c r="BQ68" s="266">
        <v>221</v>
      </c>
      <c r="BR68" s="262"/>
      <c r="BS68" s="284"/>
      <c r="BT68" s="252"/>
      <c r="BU68" s="262"/>
      <c r="BV68" s="284"/>
      <c r="BW68" s="252"/>
      <c r="BX68" s="262"/>
      <c r="BY68" s="284"/>
      <c r="BZ68" s="252"/>
      <c r="CA68" s="262"/>
      <c r="CB68" s="284"/>
      <c r="CC68" s="252"/>
      <c r="CD68" s="262"/>
      <c r="CE68" s="284"/>
      <c r="CF68" s="252"/>
      <c r="CG68" s="262"/>
      <c r="CH68" s="284"/>
      <c r="CI68" s="252"/>
      <c r="CJ68" s="262"/>
      <c r="CK68" s="252"/>
      <c r="CL68" s="418">
        <v>551</v>
      </c>
      <c r="CM68" s="420"/>
      <c r="CN68" s="418">
        <v>539</v>
      </c>
      <c r="CO68" s="420"/>
      <c r="CP68" s="372">
        <v>300</v>
      </c>
      <c r="CQ68" s="374">
        <v>323</v>
      </c>
      <c r="CR68" s="776"/>
      <c r="CS68" s="266"/>
      <c r="CT68" s="256"/>
      <c r="CU68" s="777"/>
      <c r="CV68" s="262"/>
      <c r="CW68" s="284"/>
      <c r="CX68" s="284"/>
      <c r="CY68" s="252"/>
      <c r="CZ68" s="441"/>
      <c r="DA68" s="418">
        <v>437</v>
      </c>
      <c r="DB68" s="419"/>
      <c r="DC68" s="419"/>
      <c r="DD68" s="419"/>
      <c r="DE68" s="420"/>
      <c r="DF68" s="418">
        <v>277</v>
      </c>
      <c r="DG68" s="419">
        <v>316</v>
      </c>
      <c r="DH68" s="419">
        <v>340</v>
      </c>
      <c r="DI68" s="419">
        <v>377</v>
      </c>
      <c r="DJ68" s="252"/>
      <c r="DK68" s="262">
        <v>409</v>
      </c>
      <c r="DL68" s="284"/>
      <c r="DM68" s="284"/>
      <c r="DN68" s="252"/>
      <c r="DO68" s="262"/>
      <c r="DP68" s="284"/>
      <c r="DQ68" s="284"/>
      <c r="DR68" s="252"/>
      <c r="DS68" s="262">
        <v>206</v>
      </c>
      <c r="DT68" s="284">
        <v>267</v>
      </c>
      <c r="DU68" s="284">
        <v>363</v>
      </c>
      <c r="DV68" s="252">
        <v>412</v>
      </c>
      <c r="DW68" s="266"/>
      <c r="DX68" s="266"/>
      <c r="DY68" s="262"/>
      <c r="DZ68" s="284"/>
      <c r="EA68" s="284"/>
      <c r="EB68" s="252"/>
      <c r="EC68" s="266"/>
      <c r="ED68" s="266"/>
      <c r="EE68" s="372">
        <v>361</v>
      </c>
      <c r="EF68" s="374">
        <v>388</v>
      </c>
      <c r="EG68" s="262">
        <v>280</v>
      </c>
      <c r="EH68" s="252">
        <v>349</v>
      </c>
      <c r="EI68" s="372">
        <v>253</v>
      </c>
      <c r="EJ68" s="374">
        <v>340</v>
      </c>
      <c r="EK68" s="372">
        <v>302</v>
      </c>
      <c r="EL68" s="373">
        <v>343</v>
      </c>
      <c r="EM68" s="374">
        <v>350</v>
      </c>
      <c r="EN68" s="262"/>
      <c r="EO68" s="252"/>
      <c r="EP68" s="372">
        <v>301</v>
      </c>
      <c r="EQ68" s="374">
        <v>339</v>
      </c>
      <c r="ER68" s="372">
        <v>284</v>
      </c>
      <c r="ES68" s="374">
        <v>351</v>
      </c>
      <c r="ET68" s="262"/>
      <c r="EU68" s="284"/>
      <c r="EV68" s="284"/>
      <c r="EW68" s="252"/>
      <c r="EX68" s="262"/>
      <c r="EY68" s="284"/>
      <c r="EZ68" s="284"/>
      <c r="FA68" s="252"/>
      <c r="FB68" s="372">
        <v>271</v>
      </c>
      <c r="FC68" s="374">
        <v>323</v>
      </c>
      <c r="FD68" s="262"/>
      <c r="FE68" s="284"/>
      <c r="FF68" s="284"/>
      <c r="FG68" s="252"/>
      <c r="FH68" s="372">
        <v>303</v>
      </c>
      <c r="FI68" s="374">
        <v>361</v>
      </c>
      <c r="FJ68" s="372">
        <v>316</v>
      </c>
      <c r="FK68" s="374">
        <v>366</v>
      </c>
      <c r="FL68" s="262"/>
      <c r="FM68" s="252"/>
      <c r="FN68" s="262"/>
      <c r="FO68" s="284"/>
      <c r="FP68" s="284"/>
      <c r="FQ68" s="252"/>
      <c r="FR68" s="108">
        <v>432</v>
      </c>
      <c r="FS68" s="109"/>
      <c r="FT68" s="109"/>
      <c r="FU68" s="110"/>
      <c r="FV68" s="372">
        <v>295</v>
      </c>
      <c r="FW68" s="374">
        <v>317</v>
      </c>
      <c r="FX68" s="372">
        <v>418</v>
      </c>
      <c r="FY68" s="374"/>
      <c r="FZ68" s="262"/>
      <c r="GA68" s="252"/>
      <c r="GB68" s="375"/>
      <c r="GC68" s="372">
        <v>272</v>
      </c>
      <c r="GD68" s="374">
        <v>301</v>
      </c>
      <c r="GE68" s="262">
        <v>255</v>
      </c>
      <c r="GF68" s="284">
        <v>266</v>
      </c>
      <c r="GG68" s="284">
        <v>283</v>
      </c>
      <c r="GH68" s="252">
        <v>306</v>
      </c>
      <c r="GI68" s="266"/>
      <c r="GJ68" s="266"/>
      <c r="GK68" s="266"/>
      <c r="GL68" s="266"/>
      <c r="GM68" s="262"/>
      <c r="GN68" s="284"/>
      <c r="GO68" s="284"/>
      <c r="GP68" s="252"/>
      <c r="GQ68" s="262"/>
      <c r="GR68" s="284"/>
      <c r="GS68" s="284"/>
      <c r="GT68" s="252"/>
      <c r="GU68" s="262"/>
      <c r="GV68" s="284"/>
      <c r="GW68" s="284"/>
      <c r="GX68" s="252"/>
      <c r="GY68" s="262"/>
      <c r="GZ68" s="284"/>
      <c r="HA68" s="284"/>
      <c r="HB68" s="252"/>
      <c r="HC68" s="776"/>
      <c r="HD68" s="372">
        <v>301</v>
      </c>
      <c r="HE68" s="374">
        <v>370</v>
      </c>
      <c r="HF68" s="262">
        <v>204</v>
      </c>
      <c r="HG68" s="284">
        <v>270</v>
      </c>
      <c r="HH68" s="284">
        <v>319</v>
      </c>
      <c r="HI68" s="252">
        <v>375</v>
      </c>
      <c r="HJ68" s="372">
        <v>240</v>
      </c>
      <c r="HK68" s="374">
        <v>330</v>
      </c>
      <c r="HL68" s="262"/>
      <c r="HM68" s="284"/>
      <c r="HN68" s="284"/>
      <c r="HO68" s="252"/>
      <c r="HP68" s="262"/>
      <c r="HQ68" s="252"/>
      <c r="HR68" s="262"/>
      <c r="HS68" s="284"/>
      <c r="HT68" s="284"/>
      <c r="HU68" s="252"/>
      <c r="HV68" s="372">
        <v>307</v>
      </c>
      <c r="HW68" s="374">
        <v>370</v>
      </c>
      <c r="HX68" s="372">
        <v>330</v>
      </c>
      <c r="HY68" s="374">
        <v>383</v>
      </c>
      <c r="HZ68" s="262"/>
      <c r="IA68" s="284"/>
      <c r="IB68" s="284"/>
      <c r="IC68" s="252"/>
      <c r="ID68" s="372">
        <v>282</v>
      </c>
      <c r="IE68" s="374">
        <v>336</v>
      </c>
      <c r="IF68" s="372">
        <v>300</v>
      </c>
      <c r="IG68" s="374">
        <v>341</v>
      </c>
      <c r="IH68" s="262"/>
      <c r="II68" s="284"/>
      <c r="IJ68" s="284"/>
      <c r="IK68" s="252"/>
      <c r="IL68" s="266"/>
      <c r="IM68" s="372">
        <v>322</v>
      </c>
      <c r="IN68" s="374">
        <v>339</v>
      </c>
      <c r="IO68" s="262"/>
      <c r="IP68" s="284"/>
      <c r="IQ68" s="284"/>
      <c r="IR68" s="252"/>
      <c r="IS68" s="262"/>
      <c r="IT68" s="284"/>
      <c r="IU68" s="284"/>
      <c r="IV68" s="252"/>
      <c r="IW68" s="262"/>
      <c r="IX68" s="284"/>
      <c r="IY68" s="284"/>
      <c r="IZ68" s="252"/>
      <c r="JA68" s="266"/>
      <c r="JB68" s="256">
        <v>346.9</v>
      </c>
      <c r="JC68" s="271"/>
      <c r="JD68" s="271"/>
      <c r="JE68" s="777"/>
      <c r="JF68" s="262"/>
      <c r="JG68" s="284"/>
      <c r="JH68" s="252"/>
      <c r="JI68" s="372">
        <v>267</v>
      </c>
      <c r="JJ68" s="374">
        <v>346</v>
      </c>
      <c r="JK68" s="262"/>
      <c r="JL68" s="284"/>
      <c r="JM68" s="284"/>
      <c r="JN68" s="252"/>
      <c r="JO68" s="418">
        <v>381</v>
      </c>
      <c r="JP68" s="420">
        <v>391</v>
      </c>
      <c r="JQ68" s="262"/>
      <c r="JR68" s="284"/>
      <c r="JS68" s="284"/>
      <c r="JT68" s="252"/>
      <c r="JU68" s="262"/>
      <c r="JV68" s="284"/>
      <c r="JW68" s="284"/>
      <c r="JX68" s="252"/>
      <c r="JY68" s="256">
        <v>390.6</v>
      </c>
      <c r="JZ68" s="271"/>
      <c r="KA68" s="271"/>
      <c r="KB68" s="777"/>
      <c r="KC68" s="262"/>
      <c r="KD68" s="284"/>
      <c r="KE68" s="284"/>
      <c r="KF68" s="288"/>
    </row>
    <row r="69" spans="1:292" s="115" customFormat="1" ht="15.75" customHeight="1">
      <c r="A69" s="928"/>
      <c r="B69" s="439">
        <v>0.45</v>
      </c>
      <c r="C69" s="266"/>
      <c r="D69" s="418">
        <v>294</v>
      </c>
      <c r="E69" s="419">
        <v>325</v>
      </c>
      <c r="F69" s="419">
        <v>357</v>
      </c>
      <c r="G69" s="419">
        <v>415</v>
      </c>
      <c r="H69" s="420">
        <v>403</v>
      </c>
      <c r="I69" s="262"/>
      <c r="J69" s="284"/>
      <c r="K69" s="284"/>
      <c r="L69" s="252"/>
      <c r="M69" s="262"/>
      <c r="N69" s="284"/>
      <c r="O69" s="284"/>
      <c r="P69" s="252"/>
      <c r="Q69" s="262"/>
      <c r="R69" s="284"/>
      <c r="S69" s="284"/>
      <c r="T69" s="252"/>
      <c r="U69" s="372">
        <v>267</v>
      </c>
      <c r="V69" s="373">
        <v>330</v>
      </c>
      <c r="W69" s="374">
        <v>361</v>
      </c>
      <c r="X69" s="418">
        <v>315</v>
      </c>
      <c r="Y69" s="419">
        <v>337</v>
      </c>
      <c r="Z69" s="419">
        <v>375</v>
      </c>
      <c r="AA69" s="420">
        <v>417</v>
      </c>
      <c r="AB69" s="256">
        <v>308</v>
      </c>
      <c r="AC69" s="271">
        <v>342.5</v>
      </c>
      <c r="AD69" s="271">
        <v>391.5</v>
      </c>
      <c r="AE69" s="777">
        <v>431.6</v>
      </c>
      <c r="AF69" s="262"/>
      <c r="AG69" s="284"/>
      <c r="AH69" s="284"/>
      <c r="AI69" s="284"/>
      <c r="AJ69" s="252"/>
      <c r="AK69" s="262"/>
      <c r="AL69" s="284"/>
      <c r="AM69" s="284"/>
      <c r="AN69" s="252"/>
      <c r="AO69" s="418">
        <v>340</v>
      </c>
      <c r="AP69" s="420">
        <v>418</v>
      </c>
      <c r="AQ69" s="372">
        <v>278</v>
      </c>
      <c r="AR69" s="373">
        <v>293.63</v>
      </c>
      <c r="AS69" s="284">
        <v>308.18</v>
      </c>
      <c r="AT69" s="374">
        <v>325.81</v>
      </c>
      <c r="AU69" s="262"/>
      <c r="AV69" s="284"/>
      <c r="AW69" s="284"/>
      <c r="AX69" s="252"/>
      <c r="AY69" s="262"/>
      <c r="AZ69" s="284"/>
      <c r="BA69" s="284"/>
      <c r="BB69" s="252"/>
      <c r="BC69" s="262"/>
      <c r="BD69" s="284"/>
      <c r="BE69" s="284"/>
      <c r="BF69" s="252"/>
      <c r="BG69" s="262"/>
      <c r="BH69" s="284"/>
      <c r="BI69" s="284"/>
      <c r="BJ69" s="252"/>
      <c r="BK69" s="372">
        <v>279</v>
      </c>
      <c r="BL69" s="374">
        <v>357</v>
      </c>
      <c r="BM69" s="262">
        <v>330</v>
      </c>
      <c r="BN69" s="284">
        <v>347</v>
      </c>
      <c r="BO69" s="284">
        <v>386</v>
      </c>
      <c r="BP69" s="252">
        <v>416</v>
      </c>
      <c r="BQ69" s="266">
        <v>242</v>
      </c>
      <c r="BR69" s="262"/>
      <c r="BS69" s="284"/>
      <c r="BT69" s="252"/>
      <c r="BU69" s="262"/>
      <c r="BV69" s="284"/>
      <c r="BW69" s="252"/>
      <c r="BX69" s="262"/>
      <c r="BY69" s="284"/>
      <c r="BZ69" s="252"/>
      <c r="CA69" s="262"/>
      <c r="CB69" s="284"/>
      <c r="CC69" s="252"/>
      <c r="CD69" s="262"/>
      <c r="CE69" s="284"/>
      <c r="CF69" s="252"/>
      <c r="CG69" s="262"/>
      <c r="CH69" s="284"/>
      <c r="CI69" s="252"/>
      <c r="CJ69" s="262"/>
      <c r="CK69" s="252"/>
      <c r="CL69" s="418">
        <v>573</v>
      </c>
      <c r="CM69" s="420"/>
      <c r="CN69" s="418">
        <v>580</v>
      </c>
      <c r="CO69" s="420"/>
      <c r="CP69" s="372">
        <v>309</v>
      </c>
      <c r="CQ69" s="374">
        <v>331</v>
      </c>
      <c r="CR69" s="776"/>
      <c r="CS69" s="266"/>
      <c r="CT69" s="256"/>
      <c r="CU69" s="777"/>
      <c r="CV69" s="262"/>
      <c r="CW69" s="284"/>
      <c r="CX69" s="284"/>
      <c r="CY69" s="252"/>
      <c r="CZ69" s="441"/>
      <c r="DA69" s="418">
        <v>472.7</v>
      </c>
      <c r="DB69" s="419"/>
      <c r="DC69" s="419"/>
      <c r="DD69" s="419"/>
      <c r="DE69" s="420"/>
      <c r="DF69" s="418">
        <v>302</v>
      </c>
      <c r="DG69" s="419">
        <v>335</v>
      </c>
      <c r="DH69" s="419">
        <v>356</v>
      </c>
      <c r="DI69" s="419">
        <v>391</v>
      </c>
      <c r="DJ69" s="252"/>
      <c r="DK69" s="262">
        <v>444</v>
      </c>
      <c r="DL69" s="284"/>
      <c r="DM69" s="284"/>
      <c r="DN69" s="252"/>
      <c r="DO69" s="262"/>
      <c r="DP69" s="284"/>
      <c r="DQ69" s="284"/>
      <c r="DR69" s="252"/>
      <c r="DS69" s="262">
        <v>232</v>
      </c>
      <c r="DT69" s="284">
        <v>298</v>
      </c>
      <c r="DU69" s="284">
        <v>383</v>
      </c>
      <c r="DV69" s="252">
        <v>428</v>
      </c>
      <c r="DW69" s="266"/>
      <c r="DX69" s="266"/>
      <c r="DY69" s="262"/>
      <c r="DZ69" s="284"/>
      <c r="EA69" s="284"/>
      <c r="EB69" s="252"/>
      <c r="EC69" s="266"/>
      <c r="ED69" s="266"/>
      <c r="EE69" s="372">
        <v>378</v>
      </c>
      <c r="EF69" s="374">
        <v>403</v>
      </c>
      <c r="EG69" s="262">
        <v>302</v>
      </c>
      <c r="EH69" s="252">
        <v>364</v>
      </c>
      <c r="EI69" s="372">
        <v>275</v>
      </c>
      <c r="EJ69" s="374">
        <v>355</v>
      </c>
      <c r="EK69" s="372">
        <v>320</v>
      </c>
      <c r="EL69" s="373">
        <v>358</v>
      </c>
      <c r="EM69" s="374">
        <v>365</v>
      </c>
      <c r="EN69" s="262"/>
      <c r="EO69" s="252"/>
      <c r="EP69" s="372">
        <v>321</v>
      </c>
      <c r="EQ69" s="374">
        <v>352</v>
      </c>
      <c r="ER69" s="372">
        <v>303</v>
      </c>
      <c r="ES69" s="374">
        <v>365</v>
      </c>
      <c r="ET69" s="262"/>
      <c r="EU69" s="284"/>
      <c r="EV69" s="284"/>
      <c r="EW69" s="252"/>
      <c r="EX69" s="262"/>
      <c r="EY69" s="284"/>
      <c r="EZ69" s="284"/>
      <c r="FA69" s="252"/>
      <c r="FB69" s="372">
        <v>293</v>
      </c>
      <c r="FC69" s="374">
        <v>343</v>
      </c>
      <c r="FD69" s="262"/>
      <c r="FE69" s="284"/>
      <c r="FF69" s="284"/>
      <c r="FG69" s="252"/>
      <c r="FH69" s="372">
        <v>320</v>
      </c>
      <c r="FI69" s="374">
        <v>376</v>
      </c>
      <c r="FJ69" s="372">
        <v>337</v>
      </c>
      <c r="FK69" s="374">
        <v>381</v>
      </c>
      <c r="FL69" s="262"/>
      <c r="FM69" s="252"/>
      <c r="FN69" s="262"/>
      <c r="FO69" s="284"/>
      <c r="FP69" s="284"/>
      <c r="FQ69" s="252"/>
      <c r="FR69" s="108">
        <v>463</v>
      </c>
      <c r="FS69" s="109"/>
      <c r="FT69" s="109"/>
      <c r="FU69" s="110"/>
      <c r="FV69" s="372">
        <v>305</v>
      </c>
      <c r="FW69" s="374">
        <v>329</v>
      </c>
      <c r="FX69" s="372">
        <v>441</v>
      </c>
      <c r="FY69" s="374"/>
      <c r="FZ69" s="262"/>
      <c r="GA69" s="252"/>
      <c r="GB69" s="375"/>
      <c r="GC69" s="372">
        <v>282</v>
      </c>
      <c r="GD69" s="374">
        <v>310</v>
      </c>
      <c r="GE69" s="262">
        <v>269</v>
      </c>
      <c r="GF69" s="284">
        <v>279</v>
      </c>
      <c r="GG69" s="284">
        <v>294</v>
      </c>
      <c r="GH69" s="252">
        <v>316</v>
      </c>
      <c r="GI69" s="266"/>
      <c r="GJ69" s="266"/>
      <c r="GK69" s="266"/>
      <c r="GL69" s="266"/>
      <c r="GM69" s="262"/>
      <c r="GN69" s="284"/>
      <c r="GO69" s="284"/>
      <c r="GP69" s="252"/>
      <c r="GQ69" s="262"/>
      <c r="GR69" s="284"/>
      <c r="GS69" s="284"/>
      <c r="GT69" s="252"/>
      <c r="GU69" s="262"/>
      <c r="GV69" s="284"/>
      <c r="GW69" s="284"/>
      <c r="GX69" s="252"/>
      <c r="GY69" s="262"/>
      <c r="GZ69" s="284"/>
      <c r="HA69" s="284"/>
      <c r="HB69" s="252"/>
      <c r="HC69" s="776"/>
      <c r="HD69" s="372">
        <v>321</v>
      </c>
      <c r="HE69" s="374">
        <v>384</v>
      </c>
      <c r="HF69" s="262">
        <v>226</v>
      </c>
      <c r="HG69" s="284">
        <v>293</v>
      </c>
      <c r="HH69" s="284">
        <v>342</v>
      </c>
      <c r="HI69" s="252">
        <v>394</v>
      </c>
      <c r="HJ69" s="372">
        <v>260</v>
      </c>
      <c r="HK69" s="374">
        <v>344</v>
      </c>
      <c r="HL69" s="262"/>
      <c r="HM69" s="284"/>
      <c r="HN69" s="284"/>
      <c r="HO69" s="252"/>
      <c r="HP69" s="262"/>
      <c r="HQ69" s="252"/>
      <c r="HR69" s="262"/>
      <c r="HS69" s="284"/>
      <c r="HT69" s="284"/>
      <c r="HU69" s="252"/>
      <c r="HV69" s="372">
        <v>327</v>
      </c>
      <c r="HW69" s="374">
        <v>384</v>
      </c>
      <c r="HX69" s="372">
        <v>349</v>
      </c>
      <c r="HY69" s="374">
        <v>398</v>
      </c>
      <c r="HZ69" s="262"/>
      <c r="IA69" s="284"/>
      <c r="IB69" s="284"/>
      <c r="IC69" s="252"/>
      <c r="ID69" s="372">
        <v>305</v>
      </c>
      <c r="IE69" s="374">
        <v>349</v>
      </c>
      <c r="IF69" s="372">
        <v>319</v>
      </c>
      <c r="IG69" s="374">
        <v>354</v>
      </c>
      <c r="IH69" s="262"/>
      <c r="II69" s="284"/>
      <c r="IJ69" s="284"/>
      <c r="IK69" s="252"/>
      <c r="IL69" s="266"/>
      <c r="IM69" s="372">
        <v>342</v>
      </c>
      <c r="IN69" s="374">
        <v>356</v>
      </c>
      <c r="IO69" s="262"/>
      <c r="IP69" s="284"/>
      <c r="IQ69" s="284"/>
      <c r="IR69" s="252"/>
      <c r="IS69" s="262"/>
      <c r="IT69" s="284"/>
      <c r="IU69" s="284"/>
      <c r="IV69" s="252"/>
      <c r="IW69" s="262"/>
      <c r="IX69" s="284"/>
      <c r="IY69" s="284"/>
      <c r="IZ69" s="252"/>
      <c r="JA69" s="266"/>
      <c r="JB69" s="256">
        <v>384</v>
      </c>
      <c r="JC69" s="271"/>
      <c r="JD69" s="271"/>
      <c r="JE69" s="777"/>
      <c r="JF69" s="262"/>
      <c r="JG69" s="284"/>
      <c r="JH69" s="252"/>
      <c r="JI69" s="372">
        <v>287</v>
      </c>
      <c r="JJ69" s="374">
        <v>361</v>
      </c>
      <c r="JK69" s="262"/>
      <c r="JL69" s="284"/>
      <c r="JM69" s="284"/>
      <c r="JN69" s="252"/>
      <c r="JO69" s="418">
        <v>395</v>
      </c>
      <c r="JP69" s="420">
        <v>404</v>
      </c>
      <c r="JQ69" s="262"/>
      <c r="JR69" s="284"/>
      <c r="JS69" s="284"/>
      <c r="JT69" s="252"/>
      <c r="JU69" s="262"/>
      <c r="JV69" s="284"/>
      <c r="JW69" s="284"/>
      <c r="JX69" s="252"/>
      <c r="JY69" s="256">
        <v>423.5</v>
      </c>
      <c r="JZ69" s="271"/>
      <c r="KA69" s="271"/>
      <c r="KB69" s="777"/>
      <c r="KC69" s="262"/>
      <c r="KD69" s="284"/>
      <c r="KE69" s="284"/>
      <c r="KF69" s="288"/>
    </row>
    <row r="70" spans="1:292" s="115" customFormat="1" ht="15.75" customHeight="1">
      <c r="A70" s="928"/>
      <c r="B70" s="439">
        <v>0.5</v>
      </c>
      <c r="C70" s="266"/>
      <c r="D70" s="418">
        <v>319</v>
      </c>
      <c r="E70" s="419">
        <v>346</v>
      </c>
      <c r="F70" s="419">
        <v>372</v>
      </c>
      <c r="G70" s="419">
        <v>428</v>
      </c>
      <c r="H70" s="420">
        <v>415</v>
      </c>
      <c r="I70" s="262"/>
      <c r="J70" s="284"/>
      <c r="K70" s="284"/>
      <c r="L70" s="252"/>
      <c r="M70" s="262"/>
      <c r="N70" s="284"/>
      <c r="O70" s="284"/>
      <c r="P70" s="252"/>
      <c r="Q70" s="262"/>
      <c r="R70" s="284"/>
      <c r="S70" s="284"/>
      <c r="T70" s="252"/>
      <c r="U70" s="372">
        <v>287</v>
      </c>
      <c r="V70" s="373">
        <v>345</v>
      </c>
      <c r="W70" s="374">
        <v>375</v>
      </c>
      <c r="X70" s="418">
        <v>342</v>
      </c>
      <c r="Y70" s="419">
        <v>363</v>
      </c>
      <c r="Z70" s="419">
        <v>398</v>
      </c>
      <c r="AA70" s="420">
        <v>436</v>
      </c>
      <c r="AB70" s="256">
        <v>339.1</v>
      </c>
      <c r="AC70" s="271">
        <v>369.5</v>
      </c>
      <c r="AD70" s="271">
        <v>417.1</v>
      </c>
      <c r="AE70" s="777">
        <v>453.7</v>
      </c>
      <c r="AF70" s="262"/>
      <c r="AG70" s="284"/>
      <c r="AH70" s="284"/>
      <c r="AI70" s="284"/>
      <c r="AJ70" s="252"/>
      <c r="AK70" s="262"/>
      <c r="AL70" s="284"/>
      <c r="AM70" s="284"/>
      <c r="AN70" s="252"/>
      <c r="AO70" s="418">
        <v>365</v>
      </c>
      <c r="AP70" s="420">
        <v>429</v>
      </c>
      <c r="AQ70" s="372">
        <v>293</v>
      </c>
      <c r="AR70" s="373">
        <v>305.58</v>
      </c>
      <c r="AS70" s="284">
        <v>321.12</v>
      </c>
      <c r="AT70" s="374">
        <v>339.7</v>
      </c>
      <c r="AU70" s="262"/>
      <c r="AV70" s="284"/>
      <c r="AW70" s="284"/>
      <c r="AX70" s="252"/>
      <c r="AY70" s="262"/>
      <c r="AZ70" s="284"/>
      <c r="BA70" s="284"/>
      <c r="BB70" s="252"/>
      <c r="BC70" s="262"/>
      <c r="BD70" s="284"/>
      <c r="BE70" s="284"/>
      <c r="BF70" s="252"/>
      <c r="BG70" s="262"/>
      <c r="BH70" s="284"/>
      <c r="BI70" s="284"/>
      <c r="BJ70" s="252"/>
      <c r="BK70" s="372">
        <v>302</v>
      </c>
      <c r="BL70" s="374">
        <v>372</v>
      </c>
      <c r="BM70" s="262">
        <v>356</v>
      </c>
      <c r="BN70" s="284">
        <v>369</v>
      </c>
      <c r="BO70" s="284">
        <v>406</v>
      </c>
      <c r="BP70" s="252">
        <v>433</v>
      </c>
      <c r="BQ70" s="266">
        <v>262</v>
      </c>
      <c r="BR70" s="262"/>
      <c r="BS70" s="284"/>
      <c r="BT70" s="252"/>
      <c r="BU70" s="262"/>
      <c r="BV70" s="284"/>
      <c r="BW70" s="252"/>
      <c r="BX70" s="262"/>
      <c r="BY70" s="284"/>
      <c r="BZ70" s="252"/>
      <c r="CA70" s="262"/>
      <c r="CB70" s="284"/>
      <c r="CC70" s="252"/>
      <c r="CD70" s="262"/>
      <c r="CE70" s="284"/>
      <c r="CF70" s="252"/>
      <c r="CG70" s="262"/>
      <c r="CH70" s="284"/>
      <c r="CI70" s="252"/>
      <c r="CJ70" s="262"/>
      <c r="CK70" s="252"/>
      <c r="CL70" s="418">
        <v>588</v>
      </c>
      <c r="CM70" s="420"/>
      <c r="CN70" s="418">
        <v>601</v>
      </c>
      <c r="CO70" s="420"/>
      <c r="CP70" s="372">
        <v>319</v>
      </c>
      <c r="CQ70" s="374">
        <v>342</v>
      </c>
      <c r="CR70" s="776"/>
      <c r="CS70" s="266"/>
      <c r="CT70" s="256"/>
      <c r="CU70" s="777"/>
      <c r="CV70" s="262"/>
      <c r="CW70" s="284"/>
      <c r="CX70" s="284"/>
      <c r="CY70" s="252"/>
      <c r="CZ70" s="441"/>
      <c r="DA70" s="418">
        <v>510.9</v>
      </c>
      <c r="DB70" s="419"/>
      <c r="DC70" s="419"/>
      <c r="DD70" s="419"/>
      <c r="DE70" s="420"/>
      <c r="DF70" s="418">
        <v>324</v>
      </c>
      <c r="DG70" s="419">
        <v>354</v>
      </c>
      <c r="DH70" s="419">
        <v>371</v>
      </c>
      <c r="DI70" s="419">
        <v>405</v>
      </c>
      <c r="DJ70" s="252"/>
      <c r="DK70" s="262">
        <v>481.8</v>
      </c>
      <c r="DL70" s="284"/>
      <c r="DM70" s="284"/>
      <c r="DN70" s="252"/>
      <c r="DO70" s="262"/>
      <c r="DP70" s="284"/>
      <c r="DQ70" s="284"/>
      <c r="DR70" s="252"/>
      <c r="DS70" s="262">
        <v>261</v>
      </c>
      <c r="DT70" s="284">
        <v>323</v>
      </c>
      <c r="DU70" s="284">
        <v>403</v>
      </c>
      <c r="DV70" s="252">
        <v>445</v>
      </c>
      <c r="DW70" s="266"/>
      <c r="DX70" s="266"/>
      <c r="DY70" s="262"/>
      <c r="DZ70" s="284"/>
      <c r="EA70" s="284"/>
      <c r="EB70" s="252"/>
      <c r="EC70" s="266"/>
      <c r="ED70" s="266"/>
      <c r="EE70" s="372">
        <v>395</v>
      </c>
      <c r="EF70" s="374">
        <v>416</v>
      </c>
      <c r="EG70" s="262">
        <v>318</v>
      </c>
      <c r="EH70" s="252">
        <v>380</v>
      </c>
      <c r="EI70" s="372">
        <v>300</v>
      </c>
      <c r="EJ70" s="374">
        <v>369</v>
      </c>
      <c r="EK70" s="372">
        <v>340</v>
      </c>
      <c r="EL70" s="373">
        <v>373</v>
      </c>
      <c r="EM70" s="374">
        <v>380</v>
      </c>
      <c r="EN70" s="262"/>
      <c r="EO70" s="252"/>
      <c r="EP70" s="372">
        <v>343</v>
      </c>
      <c r="EQ70" s="374">
        <v>364</v>
      </c>
      <c r="ER70" s="372">
        <v>320</v>
      </c>
      <c r="ES70" s="374">
        <v>379</v>
      </c>
      <c r="ET70" s="262"/>
      <c r="EU70" s="284"/>
      <c r="EV70" s="284"/>
      <c r="EW70" s="252"/>
      <c r="EX70" s="262"/>
      <c r="EY70" s="284"/>
      <c r="EZ70" s="284"/>
      <c r="FA70" s="252"/>
      <c r="FB70" s="372">
        <v>312</v>
      </c>
      <c r="FC70" s="374">
        <v>361</v>
      </c>
      <c r="FD70" s="262"/>
      <c r="FE70" s="284"/>
      <c r="FF70" s="284"/>
      <c r="FG70" s="252"/>
      <c r="FH70" s="372">
        <v>342</v>
      </c>
      <c r="FI70" s="374">
        <v>390</v>
      </c>
      <c r="FJ70" s="372">
        <v>357</v>
      </c>
      <c r="FK70" s="374">
        <v>396</v>
      </c>
      <c r="FL70" s="262"/>
      <c r="FM70" s="252"/>
      <c r="FN70" s="262"/>
      <c r="FO70" s="284"/>
      <c r="FP70" s="284"/>
      <c r="FQ70" s="252"/>
      <c r="FR70" s="108">
        <v>496</v>
      </c>
      <c r="FS70" s="109"/>
      <c r="FT70" s="109"/>
      <c r="FU70" s="110"/>
      <c r="FV70" s="372">
        <v>318</v>
      </c>
      <c r="FW70" s="374">
        <v>342</v>
      </c>
      <c r="FX70" s="372">
        <v>475</v>
      </c>
      <c r="FY70" s="374"/>
      <c r="FZ70" s="262"/>
      <c r="GA70" s="252"/>
      <c r="GB70" s="375"/>
      <c r="GC70" s="372">
        <v>294</v>
      </c>
      <c r="GD70" s="374">
        <v>319</v>
      </c>
      <c r="GE70" s="262">
        <v>282</v>
      </c>
      <c r="GF70" s="284">
        <v>291</v>
      </c>
      <c r="GG70" s="284">
        <v>302</v>
      </c>
      <c r="GH70" s="252">
        <v>328</v>
      </c>
      <c r="GI70" s="266"/>
      <c r="GJ70" s="266"/>
      <c r="GK70" s="266"/>
      <c r="GL70" s="266"/>
      <c r="GM70" s="262"/>
      <c r="GN70" s="284"/>
      <c r="GO70" s="284"/>
      <c r="GP70" s="252"/>
      <c r="GQ70" s="262"/>
      <c r="GR70" s="284"/>
      <c r="GS70" s="284"/>
      <c r="GT70" s="252"/>
      <c r="GU70" s="262"/>
      <c r="GV70" s="284"/>
      <c r="GW70" s="284"/>
      <c r="GX70" s="252"/>
      <c r="GY70" s="262"/>
      <c r="GZ70" s="284"/>
      <c r="HA70" s="284"/>
      <c r="HB70" s="252"/>
      <c r="HC70" s="776"/>
      <c r="HD70" s="372">
        <v>342</v>
      </c>
      <c r="HE70" s="374">
        <v>398</v>
      </c>
      <c r="HF70" s="262">
        <v>250</v>
      </c>
      <c r="HG70" s="284">
        <v>316</v>
      </c>
      <c r="HH70" s="284">
        <v>364</v>
      </c>
      <c r="HI70" s="252">
        <v>413</v>
      </c>
      <c r="HJ70" s="372">
        <v>279</v>
      </c>
      <c r="HK70" s="374">
        <v>357</v>
      </c>
      <c r="HL70" s="262"/>
      <c r="HM70" s="284"/>
      <c r="HN70" s="284"/>
      <c r="HO70" s="252"/>
      <c r="HP70" s="262"/>
      <c r="HQ70" s="252"/>
      <c r="HR70" s="262"/>
      <c r="HS70" s="284"/>
      <c r="HT70" s="284"/>
      <c r="HU70" s="252"/>
      <c r="HV70" s="372">
        <v>348</v>
      </c>
      <c r="HW70" s="374">
        <v>398</v>
      </c>
      <c r="HX70" s="372">
        <v>367</v>
      </c>
      <c r="HY70" s="374">
        <v>412</v>
      </c>
      <c r="HZ70" s="262"/>
      <c r="IA70" s="284"/>
      <c r="IB70" s="284"/>
      <c r="IC70" s="252"/>
      <c r="ID70" s="372">
        <v>328</v>
      </c>
      <c r="IE70" s="374">
        <v>362</v>
      </c>
      <c r="IF70" s="372">
        <v>340</v>
      </c>
      <c r="IG70" s="374">
        <v>368</v>
      </c>
      <c r="IH70" s="262"/>
      <c r="II70" s="284"/>
      <c r="IJ70" s="284"/>
      <c r="IK70" s="252"/>
      <c r="IL70" s="266"/>
      <c r="IM70" s="372">
        <v>360</v>
      </c>
      <c r="IN70" s="374">
        <v>373</v>
      </c>
      <c r="IO70" s="262"/>
      <c r="IP70" s="284"/>
      <c r="IQ70" s="284"/>
      <c r="IR70" s="252"/>
      <c r="IS70" s="262"/>
      <c r="IT70" s="284"/>
      <c r="IU70" s="284"/>
      <c r="IV70" s="252"/>
      <c r="IW70" s="262"/>
      <c r="IX70" s="284"/>
      <c r="IY70" s="284"/>
      <c r="IZ70" s="252"/>
      <c r="JA70" s="266"/>
      <c r="JB70" s="256">
        <v>414</v>
      </c>
      <c r="JC70" s="271"/>
      <c r="JD70" s="271"/>
      <c r="JE70" s="777"/>
      <c r="JF70" s="262"/>
      <c r="JG70" s="284"/>
      <c r="JH70" s="252"/>
      <c r="JI70" s="372">
        <v>308</v>
      </c>
      <c r="JJ70" s="374">
        <v>376</v>
      </c>
      <c r="JK70" s="262"/>
      <c r="JL70" s="284"/>
      <c r="JM70" s="284"/>
      <c r="JN70" s="252"/>
      <c r="JO70" s="418">
        <v>408</v>
      </c>
      <c r="JP70" s="420">
        <v>417</v>
      </c>
      <c r="JQ70" s="262"/>
      <c r="JR70" s="284"/>
      <c r="JS70" s="284"/>
      <c r="JT70" s="252"/>
      <c r="JU70" s="262"/>
      <c r="JV70" s="284"/>
      <c r="JW70" s="284"/>
      <c r="JX70" s="252"/>
      <c r="JY70" s="256">
        <v>455.4</v>
      </c>
      <c r="JZ70" s="271"/>
      <c r="KA70" s="271"/>
      <c r="KB70" s="777"/>
      <c r="KC70" s="262"/>
      <c r="KD70" s="284"/>
      <c r="KE70" s="284"/>
      <c r="KF70" s="288"/>
    </row>
    <row r="71" spans="1:292" s="115" customFormat="1" ht="15.75" customHeight="1">
      <c r="A71" s="928"/>
      <c r="B71" s="439">
        <v>0.55000000000000004</v>
      </c>
      <c r="C71" s="266"/>
      <c r="D71" s="418">
        <v>343</v>
      </c>
      <c r="E71" s="419">
        <v>365</v>
      </c>
      <c r="F71" s="419">
        <v>387</v>
      </c>
      <c r="G71" s="419">
        <v>440</v>
      </c>
      <c r="H71" s="420">
        <v>426</v>
      </c>
      <c r="I71" s="262"/>
      <c r="J71" s="284"/>
      <c r="K71" s="284"/>
      <c r="L71" s="252"/>
      <c r="M71" s="262"/>
      <c r="N71" s="284"/>
      <c r="O71" s="284"/>
      <c r="P71" s="252"/>
      <c r="Q71" s="262"/>
      <c r="R71" s="284"/>
      <c r="S71" s="284"/>
      <c r="T71" s="252"/>
      <c r="U71" s="372">
        <v>308</v>
      </c>
      <c r="V71" s="373">
        <v>362</v>
      </c>
      <c r="W71" s="374">
        <v>390</v>
      </c>
      <c r="X71" s="418">
        <v>369</v>
      </c>
      <c r="Y71" s="419">
        <v>389</v>
      </c>
      <c r="Z71" s="419">
        <v>421</v>
      </c>
      <c r="AA71" s="420">
        <v>458</v>
      </c>
      <c r="AB71" s="256">
        <v>371.2</v>
      </c>
      <c r="AC71" s="271">
        <v>397.8</v>
      </c>
      <c r="AD71" s="271">
        <v>441.7</v>
      </c>
      <c r="AE71" s="777">
        <v>478.7</v>
      </c>
      <c r="AF71" s="262"/>
      <c r="AG71" s="284"/>
      <c r="AH71" s="284"/>
      <c r="AI71" s="284"/>
      <c r="AJ71" s="252"/>
      <c r="AK71" s="262"/>
      <c r="AL71" s="284"/>
      <c r="AM71" s="284"/>
      <c r="AN71" s="252"/>
      <c r="AO71" s="418">
        <v>387</v>
      </c>
      <c r="AP71" s="420">
        <v>439</v>
      </c>
      <c r="AQ71" s="262">
        <v>307</v>
      </c>
      <c r="AR71" s="373">
        <v>319.83</v>
      </c>
      <c r="AS71" s="284">
        <v>336.21</v>
      </c>
      <c r="AT71" s="374">
        <v>354.91</v>
      </c>
      <c r="AU71" s="262"/>
      <c r="AV71" s="284"/>
      <c r="AW71" s="284"/>
      <c r="AX71" s="252"/>
      <c r="AY71" s="262"/>
      <c r="AZ71" s="284"/>
      <c r="BA71" s="284"/>
      <c r="BB71" s="252"/>
      <c r="BC71" s="262"/>
      <c r="BD71" s="284"/>
      <c r="BE71" s="284"/>
      <c r="BF71" s="252"/>
      <c r="BG71" s="262"/>
      <c r="BH71" s="284"/>
      <c r="BI71" s="284"/>
      <c r="BJ71" s="252"/>
      <c r="BK71" s="372">
        <v>322</v>
      </c>
      <c r="BL71" s="374">
        <v>388</v>
      </c>
      <c r="BM71" s="262">
        <v>380</v>
      </c>
      <c r="BN71" s="284">
        <v>392</v>
      </c>
      <c r="BO71" s="284">
        <v>424</v>
      </c>
      <c r="BP71" s="252">
        <v>452</v>
      </c>
      <c r="BQ71" s="266">
        <v>284</v>
      </c>
      <c r="BR71" s="262"/>
      <c r="BS71" s="284"/>
      <c r="BT71" s="252"/>
      <c r="BU71" s="262"/>
      <c r="BV71" s="284"/>
      <c r="BW71" s="252"/>
      <c r="BX71" s="262"/>
      <c r="BY71" s="284"/>
      <c r="BZ71" s="252"/>
      <c r="CA71" s="262"/>
      <c r="CB71" s="284"/>
      <c r="CC71" s="252"/>
      <c r="CD71" s="262"/>
      <c r="CE71" s="284"/>
      <c r="CF71" s="252"/>
      <c r="CG71" s="262"/>
      <c r="CH71" s="284"/>
      <c r="CI71" s="252"/>
      <c r="CJ71" s="262"/>
      <c r="CK71" s="252"/>
      <c r="CL71" s="418">
        <v>600</v>
      </c>
      <c r="CM71" s="420"/>
      <c r="CN71" s="418">
        <v>619</v>
      </c>
      <c r="CO71" s="420"/>
      <c r="CP71" s="372">
        <v>330</v>
      </c>
      <c r="CQ71" s="374">
        <v>350</v>
      </c>
      <c r="CR71" s="776"/>
      <c r="CS71" s="266"/>
      <c r="CT71" s="256"/>
      <c r="CU71" s="777"/>
      <c r="CV71" s="262"/>
      <c r="CW71" s="284"/>
      <c r="CX71" s="284"/>
      <c r="CY71" s="252"/>
      <c r="CZ71" s="441"/>
      <c r="DA71" s="418">
        <v>551.79999999999995</v>
      </c>
      <c r="DB71" s="419"/>
      <c r="DC71" s="419"/>
      <c r="DD71" s="419"/>
      <c r="DE71" s="420"/>
      <c r="DF71" s="418">
        <v>345</v>
      </c>
      <c r="DG71" s="419">
        <v>372</v>
      </c>
      <c r="DH71" s="419">
        <v>387</v>
      </c>
      <c r="DI71" s="419">
        <v>418</v>
      </c>
      <c r="DJ71" s="252"/>
      <c r="DK71" s="262">
        <v>522.4</v>
      </c>
      <c r="DL71" s="284"/>
      <c r="DM71" s="284"/>
      <c r="DN71" s="252"/>
      <c r="DO71" s="262"/>
      <c r="DP71" s="284"/>
      <c r="DQ71" s="284"/>
      <c r="DR71" s="252"/>
      <c r="DS71" s="262">
        <v>290</v>
      </c>
      <c r="DT71" s="284">
        <v>350</v>
      </c>
      <c r="DU71" s="284">
        <v>423</v>
      </c>
      <c r="DV71" s="252">
        <v>464</v>
      </c>
      <c r="DW71" s="266"/>
      <c r="DX71" s="266"/>
      <c r="DY71" s="262"/>
      <c r="DZ71" s="284"/>
      <c r="EA71" s="284"/>
      <c r="EB71" s="252"/>
      <c r="EC71" s="266"/>
      <c r="ED71" s="266"/>
      <c r="EE71" s="372">
        <v>410</v>
      </c>
      <c r="EF71" s="374">
        <v>428</v>
      </c>
      <c r="EG71" s="262">
        <v>340</v>
      </c>
      <c r="EH71" s="252">
        <v>395</v>
      </c>
      <c r="EI71" s="372">
        <v>318</v>
      </c>
      <c r="EJ71" s="374">
        <v>384</v>
      </c>
      <c r="EK71" s="372">
        <v>359</v>
      </c>
      <c r="EL71" s="373">
        <v>389</v>
      </c>
      <c r="EM71" s="374">
        <v>394</v>
      </c>
      <c r="EN71" s="262"/>
      <c r="EO71" s="252"/>
      <c r="EP71" s="372">
        <v>363</v>
      </c>
      <c r="EQ71" s="374">
        <v>377</v>
      </c>
      <c r="ER71" s="372">
        <v>341</v>
      </c>
      <c r="ES71" s="374">
        <v>392</v>
      </c>
      <c r="ET71" s="262"/>
      <c r="EU71" s="284"/>
      <c r="EV71" s="284"/>
      <c r="EW71" s="252"/>
      <c r="EX71" s="262"/>
      <c r="EY71" s="284"/>
      <c r="EZ71" s="284"/>
      <c r="FA71" s="252"/>
      <c r="FB71" s="372">
        <v>332</v>
      </c>
      <c r="FC71" s="374">
        <v>380</v>
      </c>
      <c r="FD71" s="262"/>
      <c r="FE71" s="284"/>
      <c r="FF71" s="284"/>
      <c r="FG71" s="252"/>
      <c r="FH71" s="372">
        <v>359</v>
      </c>
      <c r="FI71" s="374">
        <v>404</v>
      </c>
      <c r="FJ71" s="372">
        <v>376</v>
      </c>
      <c r="FK71" s="374">
        <v>412</v>
      </c>
      <c r="FL71" s="262"/>
      <c r="FM71" s="252"/>
      <c r="FN71" s="262"/>
      <c r="FO71" s="284"/>
      <c r="FP71" s="284"/>
      <c r="FQ71" s="252"/>
      <c r="FR71" s="108">
        <v>532</v>
      </c>
      <c r="FS71" s="109"/>
      <c r="FT71" s="109"/>
      <c r="FU71" s="110"/>
      <c r="FV71" s="372">
        <v>330</v>
      </c>
      <c r="FW71" s="374">
        <v>356</v>
      </c>
      <c r="FX71" s="372">
        <v>514</v>
      </c>
      <c r="FY71" s="374"/>
      <c r="FZ71" s="262"/>
      <c r="GA71" s="252"/>
      <c r="GB71" s="375"/>
      <c r="GC71" s="372">
        <v>305</v>
      </c>
      <c r="GD71" s="374">
        <v>330</v>
      </c>
      <c r="GE71" s="262">
        <v>296</v>
      </c>
      <c r="GF71" s="284">
        <v>301</v>
      </c>
      <c r="GG71" s="284">
        <v>314</v>
      </c>
      <c r="GH71" s="252">
        <v>341</v>
      </c>
      <c r="GI71" s="266"/>
      <c r="GJ71" s="266"/>
      <c r="GK71" s="266"/>
      <c r="GL71" s="266"/>
      <c r="GM71" s="262"/>
      <c r="GN71" s="284"/>
      <c r="GO71" s="284"/>
      <c r="GP71" s="252"/>
      <c r="GQ71" s="262"/>
      <c r="GR71" s="284"/>
      <c r="GS71" s="284"/>
      <c r="GT71" s="252"/>
      <c r="GU71" s="262"/>
      <c r="GV71" s="284"/>
      <c r="GW71" s="284"/>
      <c r="GX71" s="252"/>
      <c r="GY71" s="262"/>
      <c r="GZ71" s="284"/>
      <c r="HA71" s="284"/>
      <c r="HB71" s="252"/>
      <c r="HC71" s="776"/>
      <c r="HD71" s="372">
        <v>361</v>
      </c>
      <c r="HE71" s="374">
        <v>411</v>
      </c>
      <c r="HF71" s="262">
        <v>277</v>
      </c>
      <c r="HG71" s="284">
        <v>341</v>
      </c>
      <c r="HH71" s="284">
        <v>387</v>
      </c>
      <c r="HI71" s="252">
        <v>432</v>
      </c>
      <c r="HJ71" s="372">
        <v>301</v>
      </c>
      <c r="HK71" s="374">
        <v>372</v>
      </c>
      <c r="HL71" s="262"/>
      <c r="HM71" s="284"/>
      <c r="HN71" s="284"/>
      <c r="HO71" s="252"/>
      <c r="HP71" s="262"/>
      <c r="HQ71" s="252"/>
      <c r="HR71" s="262"/>
      <c r="HS71" s="284"/>
      <c r="HT71" s="284"/>
      <c r="HU71" s="252"/>
      <c r="HV71" s="372">
        <v>368</v>
      </c>
      <c r="HW71" s="374">
        <v>412</v>
      </c>
      <c r="HX71" s="372">
        <v>384</v>
      </c>
      <c r="HY71" s="374">
        <v>425</v>
      </c>
      <c r="HZ71" s="262"/>
      <c r="IA71" s="284"/>
      <c r="IB71" s="284"/>
      <c r="IC71" s="252"/>
      <c r="ID71" s="372">
        <v>351</v>
      </c>
      <c r="IE71" s="374">
        <v>375</v>
      </c>
      <c r="IF71" s="372">
        <v>361</v>
      </c>
      <c r="IG71" s="374">
        <v>381</v>
      </c>
      <c r="IH71" s="262"/>
      <c r="II71" s="284"/>
      <c r="IJ71" s="284"/>
      <c r="IK71" s="252"/>
      <c r="IL71" s="266"/>
      <c r="IM71" s="372">
        <v>379</v>
      </c>
      <c r="IN71" s="374">
        <v>390</v>
      </c>
      <c r="IO71" s="262"/>
      <c r="IP71" s="284"/>
      <c r="IQ71" s="284"/>
      <c r="IR71" s="252"/>
      <c r="IS71" s="262"/>
      <c r="IT71" s="284"/>
      <c r="IU71" s="284"/>
      <c r="IV71" s="252"/>
      <c r="IW71" s="262"/>
      <c r="IX71" s="284"/>
      <c r="IY71" s="284"/>
      <c r="IZ71" s="252"/>
      <c r="JA71" s="266"/>
      <c r="JB71" s="256">
        <v>444.5</v>
      </c>
      <c r="JC71" s="271"/>
      <c r="JD71" s="271"/>
      <c r="JE71" s="777"/>
      <c r="JF71" s="262"/>
      <c r="JG71" s="284"/>
      <c r="JH71" s="252"/>
      <c r="JI71" s="372">
        <v>329</v>
      </c>
      <c r="JJ71" s="374">
        <v>391</v>
      </c>
      <c r="JK71" s="262"/>
      <c r="JL71" s="284"/>
      <c r="JM71" s="284"/>
      <c r="JN71" s="252"/>
      <c r="JO71" s="418">
        <v>420</v>
      </c>
      <c r="JP71" s="420">
        <v>429</v>
      </c>
      <c r="JQ71" s="262"/>
      <c r="JR71" s="284"/>
      <c r="JS71" s="284"/>
      <c r="JT71" s="252"/>
      <c r="JU71" s="262"/>
      <c r="JV71" s="284"/>
      <c r="JW71" s="284"/>
      <c r="JX71" s="252"/>
      <c r="JY71" s="256">
        <v>492.3</v>
      </c>
      <c r="JZ71" s="271"/>
      <c r="KA71" s="271"/>
      <c r="KB71" s="777"/>
      <c r="KC71" s="262"/>
      <c r="KD71" s="284"/>
      <c r="KE71" s="284"/>
      <c r="KF71" s="288"/>
    </row>
    <row r="72" spans="1:292" s="115" customFormat="1" ht="15.75" customHeight="1">
      <c r="A72" s="928"/>
      <c r="B72" s="439">
        <v>0.6</v>
      </c>
      <c r="C72" s="266"/>
      <c r="D72" s="418">
        <v>365</v>
      </c>
      <c r="E72" s="419">
        <v>383</v>
      </c>
      <c r="F72" s="419">
        <v>402</v>
      </c>
      <c r="G72" s="419">
        <v>452</v>
      </c>
      <c r="H72" s="420">
        <v>435</v>
      </c>
      <c r="I72" s="262"/>
      <c r="J72" s="284"/>
      <c r="K72" s="284"/>
      <c r="L72" s="252"/>
      <c r="M72" s="262"/>
      <c r="N72" s="284"/>
      <c r="O72" s="284"/>
      <c r="P72" s="252"/>
      <c r="Q72" s="262"/>
      <c r="R72" s="284"/>
      <c r="S72" s="284"/>
      <c r="T72" s="252"/>
      <c r="U72" s="372">
        <v>329</v>
      </c>
      <c r="V72" s="373">
        <v>379</v>
      </c>
      <c r="W72" s="374">
        <v>404</v>
      </c>
      <c r="X72" s="418">
        <v>397</v>
      </c>
      <c r="Y72" s="419">
        <v>416</v>
      </c>
      <c r="Z72" s="419">
        <v>445</v>
      </c>
      <c r="AA72" s="420">
        <v>481</v>
      </c>
      <c r="AB72" s="256">
        <v>404.3</v>
      </c>
      <c r="AC72" s="271">
        <v>425.8</v>
      </c>
      <c r="AD72" s="271">
        <v>470.5</v>
      </c>
      <c r="AE72" s="777">
        <v>505.9</v>
      </c>
      <c r="AF72" s="262"/>
      <c r="AG72" s="284"/>
      <c r="AH72" s="284"/>
      <c r="AI72" s="284"/>
      <c r="AJ72" s="252"/>
      <c r="AK72" s="262"/>
      <c r="AL72" s="284"/>
      <c r="AM72" s="284"/>
      <c r="AN72" s="252"/>
      <c r="AO72" s="418">
        <v>405</v>
      </c>
      <c r="AP72" s="420">
        <v>448</v>
      </c>
      <c r="AQ72" s="262">
        <v>323</v>
      </c>
      <c r="AR72" s="373">
        <v>336.69</v>
      </c>
      <c r="AS72" s="284">
        <v>353.18</v>
      </c>
      <c r="AT72" s="374">
        <v>371.72</v>
      </c>
      <c r="AU72" s="262"/>
      <c r="AV72" s="284"/>
      <c r="AW72" s="284"/>
      <c r="AX72" s="252"/>
      <c r="AY72" s="262"/>
      <c r="AZ72" s="284"/>
      <c r="BA72" s="284"/>
      <c r="BB72" s="252"/>
      <c r="BC72" s="262"/>
      <c r="BD72" s="284"/>
      <c r="BE72" s="284"/>
      <c r="BF72" s="252"/>
      <c r="BG72" s="262"/>
      <c r="BH72" s="284"/>
      <c r="BI72" s="284"/>
      <c r="BJ72" s="252"/>
      <c r="BK72" s="372">
        <v>344</v>
      </c>
      <c r="BL72" s="374">
        <v>403</v>
      </c>
      <c r="BM72" s="262">
        <v>404</v>
      </c>
      <c r="BN72" s="284">
        <v>415</v>
      </c>
      <c r="BO72" s="284">
        <v>443</v>
      </c>
      <c r="BP72" s="252">
        <v>474</v>
      </c>
      <c r="BQ72" s="266">
        <v>306</v>
      </c>
      <c r="BR72" s="262"/>
      <c r="BS72" s="284"/>
      <c r="BT72" s="252"/>
      <c r="BU72" s="262"/>
      <c r="BV72" s="284"/>
      <c r="BW72" s="252"/>
      <c r="BX72" s="262"/>
      <c r="BY72" s="284"/>
      <c r="BZ72" s="252"/>
      <c r="CA72" s="262"/>
      <c r="CB72" s="284"/>
      <c r="CC72" s="252"/>
      <c r="CD72" s="262"/>
      <c r="CE72" s="284"/>
      <c r="CF72" s="252"/>
      <c r="CG72" s="262"/>
      <c r="CH72" s="284"/>
      <c r="CI72" s="252"/>
      <c r="CJ72" s="262"/>
      <c r="CK72" s="252"/>
      <c r="CL72" s="418">
        <v>613</v>
      </c>
      <c r="CM72" s="420"/>
      <c r="CN72" s="418">
        <v>635</v>
      </c>
      <c r="CO72" s="420"/>
      <c r="CP72" s="372">
        <v>343</v>
      </c>
      <c r="CQ72" s="374">
        <v>361</v>
      </c>
      <c r="CR72" s="776"/>
      <c r="CS72" s="266"/>
      <c r="CT72" s="256"/>
      <c r="CU72" s="777"/>
      <c r="CV72" s="262"/>
      <c r="CW72" s="284"/>
      <c r="CX72" s="284"/>
      <c r="CY72" s="252"/>
      <c r="CZ72" s="441"/>
      <c r="DA72" s="418">
        <v>591</v>
      </c>
      <c r="DB72" s="419"/>
      <c r="DC72" s="419"/>
      <c r="DD72" s="419"/>
      <c r="DE72" s="420"/>
      <c r="DF72" s="418">
        <v>366</v>
      </c>
      <c r="DG72" s="419">
        <v>390</v>
      </c>
      <c r="DH72" s="419">
        <v>403</v>
      </c>
      <c r="DI72" s="419">
        <v>431</v>
      </c>
      <c r="DJ72" s="252"/>
      <c r="DK72" s="262">
        <v>565.4</v>
      </c>
      <c r="DL72" s="284"/>
      <c r="DM72" s="284"/>
      <c r="DN72" s="252"/>
      <c r="DO72" s="262"/>
      <c r="DP72" s="284"/>
      <c r="DQ72" s="284"/>
      <c r="DR72" s="252"/>
      <c r="DS72" s="262">
        <v>319</v>
      </c>
      <c r="DT72" s="284">
        <v>378</v>
      </c>
      <c r="DU72" s="284">
        <v>444</v>
      </c>
      <c r="DV72" s="252">
        <v>483</v>
      </c>
      <c r="DW72" s="266"/>
      <c r="DX72" s="266"/>
      <c r="DY72" s="262"/>
      <c r="DZ72" s="284"/>
      <c r="EA72" s="284"/>
      <c r="EB72" s="252"/>
      <c r="EC72" s="266"/>
      <c r="ED72" s="266"/>
      <c r="EE72" s="372">
        <v>424</v>
      </c>
      <c r="EF72" s="374">
        <v>440</v>
      </c>
      <c r="EG72" s="262">
        <v>361</v>
      </c>
      <c r="EH72" s="252">
        <v>411</v>
      </c>
      <c r="EI72" s="372">
        <v>342</v>
      </c>
      <c r="EJ72" s="374">
        <v>400</v>
      </c>
      <c r="EK72" s="372">
        <v>378</v>
      </c>
      <c r="EL72" s="373">
        <v>404</v>
      </c>
      <c r="EM72" s="374">
        <v>410</v>
      </c>
      <c r="EN72" s="262"/>
      <c r="EO72" s="252"/>
      <c r="EP72" s="372">
        <v>384</v>
      </c>
      <c r="EQ72" s="374">
        <v>390</v>
      </c>
      <c r="ER72" s="372">
        <v>359</v>
      </c>
      <c r="ES72" s="374">
        <v>408</v>
      </c>
      <c r="ET72" s="262"/>
      <c r="EU72" s="284"/>
      <c r="EV72" s="284"/>
      <c r="EW72" s="252"/>
      <c r="EX72" s="262"/>
      <c r="EY72" s="284"/>
      <c r="EZ72" s="284"/>
      <c r="FA72" s="252"/>
      <c r="FB72" s="372">
        <v>353</v>
      </c>
      <c r="FC72" s="374">
        <v>398</v>
      </c>
      <c r="FD72" s="262"/>
      <c r="FE72" s="284"/>
      <c r="FF72" s="284"/>
      <c r="FG72" s="252"/>
      <c r="FH72" s="372">
        <v>377</v>
      </c>
      <c r="FI72" s="374">
        <v>417</v>
      </c>
      <c r="FJ72" s="372">
        <v>395</v>
      </c>
      <c r="FK72" s="374">
        <v>426</v>
      </c>
      <c r="FL72" s="262"/>
      <c r="FM72" s="252"/>
      <c r="FN72" s="262"/>
      <c r="FO72" s="284"/>
      <c r="FP72" s="284"/>
      <c r="FQ72" s="252"/>
      <c r="FR72" s="108">
        <v>572</v>
      </c>
      <c r="FS72" s="109"/>
      <c r="FT72" s="109"/>
      <c r="FU72" s="110"/>
      <c r="FV72" s="372">
        <v>344</v>
      </c>
      <c r="FW72" s="374">
        <v>371</v>
      </c>
      <c r="FX72" s="372">
        <v>547</v>
      </c>
      <c r="FY72" s="374"/>
      <c r="FZ72" s="262"/>
      <c r="GA72" s="252"/>
      <c r="GB72" s="375"/>
      <c r="GC72" s="372">
        <v>317</v>
      </c>
      <c r="GD72" s="374">
        <v>342</v>
      </c>
      <c r="GE72" s="262">
        <v>307</v>
      </c>
      <c r="GF72" s="284">
        <v>314</v>
      </c>
      <c r="GG72" s="284">
        <v>327</v>
      </c>
      <c r="GH72" s="252">
        <v>354</v>
      </c>
      <c r="GI72" s="266"/>
      <c r="GJ72" s="266"/>
      <c r="GK72" s="266"/>
      <c r="GL72" s="266"/>
      <c r="GM72" s="262"/>
      <c r="GN72" s="284"/>
      <c r="GO72" s="284"/>
      <c r="GP72" s="252"/>
      <c r="GQ72" s="262"/>
      <c r="GR72" s="284"/>
      <c r="GS72" s="284"/>
      <c r="GT72" s="252"/>
      <c r="GU72" s="262"/>
      <c r="GV72" s="284"/>
      <c r="GW72" s="284"/>
      <c r="GX72" s="252"/>
      <c r="GY72" s="262"/>
      <c r="GZ72" s="284"/>
      <c r="HA72" s="284"/>
      <c r="HB72" s="252"/>
      <c r="HC72" s="776"/>
      <c r="HD72" s="372">
        <v>380</v>
      </c>
      <c r="HE72" s="374">
        <v>423</v>
      </c>
      <c r="HF72" s="262">
        <v>305</v>
      </c>
      <c r="HG72" s="284">
        <v>368</v>
      </c>
      <c r="HH72" s="284">
        <v>411</v>
      </c>
      <c r="HI72" s="252">
        <v>453</v>
      </c>
      <c r="HJ72" s="372">
        <v>318</v>
      </c>
      <c r="HK72" s="374">
        <v>388</v>
      </c>
      <c r="HL72" s="262"/>
      <c r="HM72" s="284"/>
      <c r="HN72" s="284"/>
      <c r="HO72" s="252"/>
      <c r="HP72" s="262"/>
      <c r="HQ72" s="252"/>
      <c r="HR72" s="262"/>
      <c r="HS72" s="284"/>
      <c r="HT72" s="284"/>
      <c r="HU72" s="252"/>
      <c r="HV72" s="372">
        <v>387</v>
      </c>
      <c r="HW72" s="374">
        <v>424</v>
      </c>
      <c r="HX72" s="372">
        <v>402</v>
      </c>
      <c r="HY72" s="374">
        <v>436</v>
      </c>
      <c r="HZ72" s="262"/>
      <c r="IA72" s="284"/>
      <c r="IB72" s="284"/>
      <c r="IC72" s="252"/>
      <c r="ID72" s="372">
        <v>373</v>
      </c>
      <c r="IE72" s="374">
        <v>388</v>
      </c>
      <c r="IF72" s="372">
        <v>381</v>
      </c>
      <c r="IG72" s="374">
        <v>395</v>
      </c>
      <c r="IH72" s="262"/>
      <c r="II72" s="284"/>
      <c r="IJ72" s="284"/>
      <c r="IK72" s="252"/>
      <c r="IL72" s="266"/>
      <c r="IM72" s="372">
        <v>397</v>
      </c>
      <c r="IN72" s="374">
        <v>407</v>
      </c>
      <c r="IO72" s="262"/>
      <c r="IP72" s="284"/>
      <c r="IQ72" s="284"/>
      <c r="IR72" s="252"/>
      <c r="IS72" s="262"/>
      <c r="IT72" s="284"/>
      <c r="IU72" s="284"/>
      <c r="IV72" s="252"/>
      <c r="IW72" s="262"/>
      <c r="IX72" s="284"/>
      <c r="IY72" s="284"/>
      <c r="IZ72" s="252"/>
      <c r="JA72" s="266"/>
      <c r="JB72" s="256">
        <v>482.1</v>
      </c>
      <c r="JC72" s="271"/>
      <c r="JD72" s="271"/>
      <c r="JE72" s="777"/>
      <c r="JF72" s="262"/>
      <c r="JG72" s="284"/>
      <c r="JH72" s="252"/>
      <c r="JI72" s="372">
        <v>351</v>
      </c>
      <c r="JJ72" s="374">
        <v>406</v>
      </c>
      <c r="JK72" s="262"/>
      <c r="JL72" s="284"/>
      <c r="JM72" s="284"/>
      <c r="JN72" s="252"/>
      <c r="JO72" s="418">
        <v>432</v>
      </c>
      <c r="JP72" s="420">
        <v>441</v>
      </c>
      <c r="JQ72" s="262"/>
      <c r="JR72" s="284"/>
      <c r="JS72" s="284"/>
      <c r="JT72" s="252"/>
      <c r="JU72" s="262"/>
      <c r="JV72" s="284"/>
      <c r="JW72" s="284"/>
      <c r="JX72" s="252"/>
      <c r="JY72" s="256">
        <v>533</v>
      </c>
      <c r="JZ72" s="271"/>
      <c r="KA72" s="271"/>
      <c r="KB72" s="777"/>
      <c r="KC72" s="262"/>
      <c r="KD72" s="284"/>
      <c r="KE72" s="284"/>
      <c r="KF72" s="288"/>
    </row>
    <row r="73" spans="1:292" s="115" customFormat="1" ht="15.75" customHeight="1">
      <c r="A73" s="928"/>
      <c r="B73" s="439">
        <v>0.65</v>
      </c>
      <c r="C73" s="266"/>
      <c r="D73" s="418">
        <v>385</v>
      </c>
      <c r="E73" s="419">
        <v>401</v>
      </c>
      <c r="F73" s="419">
        <v>416</v>
      </c>
      <c r="G73" s="419">
        <v>463</v>
      </c>
      <c r="H73" s="420">
        <v>445</v>
      </c>
      <c r="I73" s="262"/>
      <c r="J73" s="284"/>
      <c r="K73" s="284"/>
      <c r="L73" s="252"/>
      <c r="M73" s="262"/>
      <c r="N73" s="284"/>
      <c r="O73" s="284"/>
      <c r="P73" s="252"/>
      <c r="Q73" s="262"/>
      <c r="R73" s="284"/>
      <c r="S73" s="284"/>
      <c r="T73" s="252"/>
      <c r="U73" s="372">
        <v>351</v>
      </c>
      <c r="V73" s="373">
        <v>396</v>
      </c>
      <c r="W73" s="374">
        <v>419</v>
      </c>
      <c r="X73" s="418">
        <v>424</v>
      </c>
      <c r="Y73" s="419">
        <v>443</v>
      </c>
      <c r="Z73" s="419">
        <v>472</v>
      </c>
      <c r="AA73" s="420">
        <v>507</v>
      </c>
      <c r="AB73" s="256">
        <v>436.3</v>
      </c>
      <c r="AC73" s="271">
        <v>454.9</v>
      </c>
      <c r="AD73" s="271">
        <v>502.3</v>
      </c>
      <c r="AE73" s="777">
        <v>536.5</v>
      </c>
      <c r="AF73" s="262"/>
      <c r="AG73" s="284"/>
      <c r="AH73" s="284"/>
      <c r="AI73" s="284"/>
      <c r="AJ73" s="252"/>
      <c r="AK73" s="262"/>
      <c r="AL73" s="284"/>
      <c r="AM73" s="284"/>
      <c r="AN73" s="252"/>
      <c r="AO73" s="418">
        <v>421</v>
      </c>
      <c r="AP73" s="420">
        <v>458</v>
      </c>
      <c r="AQ73" s="262">
        <v>342</v>
      </c>
      <c r="AR73" s="373">
        <v>355.91</v>
      </c>
      <c r="AS73" s="284">
        <v>371.96</v>
      </c>
      <c r="AT73" s="374">
        <v>389.77</v>
      </c>
      <c r="AU73" s="262"/>
      <c r="AV73" s="284"/>
      <c r="AW73" s="284"/>
      <c r="AX73" s="252"/>
      <c r="AY73" s="262"/>
      <c r="AZ73" s="284"/>
      <c r="BA73" s="284"/>
      <c r="BB73" s="252"/>
      <c r="BC73" s="262"/>
      <c r="BD73" s="284"/>
      <c r="BE73" s="284"/>
      <c r="BF73" s="252"/>
      <c r="BG73" s="262"/>
      <c r="BH73" s="284"/>
      <c r="BI73" s="284"/>
      <c r="BJ73" s="252"/>
      <c r="BK73" s="372">
        <v>366</v>
      </c>
      <c r="BL73" s="374">
        <v>419</v>
      </c>
      <c r="BM73" s="262">
        <v>427</v>
      </c>
      <c r="BN73" s="284">
        <v>435</v>
      </c>
      <c r="BO73" s="284">
        <v>467</v>
      </c>
      <c r="BP73" s="252">
        <v>499</v>
      </c>
      <c r="BQ73" s="266">
        <v>328</v>
      </c>
      <c r="BR73" s="262"/>
      <c r="BS73" s="284"/>
      <c r="BT73" s="252"/>
      <c r="BU73" s="262"/>
      <c r="BV73" s="284"/>
      <c r="BW73" s="252"/>
      <c r="BX73" s="262"/>
      <c r="BY73" s="284"/>
      <c r="BZ73" s="252"/>
      <c r="CA73" s="262"/>
      <c r="CB73" s="284"/>
      <c r="CC73" s="252"/>
      <c r="CD73" s="262"/>
      <c r="CE73" s="284"/>
      <c r="CF73" s="252"/>
      <c r="CG73" s="262"/>
      <c r="CH73" s="284"/>
      <c r="CI73" s="252"/>
      <c r="CJ73" s="262"/>
      <c r="CK73" s="252"/>
      <c r="CL73" s="418">
        <v>626</v>
      </c>
      <c r="CM73" s="420"/>
      <c r="CN73" s="418">
        <v>650</v>
      </c>
      <c r="CO73" s="420"/>
      <c r="CP73" s="372">
        <v>355</v>
      </c>
      <c r="CQ73" s="374">
        <v>372</v>
      </c>
      <c r="CR73" s="776"/>
      <c r="CS73" s="266"/>
      <c r="CT73" s="256"/>
      <c r="CU73" s="777"/>
      <c r="CV73" s="262"/>
      <c r="CW73" s="284"/>
      <c r="CX73" s="284"/>
      <c r="CY73" s="252"/>
      <c r="CZ73" s="441"/>
      <c r="DA73" s="418">
        <v>623</v>
      </c>
      <c r="DB73" s="419"/>
      <c r="DC73" s="419"/>
      <c r="DD73" s="419"/>
      <c r="DE73" s="420"/>
      <c r="DF73" s="418">
        <v>387</v>
      </c>
      <c r="DG73" s="419">
        <v>408</v>
      </c>
      <c r="DH73" s="419">
        <v>419</v>
      </c>
      <c r="DI73" s="419">
        <v>443</v>
      </c>
      <c r="DJ73" s="252"/>
      <c r="DK73" s="262">
        <v>604.6</v>
      </c>
      <c r="DL73" s="284"/>
      <c r="DM73" s="284"/>
      <c r="DN73" s="252"/>
      <c r="DO73" s="262"/>
      <c r="DP73" s="284"/>
      <c r="DQ73" s="284"/>
      <c r="DR73" s="252"/>
      <c r="DS73" s="262">
        <v>354</v>
      </c>
      <c r="DT73" s="284">
        <v>408</v>
      </c>
      <c r="DU73" s="284">
        <v>468</v>
      </c>
      <c r="DV73" s="252">
        <v>505</v>
      </c>
      <c r="DW73" s="266"/>
      <c r="DX73" s="266"/>
      <c r="DY73" s="262"/>
      <c r="DZ73" s="284"/>
      <c r="EA73" s="284"/>
      <c r="EB73" s="252"/>
      <c r="EC73" s="266"/>
      <c r="ED73" s="266"/>
      <c r="EE73" s="372">
        <v>437</v>
      </c>
      <c r="EF73" s="374">
        <v>451</v>
      </c>
      <c r="EG73" s="262">
        <v>383</v>
      </c>
      <c r="EH73" s="252">
        <v>452</v>
      </c>
      <c r="EI73" s="372">
        <v>366</v>
      </c>
      <c r="EJ73" s="374">
        <v>415</v>
      </c>
      <c r="EK73" s="372">
        <v>397</v>
      </c>
      <c r="EL73" s="373">
        <v>419</v>
      </c>
      <c r="EM73" s="374">
        <v>424</v>
      </c>
      <c r="EN73" s="262"/>
      <c r="EO73" s="252"/>
      <c r="EP73" s="372">
        <v>404</v>
      </c>
      <c r="EQ73" s="374">
        <v>403</v>
      </c>
      <c r="ER73" s="372">
        <v>379</v>
      </c>
      <c r="ES73" s="374">
        <v>422</v>
      </c>
      <c r="ET73" s="262"/>
      <c r="EU73" s="284"/>
      <c r="EV73" s="284"/>
      <c r="EW73" s="252"/>
      <c r="EX73" s="262"/>
      <c r="EY73" s="284"/>
      <c r="EZ73" s="284"/>
      <c r="FA73" s="252"/>
      <c r="FB73" s="372">
        <v>373</v>
      </c>
      <c r="FC73" s="374">
        <v>416</v>
      </c>
      <c r="FD73" s="262"/>
      <c r="FE73" s="284"/>
      <c r="FF73" s="284"/>
      <c r="FG73" s="252"/>
      <c r="FH73" s="372">
        <v>395</v>
      </c>
      <c r="FI73" s="374">
        <v>429</v>
      </c>
      <c r="FJ73" s="372">
        <v>414</v>
      </c>
      <c r="FK73" s="374">
        <v>439</v>
      </c>
      <c r="FL73" s="262"/>
      <c r="FM73" s="252"/>
      <c r="FN73" s="262"/>
      <c r="FO73" s="284"/>
      <c r="FP73" s="284"/>
      <c r="FQ73" s="252"/>
      <c r="FR73" s="108">
        <v>611</v>
      </c>
      <c r="FS73" s="109"/>
      <c r="FT73" s="109"/>
      <c r="FU73" s="110"/>
      <c r="FV73" s="372">
        <v>360</v>
      </c>
      <c r="FW73" s="374">
        <v>390</v>
      </c>
      <c r="FX73" s="372">
        <v>576</v>
      </c>
      <c r="FY73" s="374"/>
      <c r="FZ73" s="262"/>
      <c r="GA73" s="252"/>
      <c r="GB73" s="375"/>
      <c r="GC73" s="372">
        <v>330</v>
      </c>
      <c r="GD73" s="374">
        <v>356</v>
      </c>
      <c r="GE73" s="262">
        <v>322</v>
      </c>
      <c r="GF73" s="284">
        <v>328</v>
      </c>
      <c r="GG73" s="284">
        <v>342</v>
      </c>
      <c r="GH73" s="252">
        <v>368</v>
      </c>
      <c r="GI73" s="266"/>
      <c r="GJ73" s="266"/>
      <c r="GK73" s="266"/>
      <c r="GL73" s="266"/>
      <c r="GM73" s="262"/>
      <c r="GN73" s="284"/>
      <c r="GO73" s="284"/>
      <c r="GP73" s="252"/>
      <c r="GQ73" s="262"/>
      <c r="GR73" s="284"/>
      <c r="GS73" s="284"/>
      <c r="GT73" s="252"/>
      <c r="GU73" s="262"/>
      <c r="GV73" s="284"/>
      <c r="GW73" s="284"/>
      <c r="GX73" s="252"/>
      <c r="GY73" s="262"/>
      <c r="GZ73" s="284"/>
      <c r="HA73" s="284"/>
      <c r="HB73" s="252"/>
      <c r="HC73" s="776"/>
      <c r="HD73" s="372">
        <v>400</v>
      </c>
      <c r="HE73" s="374">
        <v>435</v>
      </c>
      <c r="HF73" s="262">
        <v>335</v>
      </c>
      <c r="HG73" s="284">
        <v>396</v>
      </c>
      <c r="HH73" s="284">
        <v>435</v>
      </c>
      <c r="HI73" s="252">
        <v>476</v>
      </c>
      <c r="HJ73" s="372">
        <v>342</v>
      </c>
      <c r="HK73" s="374">
        <v>404</v>
      </c>
      <c r="HL73" s="262"/>
      <c r="HM73" s="284"/>
      <c r="HN73" s="284"/>
      <c r="HO73" s="252"/>
      <c r="HP73" s="262"/>
      <c r="HQ73" s="252"/>
      <c r="HR73" s="262"/>
      <c r="HS73" s="284"/>
      <c r="HT73" s="284"/>
      <c r="HU73" s="252"/>
      <c r="HV73" s="372">
        <v>406</v>
      </c>
      <c r="HW73" s="374">
        <v>435</v>
      </c>
      <c r="HX73" s="372">
        <v>418</v>
      </c>
      <c r="HY73" s="374">
        <v>446</v>
      </c>
      <c r="HZ73" s="262"/>
      <c r="IA73" s="284"/>
      <c r="IB73" s="284"/>
      <c r="IC73" s="252"/>
      <c r="ID73" s="372">
        <v>396</v>
      </c>
      <c r="IE73" s="374">
        <v>402</v>
      </c>
      <c r="IF73" s="372">
        <v>401</v>
      </c>
      <c r="IG73" s="374">
        <v>409</v>
      </c>
      <c r="IH73" s="262"/>
      <c r="II73" s="284"/>
      <c r="IJ73" s="284"/>
      <c r="IK73" s="252"/>
      <c r="IL73" s="266"/>
      <c r="IM73" s="372">
        <v>415</v>
      </c>
      <c r="IN73" s="374">
        <v>423</v>
      </c>
      <c r="IO73" s="262"/>
      <c r="IP73" s="284"/>
      <c r="IQ73" s="284"/>
      <c r="IR73" s="252"/>
      <c r="IS73" s="262"/>
      <c r="IT73" s="284"/>
      <c r="IU73" s="284"/>
      <c r="IV73" s="252"/>
      <c r="IW73" s="262"/>
      <c r="IX73" s="284"/>
      <c r="IY73" s="284"/>
      <c r="IZ73" s="252"/>
      <c r="JA73" s="266"/>
      <c r="JB73" s="256">
        <v>529.1</v>
      </c>
      <c r="JC73" s="271"/>
      <c r="JD73" s="271"/>
      <c r="JE73" s="777"/>
      <c r="JF73" s="262"/>
      <c r="JG73" s="284"/>
      <c r="JH73" s="252"/>
      <c r="JI73" s="372">
        <v>372</v>
      </c>
      <c r="JJ73" s="374">
        <v>421</v>
      </c>
      <c r="JK73" s="262"/>
      <c r="JL73" s="284"/>
      <c r="JM73" s="284"/>
      <c r="JN73" s="252"/>
      <c r="JO73" s="418">
        <v>443</v>
      </c>
      <c r="JP73" s="420">
        <v>452</v>
      </c>
      <c r="JQ73" s="262"/>
      <c r="JR73" s="284"/>
      <c r="JS73" s="284"/>
      <c r="JT73" s="252"/>
      <c r="JU73" s="262"/>
      <c r="JV73" s="284"/>
      <c r="JW73" s="284"/>
      <c r="JX73" s="252"/>
      <c r="JY73" s="256">
        <v>576.70000000000005</v>
      </c>
      <c r="JZ73" s="271"/>
      <c r="KA73" s="271"/>
      <c r="KB73" s="777"/>
      <c r="KC73" s="262"/>
      <c r="KD73" s="284"/>
      <c r="KE73" s="284"/>
      <c r="KF73" s="288"/>
    </row>
    <row r="74" spans="1:292" s="115" customFormat="1" ht="15.75" customHeight="1">
      <c r="A74" s="928"/>
      <c r="B74" s="439">
        <v>0.7</v>
      </c>
      <c r="C74" s="266"/>
      <c r="D74" s="418">
        <v>405</v>
      </c>
      <c r="E74" s="419">
        <v>419</v>
      </c>
      <c r="F74" s="419">
        <v>429</v>
      </c>
      <c r="G74" s="419">
        <v>473</v>
      </c>
      <c r="H74" s="420">
        <v>454</v>
      </c>
      <c r="I74" s="262"/>
      <c r="J74" s="284"/>
      <c r="K74" s="284"/>
      <c r="L74" s="252"/>
      <c r="M74" s="262"/>
      <c r="N74" s="284"/>
      <c r="O74" s="284"/>
      <c r="P74" s="252"/>
      <c r="Q74" s="262"/>
      <c r="R74" s="284"/>
      <c r="S74" s="284"/>
      <c r="T74" s="252"/>
      <c r="U74" s="372">
        <v>372</v>
      </c>
      <c r="V74" s="373">
        <v>413</v>
      </c>
      <c r="W74" s="374">
        <v>433</v>
      </c>
      <c r="X74" s="418">
        <v>454</v>
      </c>
      <c r="Y74" s="419">
        <v>475</v>
      </c>
      <c r="Z74" s="419">
        <v>502</v>
      </c>
      <c r="AA74" s="420">
        <v>536</v>
      </c>
      <c r="AB74" s="256">
        <v>473.3</v>
      </c>
      <c r="AC74" s="271">
        <v>488.9</v>
      </c>
      <c r="AD74" s="271">
        <v>538.6</v>
      </c>
      <c r="AE74" s="777">
        <v>570.20000000000005</v>
      </c>
      <c r="AF74" s="262"/>
      <c r="AG74" s="284"/>
      <c r="AH74" s="284"/>
      <c r="AI74" s="284"/>
      <c r="AJ74" s="252"/>
      <c r="AK74" s="262"/>
      <c r="AL74" s="284"/>
      <c r="AM74" s="284"/>
      <c r="AN74" s="252"/>
      <c r="AO74" s="418">
        <v>436</v>
      </c>
      <c r="AP74" s="420">
        <v>467</v>
      </c>
      <c r="AQ74" s="262">
        <v>364</v>
      </c>
      <c r="AR74" s="373">
        <v>377.08</v>
      </c>
      <c r="AS74" s="284">
        <v>392.58</v>
      </c>
      <c r="AT74" s="374">
        <v>409.7</v>
      </c>
      <c r="AU74" s="262"/>
      <c r="AV74" s="284"/>
      <c r="AW74" s="284"/>
      <c r="AX74" s="252"/>
      <c r="AY74" s="262"/>
      <c r="AZ74" s="284"/>
      <c r="BA74" s="284"/>
      <c r="BB74" s="252"/>
      <c r="BC74" s="262"/>
      <c r="BD74" s="284"/>
      <c r="BE74" s="284"/>
      <c r="BF74" s="252"/>
      <c r="BG74" s="262"/>
      <c r="BH74" s="284"/>
      <c r="BI74" s="284"/>
      <c r="BJ74" s="252"/>
      <c r="BK74" s="372">
        <v>388</v>
      </c>
      <c r="BL74" s="374">
        <v>434</v>
      </c>
      <c r="BM74" s="262">
        <v>451</v>
      </c>
      <c r="BN74" s="284">
        <v>460</v>
      </c>
      <c r="BO74" s="284">
        <v>494</v>
      </c>
      <c r="BP74" s="252">
        <v>527</v>
      </c>
      <c r="BQ74" s="266">
        <v>354</v>
      </c>
      <c r="BR74" s="262"/>
      <c r="BS74" s="284"/>
      <c r="BT74" s="252"/>
      <c r="BU74" s="262"/>
      <c r="BV74" s="284"/>
      <c r="BW74" s="252"/>
      <c r="BX74" s="262"/>
      <c r="BY74" s="284"/>
      <c r="BZ74" s="252"/>
      <c r="CA74" s="262"/>
      <c r="CB74" s="284"/>
      <c r="CC74" s="252"/>
      <c r="CD74" s="262"/>
      <c r="CE74" s="284"/>
      <c r="CF74" s="252"/>
      <c r="CG74" s="262"/>
      <c r="CH74" s="284"/>
      <c r="CI74" s="252"/>
      <c r="CJ74" s="262"/>
      <c r="CK74" s="252"/>
      <c r="CL74" s="418">
        <v>640</v>
      </c>
      <c r="CM74" s="420"/>
      <c r="CN74" s="418">
        <v>669</v>
      </c>
      <c r="CO74" s="420"/>
      <c r="CP74" s="372">
        <v>368</v>
      </c>
      <c r="CQ74" s="374">
        <v>385</v>
      </c>
      <c r="CR74" s="776"/>
      <c r="CS74" s="266"/>
      <c r="CT74" s="256"/>
      <c r="CU74" s="777"/>
      <c r="CV74" s="262"/>
      <c r="CW74" s="284"/>
      <c r="CX74" s="284"/>
      <c r="CY74" s="252"/>
      <c r="CZ74" s="441"/>
      <c r="DA74" s="418">
        <v>648.20000000000005</v>
      </c>
      <c r="DB74" s="419"/>
      <c r="DC74" s="419"/>
      <c r="DD74" s="419"/>
      <c r="DE74" s="420"/>
      <c r="DF74" s="418">
        <v>408</v>
      </c>
      <c r="DG74" s="419">
        <v>425</v>
      </c>
      <c r="DH74" s="419">
        <v>434</v>
      </c>
      <c r="DI74" s="419">
        <v>455</v>
      </c>
      <c r="DJ74" s="252"/>
      <c r="DK74" s="262">
        <v>635.20000000000005</v>
      </c>
      <c r="DL74" s="284"/>
      <c r="DM74" s="284"/>
      <c r="DN74" s="252"/>
      <c r="DO74" s="262"/>
      <c r="DP74" s="284"/>
      <c r="DQ74" s="284"/>
      <c r="DR74" s="252"/>
      <c r="DS74" s="262">
        <v>392</v>
      </c>
      <c r="DT74" s="284">
        <v>439</v>
      </c>
      <c r="DU74" s="284">
        <v>493</v>
      </c>
      <c r="DV74" s="252">
        <v>528</v>
      </c>
      <c r="DW74" s="266"/>
      <c r="DX74" s="266"/>
      <c r="DY74" s="262"/>
      <c r="DZ74" s="284"/>
      <c r="EA74" s="284"/>
      <c r="EB74" s="252"/>
      <c r="EC74" s="266"/>
      <c r="ED74" s="266"/>
      <c r="EE74" s="372">
        <v>450</v>
      </c>
      <c r="EF74" s="374">
        <v>462</v>
      </c>
      <c r="EG74" s="262">
        <v>405</v>
      </c>
      <c r="EH74" s="252">
        <v>438</v>
      </c>
      <c r="EI74" s="372">
        <v>390</v>
      </c>
      <c r="EJ74" s="374">
        <v>429</v>
      </c>
      <c r="EK74" s="372">
        <v>416</v>
      </c>
      <c r="EL74" s="373">
        <v>434</v>
      </c>
      <c r="EM74" s="374">
        <v>438</v>
      </c>
      <c r="EN74" s="262"/>
      <c r="EO74" s="252"/>
      <c r="EP74" s="372">
        <v>424</v>
      </c>
      <c r="EQ74" s="374">
        <v>416</v>
      </c>
      <c r="ER74" s="372">
        <v>400</v>
      </c>
      <c r="ES74" s="374">
        <v>436</v>
      </c>
      <c r="ET74" s="262"/>
      <c r="EU74" s="284"/>
      <c r="EV74" s="284"/>
      <c r="EW74" s="252"/>
      <c r="EX74" s="262"/>
      <c r="EY74" s="284"/>
      <c r="EZ74" s="284"/>
      <c r="FA74" s="252"/>
      <c r="FB74" s="372">
        <v>409</v>
      </c>
      <c r="FC74" s="374">
        <v>434</v>
      </c>
      <c r="FD74" s="262"/>
      <c r="FE74" s="284"/>
      <c r="FF74" s="284"/>
      <c r="FG74" s="252"/>
      <c r="FH74" s="372">
        <v>412</v>
      </c>
      <c r="FI74" s="374">
        <v>441</v>
      </c>
      <c r="FJ74" s="372">
        <v>431</v>
      </c>
      <c r="FK74" s="374">
        <v>451</v>
      </c>
      <c r="FL74" s="262"/>
      <c r="FM74" s="252"/>
      <c r="FN74" s="262"/>
      <c r="FO74" s="284"/>
      <c r="FP74" s="284"/>
      <c r="FQ74" s="252"/>
      <c r="FR74" s="108">
        <v>646</v>
      </c>
      <c r="FS74" s="109"/>
      <c r="FT74" s="109"/>
      <c r="FU74" s="110"/>
      <c r="FV74" s="372">
        <v>379</v>
      </c>
      <c r="FW74" s="374">
        <v>412</v>
      </c>
      <c r="FX74" s="372">
        <v>603</v>
      </c>
      <c r="FY74" s="374"/>
      <c r="FZ74" s="262"/>
      <c r="GA74" s="252"/>
      <c r="GB74" s="375"/>
      <c r="GC74" s="372">
        <v>346</v>
      </c>
      <c r="GD74" s="374">
        <v>372</v>
      </c>
      <c r="GE74" s="262">
        <v>341</v>
      </c>
      <c r="GF74" s="284">
        <v>346</v>
      </c>
      <c r="GG74" s="284">
        <v>359</v>
      </c>
      <c r="GH74" s="252">
        <v>382</v>
      </c>
      <c r="GI74" s="266"/>
      <c r="GJ74" s="266"/>
      <c r="GK74" s="266"/>
      <c r="GL74" s="266"/>
      <c r="GM74" s="262"/>
      <c r="GN74" s="284"/>
      <c r="GO74" s="284"/>
      <c r="GP74" s="252"/>
      <c r="GQ74" s="262"/>
      <c r="GR74" s="284"/>
      <c r="GS74" s="284"/>
      <c r="GT74" s="252"/>
      <c r="GU74" s="262"/>
      <c r="GV74" s="284"/>
      <c r="GW74" s="284"/>
      <c r="GX74" s="252"/>
      <c r="GY74" s="262"/>
      <c r="GZ74" s="284"/>
      <c r="HA74" s="284"/>
      <c r="HB74" s="252"/>
      <c r="HC74" s="776"/>
      <c r="HD74" s="372">
        <v>418</v>
      </c>
      <c r="HE74" s="374">
        <v>447</v>
      </c>
      <c r="HF74" s="262">
        <v>368</v>
      </c>
      <c r="HG74" s="284">
        <v>425</v>
      </c>
      <c r="HH74" s="284">
        <v>461</v>
      </c>
      <c r="HI74" s="252">
        <v>502</v>
      </c>
      <c r="HJ74" s="372">
        <v>365</v>
      </c>
      <c r="HK74" s="374">
        <v>421</v>
      </c>
      <c r="HL74" s="262"/>
      <c r="HM74" s="284"/>
      <c r="HN74" s="284"/>
      <c r="HO74" s="252"/>
      <c r="HP74" s="262"/>
      <c r="HQ74" s="252"/>
      <c r="HR74" s="262"/>
      <c r="HS74" s="284"/>
      <c r="HT74" s="284"/>
      <c r="HU74" s="252"/>
      <c r="HV74" s="372">
        <v>423</v>
      </c>
      <c r="HW74" s="374">
        <v>445</v>
      </c>
      <c r="HX74" s="372">
        <v>432</v>
      </c>
      <c r="HY74" s="374">
        <v>456</v>
      </c>
      <c r="HZ74" s="262"/>
      <c r="IA74" s="284"/>
      <c r="IB74" s="284"/>
      <c r="IC74" s="252"/>
      <c r="ID74" s="372">
        <v>417</v>
      </c>
      <c r="IE74" s="374">
        <v>415</v>
      </c>
      <c r="IF74" s="372">
        <v>419</v>
      </c>
      <c r="IG74" s="374">
        <v>422</v>
      </c>
      <c r="IH74" s="262"/>
      <c r="II74" s="284"/>
      <c r="IJ74" s="284"/>
      <c r="IK74" s="252"/>
      <c r="IL74" s="266"/>
      <c r="IM74" s="372">
        <v>432</v>
      </c>
      <c r="IN74" s="374">
        <v>437</v>
      </c>
      <c r="IO74" s="262"/>
      <c r="IP74" s="284"/>
      <c r="IQ74" s="284"/>
      <c r="IR74" s="252"/>
      <c r="IS74" s="262"/>
      <c r="IT74" s="284"/>
      <c r="IU74" s="284"/>
      <c r="IV74" s="252"/>
      <c r="IW74" s="262"/>
      <c r="IX74" s="284"/>
      <c r="IY74" s="284"/>
      <c r="IZ74" s="252"/>
      <c r="JA74" s="266"/>
      <c r="JB74" s="256">
        <v>583.5</v>
      </c>
      <c r="JC74" s="271"/>
      <c r="JD74" s="271"/>
      <c r="JE74" s="777"/>
      <c r="JF74" s="262"/>
      <c r="JG74" s="284"/>
      <c r="JH74" s="252"/>
      <c r="JI74" s="372">
        <v>394</v>
      </c>
      <c r="JJ74" s="374">
        <v>434</v>
      </c>
      <c r="JK74" s="262"/>
      <c r="JL74" s="284"/>
      <c r="JM74" s="284"/>
      <c r="JN74" s="252"/>
      <c r="JO74" s="418">
        <v>454</v>
      </c>
      <c r="JP74" s="420">
        <v>464</v>
      </c>
      <c r="JQ74" s="262"/>
      <c r="JR74" s="284"/>
      <c r="JS74" s="284"/>
      <c r="JT74" s="252"/>
      <c r="JU74" s="262"/>
      <c r="JV74" s="284"/>
      <c r="JW74" s="284"/>
      <c r="JX74" s="252"/>
      <c r="JY74" s="256">
        <v>614.70000000000005</v>
      </c>
      <c r="JZ74" s="271"/>
      <c r="KA74" s="271"/>
      <c r="KB74" s="777"/>
      <c r="KC74" s="262"/>
      <c r="KD74" s="284"/>
      <c r="KE74" s="284"/>
      <c r="KF74" s="288"/>
    </row>
    <row r="75" spans="1:292" s="115" customFormat="1" ht="15.75" customHeight="1">
      <c r="A75" s="928"/>
      <c r="B75" s="439">
        <v>0.75</v>
      </c>
      <c r="C75" s="266"/>
      <c r="D75" s="418">
        <v>424</v>
      </c>
      <c r="E75" s="419">
        <v>435</v>
      </c>
      <c r="F75" s="419">
        <v>442</v>
      </c>
      <c r="G75" s="419">
        <v>482</v>
      </c>
      <c r="H75" s="420">
        <v>464</v>
      </c>
      <c r="I75" s="262"/>
      <c r="J75" s="284"/>
      <c r="K75" s="284"/>
      <c r="L75" s="252"/>
      <c r="M75" s="262"/>
      <c r="N75" s="284"/>
      <c r="O75" s="284"/>
      <c r="P75" s="252"/>
      <c r="Q75" s="262"/>
      <c r="R75" s="284"/>
      <c r="S75" s="284"/>
      <c r="T75" s="252"/>
      <c r="U75" s="372">
        <v>394</v>
      </c>
      <c r="V75" s="373">
        <v>431</v>
      </c>
      <c r="W75" s="374">
        <v>447</v>
      </c>
      <c r="X75" s="418">
        <v>489</v>
      </c>
      <c r="Y75" s="419">
        <v>510</v>
      </c>
      <c r="Z75" s="419">
        <v>537</v>
      </c>
      <c r="AA75" s="420">
        <v>568</v>
      </c>
      <c r="AB75" s="256">
        <v>516.4</v>
      </c>
      <c r="AC75" s="271">
        <v>527.9</v>
      </c>
      <c r="AD75" s="271">
        <v>579.1</v>
      </c>
      <c r="AE75" s="777">
        <v>604.5</v>
      </c>
      <c r="AF75" s="262"/>
      <c r="AG75" s="284"/>
      <c r="AH75" s="284"/>
      <c r="AI75" s="284"/>
      <c r="AJ75" s="252"/>
      <c r="AK75" s="262"/>
      <c r="AL75" s="284"/>
      <c r="AM75" s="284"/>
      <c r="AN75" s="252"/>
      <c r="AO75" s="418">
        <v>449</v>
      </c>
      <c r="AP75" s="420">
        <v>477</v>
      </c>
      <c r="AQ75" s="262">
        <v>388</v>
      </c>
      <c r="AR75" s="373">
        <v>401.56</v>
      </c>
      <c r="AS75" s="284">
        <v>414.63</v>
      </c>
      <c r="AT75" s="374">
        <v>428.72</v>
      </c>
      <c r="AU75" s="262"/>
      <c r="AV75" s="284"/>
      <c r="AW75" s="284"/>
      <c r="AX75" s="252"/>
      <c r="AY75" s="262"/>
      <c r="AZ75" s="284"/>
      <c r="BA75" s="284"/>
      <c r="BB75" s="252"/>
      <c r="BC75" s="262"/>
      <c r="BD75" s="284"/>
      <c r="BE75" s="284"/>
      <c r="BF75" s="252"/>
      <c r="BG75" s="262"/>
      <c r="BH75" s="284"/>
      <c r="BI75" s="284"/>
      <c r="BJ75" s="252"/>
      <c r="BK75" s="372">
        <v>411</v>
      </c>
      <c r="BL75" s="374">
        <v>450</v>
      </c>
      <c r="BM75" s="262">
        <v>482</v>
      </c>
      <c r="BN75" s="284">
        <v>491</v>
      </c>
      <c r="BO75" s="284">
        <v>525</v>
      </c>
      <c r="BP75" s="252">
        <v>558</v>
      </c>
      <c r="BQ75" s="266">
        <v>380</v>
      </c>
      <c r="BR75" s="262"/>
      <c r="BS75" s="284"/>
      <c r="BT75" s="252"/>
      <c r="BU75" s="262"/>
      <c r="BV75" s="284"/>
      <c r="BW75" s="252"/>
      <c r="BX75" s="262"/>
      <c r="BY75" s="284"/>
      <c r="BZ75" s="252"/>
      <c r="CA75" s="262"/>
      <c r="CB75" s="284"/>
      <c r="CC75" s="252"/>
      <c r="CD75" s="262"/>
      <c r="CE75" s="284"/>
      <c r="CF75" s="252"/>
      <c r="CG75" s="262"/>
      <c r="CH75" s="284"/>
      <c r="CI75" s="252"/>
      <c r="CJ75" s="262"/>
      <c r="CK75" s="252"/>
      <c r="CL75" s="418">
        <v>654</v>
      </c>
      <c r="CM75" s="420"/>
      <c r="CN75" s="418">
        <v>692</v>
      </c>
      <c r="CO75" s="420"/>
      <c r="CP75" s="372">
        <v>383</v>
      </c>
      <c r="CQ75" s="374">
        <v>399</v>
      </c>
      <c r="CR75" s="776"/>
      <c r="CS75" s="266"/>
      <c r="CT75" s="256"/>
      <c r="CU75" s="777"/>
      <c r="CV75" s="262"/>
      <c r="CW75" s="284"/>
      <c r="CX75" s="284"/>
      <c r="CY75" s="252"/>
      <c r="CZ75" s="441"/>
      <c r="DA75" s="418">
        <v>676.6</v>
      </c>
      <c r="DB75" s="419"/>
      <c r="DC75" s="419"/>
      <c r="DD75" s="419"/>
      <c r="DE75" s="420"/>
      <c r="DF75" s="418">
        <v>428</v>
      </c>
      <c r="DG75" s="419">
        <v>441</v>
      </c>
      <c r="DH75" s="419">
        <v>448</v>
      </c>
      <c r="DI75" s="419">
        <v>467</v>
      </c>
      <c r="DJ75" s="252"/>
      <c r="DK75" s="262">
        <v>660.3</v>
      </c>
      <c r="DL75" s="284"/>
      <c r="DM75" s="284"/>
      <c r="DN75" s="252"/>
      <c r="DO75" s="262"/>
      <c r="DP75" s="284"/>
      <c r="DQ75" s="284"/>
      <c r="DR75" s="252"/>
      <c r="DS75" s="262">
        <v>429</v>
      </c>
      <c r="DT75" s="284">
        <v>474</v>
      </c>
      <c r="DU75" s="284">
        <v>522</v>
      </c>
      <c r="DV75" s="252">
        <v>555</v>
      </c>
      <c r="DW75" s="266"/>
      <c r="DX75" s="266"/>
      <c r="DY75" s="262"/>
      <c r="DZ75" s="284"/>
      <c r="EA75" s="284"/>
      <c r="EB75" s="252"/>
      <c r="EC75" s="266"/>
      <c r="ED75" s="266"/>
      <c r="EE75" s="372">
        <v>462</v>
      </c>
      <c r="EF75" s="374">
        <v>472</v>
      </c>
      <c r="EG75" s="262">
        <v>426</v>
      </c>
      <c r="EH75" s="252">
        <v>450</v>
      </c>
      <c r="EI75" s="372">
        <v>414</v>
      </c>
      <c r="EJ75" s="374">
        <v>441</v>
      </c>
      <c r="EK75" s="372">
        <v>434</v>
      </c>
      <c r="EL75" s="373">
        <v>448</v>
      </c>
      <c r="EM75" s="374">
        <v>452</v>
      </c>
      <c r="EN75" s="262"/>
      <c r="EO75" s="252"/>
      <c r="EP75" s="372">
        <v>441</v>
      </c>
      <c r="EQ75" s="374">
        <v>429</v>
      </c>
      <c r="ER75" s="372">
        <v>421</v>
      </c>
      <c r="ES75" s="374">
        <v>449</v>
      </c>
      <c r="ET75" s="262"/>
      <c r="EU75" s="284"/>
      <c r="EV75" s="284"/>
      <c r="EW75" s="252"/>
      <c r="EX75" s="262"/>
      <c r="EY75" s="284"/>
      <c r="EZ75" s="284"/>
      <c r="FA75" s="252"/>
      <c r="FB75" s="372">
        <v>432</v>
      </c>
      <c r="FC75" s="374">
        <v>451</v>
      </c>
      <c r="FD75" s="262"/>
      <c r="FE75" s="284"/>
      <c r="FF75" s="284"/>
      <c r="FG75" s="252"/>
      <c r="FH75" s="372">
        <v>428</v>
      </c>
      <c r="FI75" s="374">
        <v>452</v>
      </c>
      <c r="FJ75" s="372">
        <v>447</v>
      </c>
      <c r="FK75" s="374">
        <v>464</v>
      </c>
      <c r="FL75" s="262"/>
      <c r="FM75" s="252"/>
      <c r="FN75" s="262"/>
      <c r="FO75" s="284"/>
      <c r="FP75" s="284"/>
      <c r="FQ75" s="252"/>
      <c r="FR75" s="108">
        <v>678</v>
      </c>
      <c r="FS75" s="109"/>
      <c r="FT75" s="109"/>
      <c r="FU75" s="110"/>
      <c r="FV75" s="372">
        <v>403</v>
      </c>
      <c r="FW75" s="374">
        <v>440</v>
      </c>
      <c r="FX75" s="372">
        <v>629</v>
      </c>
      <c r="FY75" s="374"/>
      <c r="FZ75" s="262"/>
      <c r="GA75" s="252"/>
      <c r="GB75" s="375"/>
      <c r="GC75" s="372">
        <v>365</v>
      </c>
      <c r="GD75" s="374">
        <v>390</v>
      </c>
      <c r="GE75" s="262">
        <v>360</v>
      </c>
      <c r="GF75" s="284">
        <v>364</v>
      </c>
      <c r="GG75" s="284">
        <v>377</v>
      </c>
      <c r="GH75" s="252">
        <v>401</v>
      </c>
      <c r="GI75" s="266"/>
      <c r="GJ75" s="266"/>
      <c r="GK75" s="266"/>
      <c r="GL75" s="266"/>
      <c r="GM75" s="262"/>
      <c r="GN75" s="284"/>
      <c r="GO75" s="284"/>
      <c r="GP75" s="252"/>
      <c r="GQ75" s="262"/>
      <c r="GR75" s="284"/>
      <c r="GS75" s="284"/>
      <c r="GT75" s="252"/>
      <c r="GU75" s="262"/>
      <c r="GV75" s="284"/>
      <c r="GW75" s="284"/>
      <c r="GX75" s="252"/>
      <c r="GY75" s="262"/>
      <c r="GZ75" s="284"/>
      <c r="HA75" s="284"/>
      <c r="HB75" s="252"/>
      <c r="HC75" s="776"/>
      <c r="HD75" s="372">
        <v>435</v>
      </c>
      <c r="HE75" s="374">
        <v>458</v>
      </c>
      <c r="HF75" s="262">
        <v>403</v>
      </c>
      <c r="HG75" s="284">
        <v>455</v>
      </c>
      <c r="HH75" s="284">
        <v>492</v>
      </c>
      <c r="HI75" s="252">
        <v>532</v>
      </c>
      <c r="HJ75" s="372">
        <v>389</v>
      </c>
      <c r="HK75" s="374">
        <v>438</v>
      </c>
      <c r="HL75" s="262"/>
      <c r="HM75" s="284"/>
      <c r="HN75" s="284"/>
      <c r="HO75" s="252"/>
      <c r="HP75" s="262"/>
      <c r="HQ75" s="252"/>
      <c r="HR75" s="262"/>
      <c r="HS75" s="284"/>
      <c r="HT75" s="284"/>
      <c r="HU75" s="252"/>
      <c r="HV75" s="372">
        <v>438</v>
      </c>
      <c r="HW75" s="374">
        <v>455</v>
      </c>
      <c r="HX75" s="372">
        <v>444</v>
      </c>
      <c r="HY75" s="374">
        <v>468</v>
      </c>
      <c r="HZ75" s="262"/>
      <c r="IA75" s="284"/>
      <c r="IB75" s="284"/>
      <c r="IC75" s="252"/>
      <c r="ID75" s="372">
        <v>436</v>
      </c>
      <c r="IE75" s="374">
        <v>427</v>
      </c>
      <c r="IF75" s="372">
        <v>436</v>
      </c>
      <c r="IG75" s="374">
        <v>434</v>
      </c>
      <c r="IH75" s="262"/>
      <c r="II75" s="284"/>
      <c r="IJ75" s="284"/>
      <c r="IK75" s="252"/>
      <c r="IL75" s="266"/>
      <c r="IM75" s="372">
        <v>448</v>
      </c>
      <c r="IN75" s="374">
        <v>452</v>
      </c>
      <c r="IO75" s="262"/>
      <c r="IP75" s="284"/>
      <c r="IQ75" s="284"/>
      <c r="IR75" s="252"/>
      <c r="IS75" s="262"/>
      <c r="IT75" s="284"/>
      <c r="IU75" s="284"/>
      <c r="IV75" s="252"/>
      <c r="IW75" s="262"/>
      <c r="IX75" s="284"/>
      <c r="IY75" s="284"/>
      <c r="IZ75" s="252"/>
      <c r="JA75" s="266"/>
      <c r="JB75" s="256">
        <v>628.29999999999995</v>
      </c>
      <c r="JC75" s="271"/>
      <c r="JD75" s="271"/>
      <c r="JE75" s="777"/>
      <c r="JF75" s="262"/>
      <c r="JG75" s="284"/>
      <c r="JH75" s="252"/>
      <c r="JI75" s="372">
        <v>416</v>
      </c>
      <c r="JJ75" s="374">
        <v>448</v>
      </c>
      <c r="JK75" s="262"/>
      <c r="JL75" s="284"/>
      <c r="JM75" s="284"/>
      <c r="JN75" s="252"/>
      <c r="JO75" s="418">
        <v>466</v>
      </c>
      <c r="JP75" s="420">
        <v>476</v>
      </c>
      <c r="JQ75" s="262"/>
      <c r="JR75" s="284"/>
      <c r="JS75" s="284"/>
      <c r="JT75" s="252"/>
      <c r="JU75" s="262"/>
      <c r="JV75" s="284"/>
      <c r="JW75" s="284"/>
      <c r="JX75" s="252"/>
      <c r="JY75" s="256">
        <v>643.6</v>
      </c>
      <c r="JZ75" s="271"/>
      <c r="KA75" s="271"/>
      <c r="KB75" s="777"/>
      <c r="KC75" s="262"/>
      <c r="KD75" s="284"/>
      <c r="KE75" s="284"/>
      <c r="KF75" s="288"/>
    </row>
    <row r="76" spans="1:292" s="115" customFormat="1" ht="15.75" customHeight="1">
      <c r="A76" s="928"/>
      <c r="B76" s="439">
        <v>0.8</v>
      </c>
      <c r="C76" s="266"/>
      <c r="D76" s="418">
        <v>442</v>
      </c>
      <c r="E76" s="419">
        <v>451</v>
      </c>
      <c r="F76" s="419">
        <v>455</v>
      </c>
      <c r="G76" s="419">
        <v>490</v>
      </c>
      <c r="H76" s="420">
        <v>475</v>
      </c>
      <c r="I76" s="262"/>
      <c r="J76" s="284"/>
      <c r="K76" s="284"/>
      <c r="L76" s="252"/>
      <c r="M76" s="262"/>
      <c r="N76" s="284"/>
      <c r="O76" s="284"/>
      <c r="P76" s="252"/>
      <c r="Q76" s="262"/>
      <c r="R76" s="284"/>
      <c r="S76" s="284"/>
      <c r="T76" s="252"/>
      <c r="U76" s="372">
        <v>417</v>
      </c>
      <c r="V76" s="373">
        <v>448</v>
      </c>
      <c r="W76" s="374">
        <v>462</v>
      </c>
      <c r="X76" s="418">
        <v>528</v>
      </c>
      <c r="Y76" s="419">
        <v>552</v>
      </c>
      <c r="Z76" s="419">
        <v>574</v>
      </c>
      <c r="AA76" s="420">
        <v>599</v>
      </c>
      <c r="AB76" s="256">
        <v>567.6</v>
      </c>
      <c r="AC76" s="271">
        <v>572.5</v>
      </c>
      <c r="AD76" s="271">
        <v>619.9</v>
      </c>
      <c r="AE76" s="777">
        <v>637.4</v>
      </c>
      <c r="AF76" s="262"/>
      <c r="AG76" s="284"/>
      <c r="AH76" s="284"/>
      <c r="AI76" s="284"/>
      <c r="AJ76" s="252"/>
      <c r="AK76" s="262"/>
      <c r="AL76" s="284"/>
      <c r="AM76" s="284"/>
      <c r="AN76" s="252"/>
      <c r="AO76" s="418">
        <v>462</v>
      </c>
      <c r="AP76" s="420">
        <v>486</v>
      </c>
      <c r="AQ76" s="262">
        <v>415</v>
      </c>
      <c r="AR76" s="373">
        <v>424.09</v>
      </c>
      <c r="AS76" s="284">
        <v>432.76</v>
      </c>
      <c r="AT76" s="374">
        <v>444.01</v>
      </c>
      <c r="AU76" s="262"/>
      <c r="AV76" s="284"/>
      <c r="AW76" s="284"/>
      <c r="AX76" s="252"/>
      <c r="AY76" s="262"/>
      <c r="AZ76" s="284"/>
      <c r="BA76" s="284"/>
      <c r="BB76" s="252"/>
      <c r="BC76" s="262"/>
      <c r="BD76" s="284"/>
      <c r="BE76" s="284"/>
      <c r="BF76" s="252"/>
      <c r="BG76" s="262"/>
      <c r="BH76" s="284"/>
      <c r="BI76" s="284"/>
      <c r="BJ76" s="252"/>
      <c r="BK76" s="372">
        <v>434</v>
      </c>
      <c r="BL76" s="374">
        <v>465</v>
      </c>
      <c r="BM76" s="262">
        <v>518</v>
      </c>
      <c r="BN76" s="284">
        <v>526</v>
      </c>
      <c r="BO76" s="284">
        <v>562</v>
      </c>
      <c r="BP76" s="252">
        <v>592</v>
      </c>
      <c r="BQ76" s="266">
        <v>409</v>
      </c>
      <c r="BR76" s="262"/>
      <c r="BS76" s="284"/>
      <c r="BT76" s="252"/>
      <c r="BU76" s="262"/>
      <c r="BV76" s="284"/>
      <c r="BW76" s="252"/>
      <c r="BX76" s="262"/>
      <c r="BY76" s="284"/>
      <c r="BZ76" s="252"/>
      <c r="CA76" s="262"/>
      <c r="CB76" s="284"/>
      <c r="CC76" s="252"/>
      <c r="CD76" s="262"/>
      <c r="CE76" s="284"/>
      <c r="CF76" s="252"/>
      <c r="CG76" s="262"/>
      <c r="CH76" s="284"/>
      <c r="CI76" s="252"/>
      <c r="CJ76" s="262"/>
      <c r="CK76" s="252"/>
      <c r="CL76" s="418">
        <v>672</v>
      </c>
      <c r="CM76" s="420"/>
      <c r="CN76" s="418"/>
      <c r="CO76" s="420"/>
      <c r="CP76" s="372">
        <v>401</v>
      </c>
      <c r="CQ76" s="374">
        <v>414</v>
      </c>
      <c r="CR76" s="776"/>
      <c r="CS76" s="266"/>
      <c r="CT76" s="256"/>
      <c r="CU76" s="777"/>
      <c r="CV76" s="262"/>
      <c r="CW76" s="284"/>
      <c r="CX76" s="284"/>
      <c r="CY76" s="252"/>
      <c r="CZ76" s="441"/>
      <c r="DA76" s="418">
        <v>710.2</v>
      </c>
      <c r="DB76" s="419"/>
      <c r="DC76" s="419"/>
      <c r="DD76" s="419"/>
      <c r="DE76" s="420"/>
      <c r="DF76" s="418">
        <v>446</v>
      </c>
      <c r="DG76" s="419">
        <v>457</v>
      </c>
      <c r="DH76" s="419">
        <v>462</v>
      </c>
      <c r="DI76" s="419">
        <v>480</v>
      </c>
      <c r="DJ76" s="252"/>
      <c r="DK76" s="262">
        <v>693.3</v>
      </c>
      <c r="DL76" s="284"/>
      <c r="DM76" s="284"/>
      <c r="DN76" s="252"/>
      <c r="DO76" s="262"/>
      <c r="DP76" s="284"/>
      <c r="DQ76" s="284"/>
      <c r="DR76" s="252"/>
      <c r="DS76" s="262">
        <v>473</v>
      </c>
      <c r="DT76" s="284">
        <v>513</v>
      </c>
      <c r="DU76" s="284">
        <v>554</v>
      </c>
      <c r="DV76" s="252">
        <v>583</v>
      </c>
      <c r="DW76" s="266"/>
      <c r="DX76" s="266"/>
      <c r="DY76" s="262"/>
      <c r="DZ76" s="284"/>
      <c r="EA76" s="284"/>
      <c r="EB76" s="252"/>
      <c r="EC76" s="266"/>
      <c r="ED76" s="266"/>
      <c r="EE76" s="372">
        <v>474</v>
      </c>
      <c r="EF76" s="374">
        <v>484</v>
      </c>
      <c r="EG76" s="262">
        <v>443</v>
      </c>
      <c r="EH76" s="252">
        <v>463</v>
      </c>
      <c r="EI76" s="372">
        <v>436</v>
      </c>
      <c r="EJ76" s="374">
        <v>454</v>
      </c>
      <c r="EK76" s="372">
        <v>452</v>
      </c>
      <c r="EL76" s="373">
        <v>464</v>
      </c>
      <c r="EM76" s="374">
        <v>468</v>
      </c>
      <c r="EN76" s="262"/>
      <c r="EO76" s="252"/>
      <c r="EP76" s="372">
        <v>458</v>
      </c>
      <c r="EQ76" s="374">
        <v>441</v>
      </c>
      <c r="ER76" s="372">
        <v>440</v>
      </c>
      <c r="ES76" s="374">
        <v>464</v>
      </c>
      <c r="ET76" s="262"/>
      <c r="EU76" s="284"/>
      <c r="EV76" s="284"/>
      <c r="EW76" s="252"/>
      <c r="EX76" s="262"/>
      <c r="EY76" s="284"/>
      <c r="EZ76" s="284"/>
      <c r="FA76" s="252"/>
      <c r="FB76" s="372">
        <v>453</v>
      </c>
      <c r="FC76" s="374">
        <v>468</v>
      </c>
      <c r="FD76" s="262"/>
      <c r="FE76" s="284"/>
      <c r="FF76" s="284"/>
      <c r="FG76" s="252"/>
      <c r="FH76" s="372">
        <v>442</v>
      </c>
      <c r="FI76" s="374">
        <v>463</v>
      </c>
      <c r="FJ76" s="372">
        <v>462</v>
      </c>
      <c r="FK76" s="374">
        <v>478</v>
      </c>
      <c r="FL76" s="262"/>
      <c r="FM76" s="252"/>
      <c r="FN76" s="262"/>
      <c r="FO76" s="284"/>
      <c r="FP76" s="284"/>
      <c r="FQ76" s="252"/>
      <c r="FR76" s="108"/>
      <c r="FS76" s="109"/>
      <c r="FT76" s="109"/>
      <c r="FU76" s="110"/>
      <c r="FV76" s="372">
        <v>439</v>
      </c>
      <c r="FW76" s="374">
        <v>470</v>
      </c>
      <c r="FX76" s="372">
        <v>653</v>
      </c>
      <c r="FY76" s="374"/>
      <c r="FZ76" s="262"/>
      <c r="GA76" s="252"/>
      <c r="GB76" s="375"/>
      <c r="GC76" s="372">
        <v>388</v>
      </c>
      <c r="GD76" s="374">
        <v>411</v>
      </c>
      <c r="GE76" s="262">
        <v>383</v>
      </c>
      <c r="GF76" s="284">
        <v>387</v>
      </c>
      <c r="GG76" s="284">
        <v>398</v>
      </c>
      <c r="GH76" s="252">
        <v>418</v>
      </c>
      <c r="GI76" s="266"/>
      <c r="GJ76" s="266"/>
      <c r="GK76" s="266"/>
      <c r="GL76" s="266"/>
      <c r="GM76" s="262"/>
      <c r="GN76" s="284"/>
      <c r="GO76" s="284"/>
      <c r="GP76" s="252"/>
      <c r="GQ76" s="262"/>
      <c r="GR76" s="284"/>
      <c r="GS76" s="284"/>
      <c r="GT76" s="252"/>
      <c r="GU76" s="262"/>
      <c r="GV76" s="284"/>
      <c r="GW76" s="284"/>
      <c r="GX76" s="252"/>
      <c r="GY76" s="262"/>
      <c r="GZ76" s="284"/>
      <c r="HA76" s="284"/>
      <c r="HB76" s="252"/>
      <c r="HC76" s="776"/>
      <c r="HD76" s="372">
        <v>451</v>
      </c>
      <c r="HE76" s="374">
        <v>471</v>
      </c>
      <c r="HF76" s="262">
        <v>439</v>
      </c>
      <c r="HG76" s="284">
        <v>491</v>
      </c>
      <c r="HH76" s="284">
        <v>530</v>
      </c>
      <c r="HI76" s="252">
        <v>559</v>
      </c>
      <c r="HJ76" s="372">
        <v>416</v>
      </c>
      <c r="HK76" s="374">
        <v>456</v>
      </c>
      <c r="HL76" s="262"/>
      <c r="HM76" s="284"/>
      <c r="HN76" s="284"/>
      <c r="HO76" s="252"/>
      <c r="HP76" s="262"/>
      <c r="HQ76" s="252"/>
      <c r="HR76" s="262"/>
      <c r="HS76" s="284"/>
      <c r="HT76" s="284"/>
      <c r="HU76" s="252"/>
      <c r="HV76" s="372">
        <v>452</v>
      </c>
      <c r="HW76" s="374">
        <v>467</v>
      </c>
      <c r="HX76" s="372">
        <v>455</v>
      </c>
      <c r="HY76" s="374">
        <v>480</v>
      </c>
      <c r="HZ76" s="262"/>
      <c r="IA76" s="284"/>
      <c r="IB76" s="284"/>
      <c r="IC76" s="252"/>
      <c r="ID76" s="372">
        <v>454</v>
      </c>
      <c r="IE76" s="374">
        <v>438</v>
      </c>
      <c r="IF76" s="372">
        <v>452</v>
      </c>
      <c r="IG76" s="374">
        <v>446</v>
      </c>
      <c r="IH76" s="262"/>
      <c r="II76" s="284"/>
      <c r="IJ76" s="284"/>
      <c r="IK76" s="252"/>
      <c r="IL76" s="266"/>
      <c r="IM76" s="372">
        <v>463</v>
      </c>
      <c r="IN76" s="374">
        <v>466</v>
      </c>
      <c r="IO76" s="262"/>
      <c r="IP76" s="284"/>
      <c r="IQ76" s="284"/>
      <c r="IR76" s="252"/>
      <c r="IS76" s="262"/>
      <c r="IT76" s="284"/>
      <c r="IU76" s="284"/>
      <c r="IV76" s="252"/>
      <c r="IW76" s="262"/>
      <c r="IX76" s="284"/>
      <c r="IY76" s="284"/>
      <c r="IZ76" s="252"/>
      <c r="JA76" s="266"/>
      <c r="JB76" s="256">
        <v>662.5</v>
      </c>
      <c r="JC76" s="271"/>
      <c r="JD76" s="271"/>
      <c r="JE76" s="777"/>
      <c r="JF76" s="262"/>
      <c r="JG76" s="284"/>
      <c r="JH76" s="252"/>
      <c r="JI76" s="372">
        <v>437</v>
      </c>
      <c r="JJ76" s="374">
        <v>462</v>
      </c>
      <c r="JK76" s="262"/>
      <c r="JL76" s="284"/>
      <c r="JM76" s="284"/>
      <c r="JN76" s="252"/>
      <c r="JO76" s="418">
        <v>478</v>
      </c>
      <c r="JP76" s="420">
        <v>489</v>
      </c>
      <c r="JQ76" s="262"/>
      <c r="JR76" s="284"/>
      <c r="JS76" s="284"/>
      <c r="JT76" s="252"/>
      <c r="JU76" s="262"/>
      <c r="JV76" s="284"/>
      <c r="JW76" s="284"/>
      <c r="JX76" s="252"/>
      <c r="JY76" s="256">
        <v>671.9</v>
      </c>
      <c r="JZ76" s="271"/>
      <c r="KA76" s="271"/>
      <c r="KB76" s="777"/>
      <c r="KC76" s="262"/>
      <c r="KD76" s="284"/>
      <c r="KE76" s="284"/>
      <c r="KF76" s="288"/>
    </row>
    <row r="77" spans="1:292" s="115" customFormat="1" ht="15.75" customHeight="1">
      <c r="A77" s="928"/>
      <c r="B77" s="439">
        <v>0.85</v>
      </c>
      <c r="C77" s="266"/>
      <c r="D77" s="418">
        <v>459</v>
      </c>
      <c r="E77" s="419">
        <v>467</v>
      </c>
      <c r="F77" s="419">
        <v>468</v>
      </c>
      <c r="G77" s="419">
        <v>497</v>
      </c>
      <c r="H77" s="420">
        <v>485</v>
      </c>
      <c r="I77" s="262"/>
      <c r="J77" s="284"/>
      <c r="K77" s="284"/>
      <c r="L77" s="252"/>
      <c r="M77" s="262"/>
      <c r="N77" s="284"/>
      <c r="O77" s="284"/>
      <c r="P77" s="252"/>
      <c r="Q77" s="262"/>
      <c r="R77" s="284"/>
      <c r="S77" s="284"/>
      <c r="T77" s="252"/>
      <c r="U77" s="372">
        <v>439</v>
      </c>
      <c r="V77" s="373">
        <v>466</v>
      </c>
      <c r="W77" s="374">
        <v>479</v>
      </c>
      <c r="X77" s="418">
        <v>573</v>
      </c>
      <c r="Y77" s="419">
        <v>596</v>
      </c>
      <c r="Z77" s="419">
        <v>612</v>
      </c>
      <c r="AA77" s="420">
        <v>633</v>
      </c>
      <c r="AB77" s="256">
        <v>622.6</v>
      </c>
      <c r="AC77" s="271">
        <v>619</v>
      </c>
      <c r="AD77" s="271">
        <v>657.4</v>
      </c>
      <c r="AE77" s="777">
        <v>672.7</v>
      </c>
      <c r="AF77" s="262"/>
      <c r="AG77" s="284"/>
      <c r="AH77" s="284"/>
      <c r="AI77" s="284"/>
      <c r="AJ77" s="252"/>
      <c r="AK77" s="262"/>
      <c r="AL77" s="284"/>
      <c r="AM77" s="284"/>
      <c r="AN77" s="252"/>
      <c r="AO77" s="418">
        <v>476</v>
      </c>
      <c r="AP77" s="420">
        <v>496</v>
      </c>
      <c r="AQ77" s="262">
        <v>437</v>
      </c>
      <c r="AR77" s="373">
        <v>446.27</v>
      </c>
      <c r="AS77" s="284">
        <v>456.68</v>
      </c>
      <c r="AT77" s="374">
        <v>472.16</v>
      </c>
      <c r="AU77" s="262"/>
      <c r="AV77" s="284"/>
      <c r="AW77" s="284"/>
      <c r="AX77" s="252"/>
      <c r="AY77" s="262"/>
      <c r="AZ77" s="284"/>
      <c r="BA77" s="284"/>
      <c r="BB77" s="252"/>
      <c r="BC77" s="262"/>
      <c r="BD77" s="284"/>
      <c r="BE77" s="284"/>
      <c r="BF77" s="252"/>
      <c r="BG77" s="262"/>
      <c r="BH77" s="284"/>
      <c r="BI77" s="284"/>
      <c r="BJ77" s="252"/>
      <c r="BK77" s="372">
        <v>457</v>
      </c>
      <c r="BL77" s="374">
        <v>482</v>
      </c>
      <c r="BM77" s="262">
        <v>562</v>
      </c>
      <c r="BN77" s="284">
        <v>569</v>
      </c>
      <c r="BO77" s="284">
        <v>603</v>
      </c>
      <c r="BP77" s="252">
        <v>629</v>
      </c>
      <c r="BQ77" s="266">
        <v>441</v>
      </c>
      <c r="BR77" s="262"/>
      <c r="BS77" s="284"/>
      <c r="BT77" s="252"/>
      <c r="BU77" s="262"/>
      <c r="BV77" s="284"/>
      <c r="BW77" s="252"/>
      <c r="BX77" s="262"/>
      <c r="BY77" s="284"/>
      <c r="BZ77" s="252"/>
      <c r="CA77" s="262"/>
      <c r="CB77" s="284"/>
      <c r="CC77" s="252"/>
      <c r="CD77" s="262"/>
      <c r="CE77" s="284"/>
      <c r="CF77" s="252"/>
      <c r="CG77" s="262"/>
      <c r="CH77" s="284"/>
      <c r="CI77" s="252"/>
      <c r="CJ77" s="262"/>
      <c r="CK77" s="252"/>
      <c r="CL77" s="418">
        <v>693</v>
      </c>
      <c r="CM77" s="420"/>
      <c r="CN77" s="418"/>
      <c r="CO77" s="420"/>
      <c r="CP77" s="372">
        <v>421</v>
      </c>
      <c r="CQ77" s="374">
        <v>431</v>
      </c>
      <c r="CR77" s="776"/>
      <c r="CS77" s="266"/>
      <c r="CT77" s="256"/>
      <c r="CU77" s="777"/>
      <c r="CV77" s="262"/>
      <c r="CW77" s="284"/>
      <c r="CX77" s="284"/>
      <c r="CY77" s="252"/>
      <c r="CZ77" s="441"/>
      <c r="DA77" s="418"/>
      <c r="DB77" s="419"/>
      <c r="DC77" s="419"/>
      <c r="DD77" s="419"/>
      <c r="DE77" s="420"/>
      <c r="DF77" s="418">
        <v>465</v>
      </c>
      <c r="DG77" s="419">
        <v>474</v>
      </c>
      <c r="DH77" s="419">
        <v>477</v>
      </c>
      <c r="DI77" s="419">
        <v>492</v>
      </c>
      <c r="DJ77" s="252"/>
      <c r="DK77" s="262"/>
      <c r="DL77" s="284"/>
      <c r="DM77" s="284"/>
      <c r="DN77" s="252"/>
      <c r="DO77" s="262"/>
      <c r="DP77" s="284"/>
      <c r="DQ77" s="284"/>
      <c r="DR77" s="252"/>
      <c r="DS77" s="262">
        <v>523</v>
      </c>
      <c r="DT77" s="284">
        <v>559</v>
      </c>
      <c r="DU77" s="284">
        <v>591</v>
      </c>
      <c r="DV77" s="252">
        <v>616</v>
      </c>
      <c r="DW77" s="266"/>
      <c r="DX77" s="266"/>
      <c r="DY77" s="262"/>
      <c r="DZ77" s="284"/>
      <c r="EA77" s="284"/>
      <c r="EB77" s="252"/>
      <c r="EC77" s="266"/>
      <c r="ED77" s="266"/>
      <c r="EE77" s="372">
        <v>487</v>
      </c>
      <c r="EF77" s="374">
        <v>495</v>
      </c>
      <c r="EG77" s="262">
        <v>461</v>
      </c>
      <c r="EH77" s="252">
        <v>479</v>
      </c>
      <c r="EI77" s="372">
        <v>456</v>
      </c>
      <c r="EJ77" s="374">
        <v>469</v>
      </c>
      <c r="EK77" s="372">
        <v>472</v>
      </c>
      <c r="EL77" s="373">
        <v>480</v>
      </c>
      <c r="EM77" s="374">
        <v>484</v>
      </c>
      <c r="EN77" s="262"/>
      <c r="EO77" s="252"/>
      <c r="EP77" s="372">
        <v>477</v>
      </c>
      <c r="EQ77" s="374">
        <v>452</v>
      </c>
      <c r="ER77" s="372">
        <v>460</v>
      </c>
      <c r="ES77" s="374">
        <v>480</v>
      </c>
      <c r="ET77" s="262"/>
      <c r="EU77" s="284"/>
      <c r="EV77" s="284"/>
      <c r="EW77" s="252"/>
      <c r="EX77" s="262"/>
      <c r="EY77" s="284"/>
      <c r="EZ77" s="284"/>
      <c r="FA77" s="252"/>
      <c r="FB77" s="372">
        <v>475</v>
      </c>
      <c r="FC77" s="374">
        <v>486</v>
      </c>
      <c r="FD77" s="262"/>
      <c r="FE77" s="284"/>
      <c r="FF77" s="284"/>
      <c r="FG77" s="252"/>
      <c r="FH77" s="372">
        <v>456</v>
      </c>
      <c r="FI77" s="374">
        <v>476</v>
      </c>
      <c r="FJ77" s="372">
        <v>479</v>
      </c>
      <c r="FK77" s="374">
        <v>491</v>
      </c>
      <c r="FL77" s="262"/>
      <c r="FM77" s="252"/>
      <c r="FN77" s="262"/>
      <c r="FO77" s="284"/>
      <c r="FP77" s="284"/>
      <c r="FQ77" s="252"/>
      <c r="FR77" s="108"/>
      <c r="FS77" s="109"/>
      <c r="FT77" s="109"/>
      <c r="FU77" s="110"/>
      <c r="FV77" s="372">
        <v>479</v>
      </c>
      <c r="FW77" s="374">
        <v>497</v>
      </c>
      <c r="FX77" s="372">
        <v>682</v>
      </c>
      <c r="FY77" s="374"/>
      <c r="FZ77" s="262"/>
      <c r="GA77" s="252"/>
      <c r="GB77" s="375"/>
      <c r="GC77" s="372">
        <v>415</v>
      </c>
      <c r="GD77" s="374">
        <v>435</v>
      </c>
      <c r="GE77" s="262">
        <v>410</v>
      </c>
      <c r="GF77" s="284">
        <v>411</v>
      </c>
      <c r="GG77" s="284">
        <v>420</v>
      </c>
      <c r="GH77" s="252">
        <v>436</v>
      </c>
      <c r="GI77" s="266"/>
      <c r="GJ77" s="266"/>
      <c r="GK77" s="266"/>
      <c r="GL77" s="266"/>
      <c r="GM77" s="262"/>
      <c r="GN77" s="284"/>
      <c r="GO77" s="284"/>
      <c r="GP77" s="252"/>
      <c r="GQ77" s="262"/>
      <c r="GR77" s="284"/>
      <c r="GS77" s="284"/>
      <c r="GT77" s="252"/>
      <c r="GU77" s="262"/>
      <c r="GV77" s="284"/>
      <c r="GW77" s="284"/>
      <c r="GX77" s="252"/>
      <c r="GY77" s="262"/>
      <c r="GZ77" s="284"/>
      <c r="HA77" s="284"/>
      <c r="HB77" s="252"/>
      <c r="HC77" s="776"/>
      <c r="HD77" s="372">
        <v>468</v>
      </c>
      <c r="HE77" s="374">
        <v>484</v>
      </c>
      <c r="HF77" s="262">
        <v>483</v>
      </c>
      <c r="HG77" s="284">
        <v>535</v>
      </c>
      <c r="HH77" s="284">
        <v>565</v>
      </c>
      <c r="HI77" s="252">
        <v>595</v>
      </c>
      <c r="HJ77" s="372">
        <v>444</v>
      </c>
      <c r="HK77" s="374">
        <v>475</v>
      </c>
      <c r="HL77" s="262"/>
      <c r="HM77" s="284"/>
      <c r="HN77" s="284"/>
      <c r="HO77" s="252"/>
      <c r="HP77" s="262"/>
      <c r="HQ77" s="252"/>
      <c r="HR77" s="262"/>
      <c r="HS77" s="284"/>
      <c r="HT77" s="284"/>
      <c r="HU77" s="252"/>
      <c r="HV77" s="372">
        <v>467</v>
      </c>
      <c r="HW77" s="374">
        <v>480</v>
      </c>
      <c r="HX77" s="372">
        <v>469</v>
      </c>
      <c r="HY77" s="374">
        <v>493</v>
      </c>
      <c r="HZ77" s="262"/>
      <c r="IA77" s="284"/>
      <c r="IB77" s="284"/>
      <c r="IC77" s="252"/>
      <c r="ID77" s="372">
        <v>473</v>
      </c>
      <c r="IE77" s="374">
        <v>450</v>
      </c>
      <c r="IF77" s="372">
        <v>469</v>
      </c>
      <c r="IG77" s="374">
        <v>457</v>
      </c>
      <c r="IH77" s="262"/>
      <c r="II77" s="284"/>
      <c r="IJ77" s="284"/>
      <c r="IK77" s="252"/>
      <c r="IL77" s="266"/>
      <c r="IM77" s="372">
        <v>480</v>
      </c>
      <c r="IN77" s="374">
        <v>482</v>
      </c>
      <c r="IO77" s="262"/>
      <c r="IP77" s="284"/>
      <c r="IQ77" s="284"/>
      <c r="IR77" s="252"/>
      <c r="IS77" s="262"/>
      <c r="IT77" s="284"/>
      <c r="IU77" s="284"/>
      <c r="IV77" s="252"/>
      <c r="IW77" s="262"/>
      <c r="IX77" s="284"/>
      <c r="IY77" s="284"/>
      <c r="IZ77" s="252"/>
      <c r="JA77" s="266"/>
      <c r="JB77" s="256">
        <v>706.9</v>
      </c>
      <c r="JC77" s="271"/>
      <c r="JD77" s="271"/>
      <c r="JE77" s="777"/>
      <c r="JF77" s="262"/>
      <c r="JG77" s="284"/>
      <c r="JH77" s="252"/>
      <c r="JI77" s="372">
        <v>457</v>
      </c>
      <c r="JJ77" s="374">
        <v>478</v>
      </c>
      <c r="JK77" s="262"/>
      <c r="JL77" s="284"/>
      <c r="JM77" s="284"/>
      <c r="JN77" s="252"/>
      <c r="JO77" s="418">
        <v>490</v>
      </c>
      <c r="JP77" s="420">
        <v>500</v>
      </c>
      <c r="JQ77" s="262"/>
      <c r="JR77" s="284"/>
      <c r="JS77" s="284"/>
      <c r="JT77" s="252"/>
      <c r="JU77" s="262"/>
      <c r="JV77" s="284"/>
      <c r="JW77" s="284"/>
      <c r="JX77" s="252"/>
      <c r="JY77" s="256">
        <v>707.7</v>
      </c>
      <c r="JZ77" s="271"/>
      <c r="KA77" s="271"/>
      <c r="KB77" s="777"/>
      <c r="KC77" s="262"/>
      <c r="KD77" s="284"/>
      <c r="KE77" s="284"/>
      <c r="KF77" s="288"/>
    </row>
    <row r="78" spans="1:292" s="115" customFormat="1" ht="15.75" customHeight="1">
      <c r="A78" s="928"/>
      <c r="B78" s="439">
        <v>0.9</v>
      </c>
      <c r="C78" s="266"/>
      <c r="D78" s="418">
        <v>478</v>
      </c>
      <c r="E78" s="419">
        <v>485</v>
      </c>
      <c r="F78" s="419">
        <v>483</v>
      </c>
      <c r="G78" s="419">
        <v>504</v>
      </c>
      <c r="H78" s="420">
        <v>495</v>
      </c>
      <c r="I78" s="262"/>
      <c r="J78" s="284"/>
      <c r="K78" s="284"/>
      <c r="L78" s="252"/>
      <c r="M78" s="262"/>
      <c r="N78" s="284"/>
      <c r="O78" s="284"/>
      <c r="P78" s="252"/>
      <c r="Q78" s="262"/>
      <c r="R78" s="284"/>
      <c r="S78" s="284"/>
      <c r="T78" s="252"/>
      <c r="U78" s="372">
        <v>462</v>
      </c>
      <c r="V78" s="373">
        <v>486</v>
      </c>
      <c r="W78" s="374">
        <v>497</v>
      </c>
      <c r="X78" s="418">
        <v>620</v>
      </c>
      <c r="Y78" s="419">
        <v>646</v>
      </c>
      <c r="Z78" s="419">
        <v>657</v>
      </c>
      <c r="AA78" s="420">
        <v>675</v>
      </c>
      <c r="AB78" s="256">
        <v>680.2</v>
      </c>
      <c r="AC78" s="271">
        <v>663.3</v>
      </c>
      <c r="AD78" s="271">
        <v>708.6</v>
      </c>
      <c r="AE78" s="777">
        <v>719.4</v>
      </c>
      <c r="AF78" s="262"/>
      <c r="AG78" s="284"/>
      <c r="AH78" s="284"/>
      <c r="AI78" s="284"/>
      <c r="AJ78" s="252"/>
      <c r="AK78" s="262"/>
      <c r="AL78" s="284"/>
      <c r="AM78" s="284"/>
      <c r="AN78" s="252"/>
      <c r="AO78" s="418">
        <v>489</v>
      </c>
      <c r="AP78" s="420">
        <v>506</v>
      </c>
      <c r="AQ78" s="262">
        <v>474</v>
      </c>
      <c r="AR78" s="373">
        <v>486.49</v>
      </c>
      <c r="AS78" s="284">
        <v>498.04</v>
      </c>
      <c r="AT78" s="374">
        <v>514.91999999999996</v>
      </c>
      <c r="AU78" s="262"/>
      <c r="AV78" s="284"/>
      <c r="AW78" s="284"/>
      <c r="AX78" s="252"/>
      <c r="AY78" s="262"/>
      <c r="AZ78" s="284"/>
      <c r="BA78" s="284"/>
      <c r="BB78" s="252"/>
      <c r="BC78" s="262"/>
      <c r="BD78" s="284"/>
      <c r="BE78" s="284"/>
      <c r="BF78" s="252"/>
      <c r="BG78" s="262"/>
      <c r="BH78" s="284"/>
      <c r="BI78" s="284"/>
      <c r="BJ78" s="252"/>
      <c r="BK78" s="372">
        <v>481</v>
      </c>
      <c r="BL78" s="374">
        <v>499</v>
      </c>
      <c r="BM78" s="262">
        <v>612</v>
      </c>
      <c r="BN78" s="284">
        <v>617</v>
      </c>
      <c r="BO78" s="284">
        <v>649</v>
      </c>
      <c r="BP78" s="252">
        <v>667</v>
      </c>
      <c r="BQ78" s="266">
        <v>481</v>
      </c>
      <c r="BR78" s="262"/>
      <c r="BS78" s="284"/>
      <c r="BT78" s="252"/>
      <c r="BU78" s="262"/>
      <c r="BV78" s="284"/>
      <c r="BW78" s="252"/>
      <c r="BX78" s="262"/>
      <c r="BY78" s="284"/>
      <c r="BZ78" s="252"/>
      <c r="CA78" s="262"/>
      <c r="CB78" s="284"/>
      <c r="CC78" s="252"/>
      <c r="CD78" s="262"/>
      <c r="CE78" s="284"/>
      <c r="CF78" s="252"/>
      <c r="CG78" s="262"/>
      <c r="CH78" s="284"/>
      <c r="CI78" s="252"/>
      <c r="CJ78" s="262"/>
      <c r="CK78" s="252"/>
      <c r="CL78" s="418">
        <v>714</v>
      </c>
      <c r="CM78" s="420"/>
      <c r="CN78" s="418"/>
      <c r="CO78" s="420"/>
      <c r="CP78" s="372">
        <v>443</v>
      </c>
      <c r="CQ78" s="374">
        <v>450</v>
      </c>
      <c r="CR78" s="776"/>
      <c r="CS78" s="266"/>
      <c r="CT78" s="256"/>
      <c r="CU78" s="777"/>
      <c r="CV78" s="262"/>
      <c r="CW78" s="284"/>
      <c r="CX78" s="284"/>
      <c r="CY78" s="252"/>
      <c r="CZ78" s="441"/>
      <c r="DA78" s="418"/>
      <c r="DB78" s="419"/>
      <c r="DC78" s="419"/>
      <c r="DD78" s="419"/>
      <c r="DE78" s="420"/>
      <c r="DF78" s="418">
        <v>485</v>
      </c>
      <c r="DG78" s="419">
        <v>491</v>
      </c>
      <c r="DH78" s="419">
        <v>493</v>
      </c>
      <c r="DI78" s="419">
        <v>504</v>
      </c>
      <c r="DJ78" s="252"/>
      <c r="DK78" s="262"/>
      <c r="DL78" s="284"/>
      <c r="DM78" s="284"/>
      <c r="DN78" s="252"/>
      <c r="DO78" s="262"/>
      <c r="DP78" s="284"/>
      <c r="DQ78" s="284"/>
      <c r="DR78" s="252"/>
      <c r="DS78" s="262">
        <v>588</v>
      </c>
      <c r="DT78" s="284">
        <v>613</v>
      </c>
      <c r="DU78" s="284">
        <v>635</v>
      </c>
      <c r="DV78" s="252">
        <v>653</v>
      </c>
      <c r="DW78" s="266"/>
      <c r="DX78" s="266"/>
      <c r="DY78" s="262"/>
      <c r="DZ78" s="284"/>
      <c r="EA78" s="284"/>
      <c r="EB78" s="252"/>
      <c r="EC78" s="266"/>
      <c r="ED78" s="266"/>
      <c r="EE78" s="372">
        <v>499</v>
      </c>
      <c r="EF78" s="374">
        <v>506</v>
      </c>
      <c r="EG78" s="262">
        <v>483</v>
      </c>
      <c r="EH78" s="252">
        <v>495</v>
      </c>
      <c r="EI78" s="372">
        <v>481</v>
      </c>
      <c r="EJ78" s="374">
        <v>486</v>
      </c>
      <c r="EK78" s="372">
        <v>493</v>
      </c>
      <c r="EL78" s="373">
        <v>498</v>
      </c>
      <c r="EM78" s="374">
        <v>501</v>
      </c>
      <c r="EN78" s="262"/>
      <c r="EO78" s="252"/>
      <c r="EP78" s="372">
        <v>496</v>
      </c>
      <c r="EQ78" s="374">
        <v>465</v>
      </c>
      <c r="ER78" s="372">
        <v>482</v>
      </c>
      <c r="ES78" s="374">
        <v>496</v>
      </c>
      <c r="ET78" s="262"/>
      <c r="EU78" s="284"/>
      <c r="EV78" s="284"/>
      <c r="EW78" s="252"/>
      <c r="EX78" s="262"/>
      <c r="EY78" s="284"/>
      <c r="EZ78" s="284"/>
      <c r="FA78" s="252"/>
      <c r="FB78" s="372">
        <v>498</v>
      </c>
      <c r="FC78" s="374">
        <v>504</v>
      </c>
      <c r="FD78" s="262"/>
      <c r="FE78" s="284"/>
      <c r="FF78" s="284"/>
      <c r="FG78" s="252"/>
      <c r="FH78" s="372">
        <v>471</v>
      </c>
      <c r="FI78" s="374">
        <v>488</v>
      </c>
      <c r="FJ78" s="372">
        <v>495</v>
      </c>
      <c r="FK78" s="374">
        <v>502</v>
      </c>
      <c r="FL78" s="262"/>
      <c r="FM78" s="252"/>
      <c r="FN78" s="262"/>
      <c r="FO78" s="284"/>
      <c r="FP78" s="284"/>
      <c r="FQ78" s="252"/>
      <c r="FR78" s="108"/>
      <c r="FS78" s="109"/>
      <c r="FT78" s="109"/>
      <c r="FU78" s="110"/>
      <c r="FV78" s="372">
        <v>507</v>
      </c>
      <c r="FW78" s="374">
        <v>517</v>
      </c>
      <c r="FX78" s="372">
        <v>714</v>
      </c>
      <c r="FY78" s="374"/>
      <c r="FZ78" s="262"/>
      <c r="GA78" s="252"/>
      <c r="GB78" s="375"/>
      <c r="GC78" s="372">
        <v>440</v>
      </c>
      <c r="GD78" s="374">
        <v>447</v>
      </c>
      <c r="GE78" s="262">
        <v>436</v>
      </c>
      <c r="GF78" s="284">
        <v>435</v>
      </c>
      <c r="GG78" s="284">
        <v>443</v>
      </c>
      <c r="GH78" s="252">
        <v>462</v>
      </c>
      <c r="GI78" s="266"/>
      <c r="GJ78" s="266"/>
      <c r="GK78" s="266"/>
      <c r="GL78" s="266"/>
      <c r="GM78" s="262"/>
      <c r="GN78" s="284"/>
      <c r="GO78" s="284"/>
      <c r="GP78" s="252"/>
      <c r="GQ78" s="262"/>
      <c r="GR78" s="284"/>
      <c r="GS78" s="284"/>
      <c r="GT78" s="252"/>
      <c r="GU78" s="262"/>
      <c r="GV78" s="284"/>
      <c r="GW78" s="284"/>
      <c r="GX78" s="252"/>
      <c r="GY78" s="262"/>
      <c r="GZ78" s="284"/>
      <c r="HA78" s="284"/>
      <c r="HB78" s="252"/>
      <c r="HC78" s="776"/>
      <c r="HD78" s="372">
        <v>486</v>
      </c>
      <c r="HE78" s="374">
        <v>497</v>
      </c>
      <c r="HF78" s="262">
        <v>538</v>
      </c>
      <c r="HG78" s="284">
        <v>580</v>
      </c>
      <c r="HH78" s="284">
        <v>616</v>
      </c>
      <c r="HI78" s="252">
        <v>640</v>
      </c>
      <c r="HJ78" s="372">
        <v>474</v>
      </c>
      <c r="HK78" s="374">
        <v>497</v>
      </c>
      <c r="HL78" s="262"/>
      <c r="HM78" s="284"/>
      <c r="HN78" s="284"/>
      <c r="HO78" s="252"/>
      <c r="HP78" s="262"/>
      <c r="HQ78" s="252"/>
      <c r="HR78" s="262"/>
      <c r="HS78" s="284"/>
      <c r="HT78" s="284"/>
      <c r="HU78" s="252"/>
      <c r="HV78" s="372">
        <v>484</v>
      </c>
      <c r="HW78" s="374">
        <v>494</v>
      </c>
      <c r="HX78" s="372">
        <v>485</v>
      </c>
      <c r="HY78" s="374">
        <v>503</v>
      </c>
      <c r="HZ78" s="262"/>
      <c r="IA78" s="284"/>
      <c r="IB78" s="284"/>
      <c r="IC78" s="252"/>
      <c r="ID78" s="372">
        <v>493</v>
      </c>
      <c r="IE78" s="374">
        <v>462</v>
      </c>
      <c r="IF78" s="372">
        <v>487</v>
      </c>
      <c r="IG78" s="374">
        <v>470</v>
      </c>
      <c r="IH78" s="262"/>
      <c r="II78" s="284"/>
      <c r="IJ78" s="284"/>
      <c r="IK78" s="252"/>
      <c r="IL78" s="266"/>
      <c r="IM78" s="372">
        <v>497</v>
      </c>
      <c r="IN78" s="374">
        <v>497</v>
      </c>
      <c r="IO78" s="262"/>
      <c r="IP78" s="284"/>
      <c r="IQ78" s="284"/>
      <c r="IR78" s="252"/>
      <c r="IS78" s="262"/>
      <c r="IT78" s="284"/>
      <c r="IU78" s="284"/>
      <c r="IV78" s="252"/>
      <c r="IW78" s="262"/>
      <c r="IX78" s="284"/>
      <c r="IY78" s="284"/>
      <c r="IZ78" s="252"/>
      <c r="JA78" s="266"/>
      <c r="JB78" s="256"/>
      <c r="JC78" s="271"/>
      <c r="JD78" s="271"/>
      <c r="JE78" s="777"/>
      <c r="JF78" s="262"/>
      <c r="JG78" s="284"/>
      <c r="JH78" s="252"/>
      <c r="JI78" s="372">
        <v>479</v>
      </c>
      <c r="JJ78" s="374">
        <v>495</v>
      </c>
      <c r="JK78" s="262"/>
      <c r="JL78" s="284"/>
      <c r="JM78" s="284"/>
      <c r="JN78" s="252"/>
      <c r="JO78" s="418">
        <v>503</v>
      </c>
      <c r="JP78" s="420">
        <v>511</v>
      </c>
      <c r="JQ78" s="262"/>
      <c r="JR78" s="284"/>
      <c r="JS78" s="284"/>
      <c r="JT78" s="252"/>
      <c r="JU78" s="262"/>
      <c r="JV78" s="284"/>
      <c r="JW78" s="284"/>
      <c r="JX78" s="252"/>
      <c r="JY78" s="256"/>
      <c r="JZ78" s="271"/>
      <c r="KA78" s="271"/>
      <c r="KB78" s="777"/>
      <c r="KC78" s="262"/>
      <c r="KD78" s="284"/>
      <c r="KE78" s="284"/>
      <c r="KF78" s="288"/>
    </row>
    <row r="79" spans="1:292" s="115" customFormat="1" ht="15.75" customHeight="1">
      <c r="A79" s="928"/>
      <c r="B79" s="439">
        <v>0.95</v>
      </c>
      <c r="C79" s="266"/>
      <c r="D79" s="418">
        <v>499</v>
      </c>
      <c r="E79" s="419">
        <v>503</v>
      </c>
      <c r="F79" s="419">
        <v>501</v>
      </c>
      <c r="G79" s="419">
        <v>510</v>
      </c>
      <c r="H79" s="420">
        <v>503</v>
      </c>
      <c r="I79" s="262"/>
      <c r="J79" s="284"/>
      <c r="K79" s="284"/>
      <c r="L79" s="252"/>
      <c r="M79" s="262"/>
      <c r="N79" s="284"/>
      <c r="O79" s="284"/>
      <c r="P79" s="252"/>
      <c r="Q79" s="262"/>
      <c r="R79" s="284"/>
      <c r="S79" s="284"/>
      <c r="T79" s="252"/>
      <c r="U79" s="372">
        <v>488</v>
      </c>
      <c r="V79" s="373">
        <v>507</v>
      </c>
      <c r="W79" s="374">
        <v>515</v>
      </c>
      <c r="X79" s="418">
        <v>680</v>
      </c>
      <c r="Y79" s="419">
        <v>709</v>
      </c>
      <c r="Z79" s="419">
        <v>713</v>
      </c>
      <c r="AA79" s="420">
        <v>723</v>
      </c>
      <c r="AB79" s="256"/>
      <c r="AC79" s="271"/>
      <c r="AD79" s="271"/>
      <c r="AE79" s="777"/>
      <c r="AF79" s="262"/>
      <c r="AG79" s="284"/>
      <c r="AH79" s="284"/>
      <c r="AI79" s="284"/>
      <c r="AJ79" s="252"/>
      <c r="AK79" s="262"/>
      <c r="AL79" s="284"/>
      <c r="AM79" s="284"/>
      <c r="AN79" s="252"/>
      <c r="AO79" s="418">
        <v>504</v>
      </c>
      <c r="AP79" s="420">
        <v>517</v>
      </c>
      <c r="AQ79" s="262">
        <v>543</v>
      </c>
      <c r="AR79" s="373">
        <v>557.23</v>
      </c>
      <c r="AS79" s="284">
        <v>566.20000000000005</v>
      </c>
      <c r="AT79" s="374">
        <v>584.54999999999995</v>
      </c>
      <c r="AU79" s="262"/>
      <c r="AV79" s="284"/>
      <c r="AW79" s="284"/>
      <c r="AX79" s="252"/>
      <c r="AY79" s="262"/>
      <c r="AZ79" s="284"/>
      <c r="BA79" s="284"/>
      <c r="BB79" s="252"/>
      <c r="BC79" s="262"/>
      <c r="BD79" s="284"/>
      <c r="BE79" s="284"/>
      <c r="BF79" s="252"/>
      <c r="BG79" s="262"/>
      <c r="BH79" s="284"/>
      <c r="BI79" s="284"/>
      <c r="BJ79" s="252"/>
      <c r="BK79" s="372">
        <v>507</v>
      </c>
      <c r="BL79" s="374">
        <v>517</v>
      </c>
      <c r="BM79" s="262">
        <v>666</v>
      </c>
      <c r="BN79" s="284">
        <v>670</v>
      </c>
      <c r="BO79" s="284">
        <v>703</v>
      </c>
      <c r="BP79" s="252">
        <v>713</v>
      </c>
      <c r="BQ79" s="266">
        <v>536</v>
      </c>
      <c r="BR79" s="262"/>
      <c r="BS79" s="284"/>
      <c r="BT79" s="252"/>
      <c r="BU79" s="262"/>
      <c r="BV79" s="284"/>
      <c r="BW79" s="252"/>
      <c r="BX79" s="262"/>
      <c r="BY79" s="284"/>
      <c r="BZ79" s="252"/>
      <c r="CA79" s="262"/>
      <c r="CB79" s="284"/>
      <c r="CC79" s="252"/>
      <c r="CD79" s="262"/>
      <c r="CE79" s="284"/>
      <c r="CF79" s="252"/>
      <c r="CG79" s="262"/>
      <c r="CH79" s="284"/>
      <c r="CI79" s="252"/>
      <c r="CJ79" s="262"/>
      <c r="CK79" s="252"/>
      <c r="CL79" s="418">
        <v>743</v>
      </c>
      <c r="CM79" s="420"/>
      <c r="CN79" s="418"/>
      <c r="CO79" s="420"/>
      <c r="CP79" s="372">
        <v>469</v>
      </c>
      <c r="CQ79" s="374">
        <v>473</v>
      </c>
      <c r="CR79" s="776"/>
      <c r="CS79" s="266"/>
      <c r="CT79" s="256"/>
      <c r="CU79" s="777"/>
      <c r="CV79" s="262"/>
      <c r="CW79" s="284"/>
      <c r="CX79" s="284"/>
      <c r="CY79" s="252"/>
      <c r="CZ79" s="441"/>
      <c r="DA79" s="418"/>
      <c r="DB79" s="419"/>
      <c r="DC79" s="419"/>
      <c r="DD79" s="419"/>
      <c r="DE79" s="420"/>
      <c r="DF79" s="418">
        <v>505</v>
      </c>
      <c r="DG79" s="419">
        <v>508</v>
      </c>
      <c r="DH79" s="419">
        <v>509</v>
      </c>
      <c r="DI79" s="419">
        <v>515</v>
      </c>
      <c r="DJ79" s="252"/>
      <c r="DK79" s="262"/>
      <c r="DL79" s="284"/>
      <c r="DM79" s="284"/>
      <c r="DN79" s="252"/>
      <c r="DO79" s="262"/>
      <c r="DP79" s="284"/>
      <c r="DQ79" s="284"/>
      <c r="DR79" s="252"/>
      <c r="DS79" s="262">
        <v>676</v>
      </c>
      <c r="DT79" s="284">
        <v>688</v>
      </c>
      <c r="DU79" s="284">
        <v>690</v>
      </c>
      <c r="DV79" s="252">
        <v>702</v>
      </c>
      <c r="DW79" s="266"/>
      <c r="DX79" s="266"/>
      <c r="DY79" s="262"/>
      <c r="DZ79" s="284"/>
      <c r="EA79" s="284"/>
      <c r="EB79" s="252"/>
      <c r="EC79" s="266"/>
      <c r="ED79" s="266"/>
      <c r="EE79" s="372">
        <v>512</v>
      </c>
      <c r="EF79" s="374">
        <v>518</v>
      </c>
      <c r="EG79" s="262">
        <v>505</v>
      </c>
      <c r="EH79" s="252">
        <v>510</v>
      </c>
      <c r="EI79" s="372">
        <v>509</v>
      </c>
      <c r="EJ79" s="374">
        <v>503</v>
      </c>
      <c r="EK79" s="372">
        <v>516</v>
      </c>
      <c r="EL79" s="373">
        <v>516</v>
      </c>
      <c r="EM79" s="374">
        <v>520</v>
      </c>
      <c r="EN79" s="262"/>
      <c r="EO79" s="252"/>
      <c r="EP79" s="372">
        <v>512</v>
      </c>
      <c r="EQ79" s="374">
        <v>479</v>
      </c>
      <c r="ER79" s="372">
        <v>506</v>
      </c>
      <c r="ES79" s="374">
        <v>513</v>
      </c>
      <c r="ET79" s="262"/>
      <c r="EU79" s="284"/>
      <c r="EV79" s="284"/>
      <c r="EW79" s="252"/>
      <c r="EX79" s="262"/>
      <c r="EY79" s="284"/>
      <c r="EZ79" s="284"/>
      <c r="FA79" s="252"/>
      <c r="FB79" s="372">
        <v>520</v>
      </c>
      <c r="FC79" s="374">
        <v>520</v>
      </c>
      <c r="FD79" s="262"/>
      <c r="FE79" s="284"/>
      <c r="FF79" s="284"/>
      <c r="FG79" s="252"/>
      <c r="FH79" s="372">
        <v>486</v>
      </c>
      <c r="FI79" s="374">
        <v>500</v>
      </c>
      <c r="FJ79" s="372">
        <v>510</v>
      </c>
      <c r="FK79" s="374">
        <v>511</v>
      </c>
      <c r="FL79" s="262"/>
      <c r="FM79" s="252"/>
      <c r="FN79" s="262"/>
      <c r="FO79" s="284"/>
      <c r="FP79" s="284"/>
      <c r="FQ79" s="252"/>
      <c r="FR79" s="108"/>
      <c r="FS79" s="109"/>
      <c r="FT79" s="109"/>
      <c r="FU79" s="110"/>
      <c r="FV79" s="372">
        <v>526</v>
      </c>
      <c r="FW79" s="374">
        <v>537</v>
      </c>
      <c r="FX79" s="372"/>
      <c r="FY79" s="374"/>
      <c r="FZ79" s="262"/>
      <c r="GA79" s="252"/>
      <c r="GB79" s="375"/>
      <c r="GC79" s="372">
        <v>455</v>
      </c>
      <c r="GD79" s="374">
        <v>458</v>
      </c>
      <c r="GE79" s="262">
        <v>484</v>
      </c>
      <c r="GF79" s="284">
        <v>480</v>
      </c>
      <c r="GG79" s="284">
        <v>492</v>
      </c>
      <c r="GH79" s="252">
        <v>523</v>
      </c>
      <c r="GI79" s="266"/>
      <c r="GJ79" s="266"/>
      <c r="GK79" s="266"/>
      <c r="GL79" s="266"/>
      <c r="GM79" s="262"/>
      <c r="GN79" s="284"/>
      <c r="GO79" s="284"/>
      <c r="GP79" s="252"/>
      <c r="GQ79" s="262"/>
      <c r="GR79" s="284"/>
      <c r="GS79" s="284"/>
      <c r="GT79" s="252"/>
      <c r="GU79" s="262"/>
      <c r="GV79" s="284"/>
      <c r="GW79" s="284"/>
      <c r="GX79" s="252"/>
      <c r="GY79" s="262"/>
      <c r="GZ79" s="284"/>
      <c r="HA79" s="284"/>
      <c r="HB79" s="252"/>
      <c r="HC79" s="776"/>
      <c r="HD79" s="372">
        <v>505</v>
      </c>
      <c r="HE79" s="374">
        <v>511</v>
      </c>
      <c r="HF79" s="262">
        <v>612</v>
      </c>
      <c r="HG79" s="284">
        <v>650</v>
      </c>
      <c r="HH79" s="284">
        <v>690</v>
      </c>
      <c r="HI79" s="252">
        <v>702</v>
      </c>
      <c r="HJ79" s="372">
        <v>510</v>
      </c>
      <c r="HK79" s="374">
        <v>520</v>
      </c>
      <c r="HL79" s="262"/>
      <c r="HM79" s="284"/>
      <c r="HN79" s="284"/>
      <c r="HO79" s="252"/>
      <c r="HP79" s="262"/>
      <c r="HQ79" s="252"/>
      <c r="HR79" s="262"/>
      <c r="HS79" s="284"/>
      <c r="HT79" s="284"/>
      <c r="HU79" s="252"/>
      <c r="HV79" s="372">
        <v>503</v>
      </c>
      <c r="HW79" s="374">
        <v>508</v>
      </c>
      <c r="HX79" s="372">
        <v>502</v>
      </c>
      <c r="HY79" s="374">
        <v>514</v>
      </c>
      <c r="HZ79" s="262"/>
      <c r="IA79" s="284"/>
      <c r="IB79" s="284"/>
      <c r="IC79" s="252"/>
      <c r="ID79" s="372">
        <v>512</v>
      </c>
      <c r="IE79" s="374">
        <v>474</v>
      </c>
      <c r="IF79" s="372">
        <v>504</v>
      </c>
      <c r="IG79" s="374">
        <v>483</v>
      </c>
      <c r="IH79" s="262"/>
      <c r="II79" s="284"/>
      <c r="IJ79" s="284"/>
      <c r="IK79" s="252"/>
      <c r="IL79" s="266"/>
      <c r="IM79" s="372">
        <v>513</v>
      </c>
      <c r="IN79" s="374">
        <v>512</v>
      </c>
      <c r="IO79" s="262"/>
      <c r="IP79" s="284"/>
      <c r="IQ79" s="284"/>
      <c r="IR79" s="252"/>
      <c r="IS79" s="262"/>
      <c r="IT79" s="284"/>
      <c r="IU79" s="284"/>
      <c r="IV79" s="252"/>
      <c r="IW79" s="262"/>
      <c r="IX79" s="284"/>
      <c r="IY79" s="284"/>
      <c r="IZ79" s="252"/>
      <c r="JA79" s="266"/>
      <c r="JB79" s="256"/>
      <c r="JC79" s="271"/>
      <c r="JD79" s="271"/>
      <c r="JE79" s="777"/>
      <c r="JF79" s="262"/>
      <c r="JG79" s="284"/>
      <c r="JH79" s="252"/>
      <c r="JI79" s="372">
        <v>503</v>
      </c>
      <c r="JJ79" s="374">
        <v>513</v>
      </c>
      <c r="JK79" s="262"/>
      <c r="JL79" s="284"/>
      <c r="JM79" s="284"/>
      <c r="JN79" s="252"/>
      <c r="JO79" s="418">
        <v>516</v>
      </c>
      <c r="JP79" s="420">
        <v>521</v>
      </c>
      <c r="JQ79" s="262"/>
      <c r="JR79" s="284"/>
      <c r="JS79" s="284"/>
      <c r="JT79" s="252"/>
      <c r="JU79" s="262"/>
      <c r="JV79" s="284"/>
      <c r="JW79" s="284"/>
      <c r="JX79" s="252"/>
      <c r="JY79" s="256"/>
      <c r="JZ79" s="271"/>
      <c r="KA79" s="271"/>
      <c r="KB79" s="777"/>
      <c r="KC79" s="262"/>
      <c r="KD79" s="284"/>
      <c r="KE79" s="284"/>
      <c r="KF79" s="288"/>
    </row>
    <row r="80" spans="1:292" s="115" customFormat="1" ht="15.75" customHeight="1">
      <c r="A80" s="928"/>
      <c r="B80" s="442" t="s">
        <v>370</v>
      </c>
      <c r="C80" s="266"/>
      <c r="D80" s="418">
        <v>522</v>
      </c>
      <c r="E80" s="419">
        <v>521</v>
      </c>
      <c r="F80" s="419">
        <v>519</v>
      </c>
      <c r="G80" s="419">
        <v>516</v>
      </c>
      <c r="H80" s="420">
        <v>511</v>
      </c>
      <c r="I80" s="262"/>
      <c r="J80" s="284"/>
      <c r="K80" s="284"/>
      <c r="L80" s="252"/>
      <c r="M80" s="262"/>
      <c r="N80" s="284"/>
      <c r="O80" s="284"/>
      <c r="P80" s="252"/>
      <c r="Q80" s="262"/>
      <c r="R80" s="284"/>
      <c r="S80" s="284"/>
      <c r="T80" s="252"/>
      <c r="U80" s="372">
        <v>512</v>
      </c>
      <c r="V80" s="373">
        <v>528</v>
      </c>
      <c r="W80" s="374">
        <v>535</v>
      </c>
      <c r="X80" s="418">
        <v>742</v>
      </c>
      <c r="Y80" s="419">
        <v>815</v>
      </c>
      <c r="Z80" s="419">
        <v>814</v>
      </c>
      <c r="AA80" s="420">
        <v>839</v>
      </c>
      <c r="AB80" s="256" t="s">
        <v>371</v>
      </c>
      <c r="AC80" s="271" t="s">
        <v>371</v>
      </c>
      <c r="AD80" s="271" t="s">
        <v>371</v>
      </c>
      <c r="AE80" s="777" t="s">
        <v>371</v>
      </c>
      <c r="AF80" s="262"/>
      <c r="AG80" s="284"/>
      <c r="AH80" s="284"/>
      <c r="AI80" s="284"/>
      <c r="AJ80" s="252"/>
      <c r="AK80" s="262"/>
      <c r="AL80" s="284"/>
      <c r="AM80" s="284"/>
      <c r="AN80" s="252"/>
      <c r="AO80" s="418">
        <v>519</v>
      </c>
      <c r="AP80" s="420">
        <v>528</v>
      </c>
      <c r="AQ80" s="262">
        <v>721</v>
      </c>
      <c r="AR80" s="373">
        <v>730.98</v>
      </c>
      <c r="AS80" s="284">
        <v>726.59</v>
      </c>
      <c r="AT80" s="374">
        <v>751.51</v>
      </c>
      <c r="AU80" s="262"/>
      <c r="AV80" s="284"/>
      <c r="AW80" s="284"/>
      <c r="AX80" s="252"/>
      <c r="AY80" s="262"/>
      <c r="AZ80" s="284"/>
      <c r="BA80" s="284"/>
      <c r="BB80" s="252"/>
      <c r="BC80" s="262"/>
      <c r="BD80" s="284"/>
      <c r="BE80" s="284"/>
      <c r="BF80" s="252"/>
      <c r="BG80" s="262"/>
      <c r="BH80" s="284"/>
      <c r="BI80" s="284"/>
      <c r="BJ80" s="252"/>
      <c r="BK80" s="372">
        <v>534</v>
      </c>
      <c r="BL80" s="374">
        <v>536</v>
      </c>
      <c r="BM80" s="262">
        <v>734</v>
      </c>
      <c r="BN80" s="284">
        <v>736</v>
      </c>
      <c r="BO80" s="284">
        <v>750</v>
      </c>
      <c r="BP80" s="252">
        <v>749</v>
      </c>
      <c r="BQ80" s="266">
        <v>638</v>
      </c>
      <c r="BR80" s="262"/>
      <c r="BS80" s="284"/>
      <c r="BT80" s="252"/>
      <c r="BU80" s="262"/>
      <c r="BV80" s="284"/>
      <c r="BW80" s="252"/>
      <c r="BX80" s="262"/>
      <c r="BY80" s="284"/>
      <c r="BZ80" s="252"/>
      <c r="CA80" s="262"/>
      <c r="CB80" s="284"/>
      <c r="CC80" s="252"/>
      <c r="CD80" s="262"/>
      <c r="CE80" s="284"/>
      <c r="CF80" s="252"/>
      <c r="CG80" s="262"/>
      <c r="CH80" s="284"/>
      <c r="CI80" s="252"/>
      <c r="CJ80" s="262"/>
      <c r="CK80" s="252"/>
      <c r="CL80" s="418">
        <v>852</v>
      </c>
      <c r="CM80" s="420"/>
      <c r="CN80" s="418" t="s">
        <v>371</v>
      </c>
      <c r="CO80" s="420"/>
      <c r="CP80" s="372">
        <v>504</v>
      </c>
      <c r="CQ80" s="374">
        <v>501</v>
      </c>
      <c r="CR80" s="776"/>
      <c r="CS80" s="266"/>
      <c r="CT80" s="256"/>
      <c r="CU80" s="777"/>
      <c r="CV80" s="262"/>
      <c r="CW80" s="284"/>
      <c r="CX80" s="284"/>
      <c r="CY80" s="252"/>
      <c r="CZ80" s="441"/>
      <c r="DA80" s="418"/>
      <c r="DB80" s="419"/>
      <c r="DC80" s="419"/>
      <c r="DD80" s="419"/>
      <c r="DE80" s="420"/>
      <c r="DF80" s="418">
        <v>526</v>
      </c>
      <c r="DG80" s="419">
        <v>524</v>
      </c>
      <c r="DH80" s="419">
        <v>526</v>
      </c>
      <c r="DI80" s="419">
        <v>527</v>
      </c>
      <c r="DJ80" s="252"/>
      <c r="DK80" s="262" t="s">
        <v>371</v>
      </c>
      <c r="DL80" s="284"/>
      <c r="DM80" s="284"/>
      <c r="DN80" s="252"/>
      <c r="DO80" s="262"/>
      <c r="DP80" s="284"/>
      <c r="DQ80" s="284"/>
      <c r="DR80" s="252"/>
      <c r="DS80" s="262">
        <v>750</v>
      </c>
      <c r="DT80" s="284">
        <v>749</v>
      </c>
      <c r="DU80" s="284">
        <v>750</v>
      </c>
      <c r="DV80" s="252">
        <v>750</v>
      </c>
      <c r="DW80" s="266"/>
      <c r="DX80" s="266"/>
      <c r="DY80" s="262"/>
      <c r="DZ80" s="284"/>
      <c r="EA80" s="284"/>
      <c r="EB80" s="252"/>
      <c r="EC80" s="266"/>
      <c r="ED80" s="266"/>
      <c r="EE80" s="372">
        <v>525</v>
      </c>
      <c r="EF80" s="374">
        <v>532</v>
      </c>
      <c r="EG80" s="262">
        <v>525</v>
      </c>
      <c r="EH80" s="252">
        <v>525</v>
      </c>
      <c r="EI80" s="372">
        <v>539</v>
      </c>
      <c r="EJ80" s="374">
        <v>518</v>
      </c>
      <c r="EK80" s="372">
        <v>543</v>
      </c>
      <c r="EL80" s="373">
        <v>539</v>
      </c>
      <c r="EM80" s="374">
        <v>541</v>
      </c>
      <c r="EN80" s="262"/>
      <c r="EO80" s="252"/>
      <c r="EP80" s="372">
        <v>529</v>
      </c>
      <c r="EQ80" s="374">
        <v>491</v>
      </c>
      <c r="ER80" s="372">
        <v>532</v>
      </c>
      <c r="ES80" s="374">
        <v>533</v>
      </c>
      <c r="ET80" s="262"/>
      <c r="EU80" s="284"/>
      <c r="EV80" s="284"/>
      <c r="EW80" s="252"/>
      <c r="EX80" s="262"/>
      <c r="EY80" s="284"/>
      <c r="EZ80" s="284"/>
      <c r="FA80" s="252"/>
      <c r="FB80" s="372">
        <v>543</v>
      </c>
      <c r="FC80" s="374">
        <v>534</v>
      </c>
      <c r="FD80" s="262"/>
      <c r="FE80" s="284"/>
      <c r="FF80" s="284"/>
      <c r="FG80" s="252"/>
      <c r="FH80" s="372">
        <v>499</v>
      </c>
      <c r="FI80" s="374">
        <v>510</v>
      </c>
      <c r="FJ80" s="372">
        <v>524</v>
      </c>
      <c r="FK80" s="374">
        <v>518</v>
      </c>
      <c r="FL80" s="262"/>
      <c r="FM80" s="252"/>
      <c r="FN80" s="262"/>
      <c r="FO80" s="284"/>
      <c r="FP80" s="284"/>
      <c r="FQ80" s="252"/>
      <c r="FR80" s="108" t="s">
        <v>371</v>
      </c>
      <c r="FS80" s="109"/>
      <c r="FT80" s="109"/>
      <c r="FU80" s="110"/>
      <c r="FV80" s="372">
        <v>545</v>
      </c>
      <c r="FW80" s="374">
        <v>559</v>
      </c>
      <c r="FX80" s="372" t="s">
        <v>371</v>
      </c>
      <c r="FY80" s="374"/>
      <c r="FZ80" s="262"/>
      <c r="GA80" s="252"/>
      <c r="GB80" s="375"/>
      <c r="GC80" s="372">
        <v>490</v>
      </c>
      <c r="GD80" s="374">
        <v>494</v>
      </c>
      <c r="GE80" s="262">
        <v>599</v>
      </c>
      <c r="GF80" s="284">
        <v>584</v>
      </c>
      <c r="GG80" s="284">
        <v>590</v>
      </c>
      <c r="GH80" s="252">
        <v>659</v>
      </c>
      <c r="GI80" s="266"/>
      <c r="GJ80" s="266"/>
      <c r="GK80" s="266"/>
      <c r="GL80" s="266"/>
      <c r="GM80" s="262"/>
      <c r="GN80" s="284"/>
      <c r="GO80" s="284"/>
      <c r="GP80" s="252"/>
      <c r="GQ80" s="262"/>
      <c r="GR80" s="284"/>
      <c r="GS80" s="284"/>
      <c r="GT80" s="252"/>
      <c r="GU80" s="262"/>
      <c r="GV80" s="284"/>
      <c r="GW80" s="284"/>
      <c r="GX80" s="252"/>
      <c r="GY80" s="262"/>
      <c r="GZ80" s="284"/>
      <c r="HA80" s="284"/>
      <c r="HB80" s="252"/>
      <c r="HC80" s="776"/>
      <c r="HD80" s="372">
        <v>525</v>
      </c>
      <c r="HE80" s="374">
        <v>526</v>
      </c>
      <c r="HF80" s="262">
        <v>750</v>
      </c>
      <c r="HG80" s="284">
        <v>749</v>
      </c>
      <c r="HH80" s="284">
        <v>749</v>
      </c>
      <c r="HI80" s="252">
        <v>750</v>
      </c>
      <c r="HJ80" s="372">
        <v>555</v>
      </c>
      <c r="HK80" s="374">
        <v>547</v>
      </c>
      <c r="HL80" s="262"/>
      <c r="HM80" s="284"/>
      <c r="HN80" s="284"/>
      <c r="HO80" s="252"/>
      <c r="HP80" s="262"/>
      <c r="HQ80" s="252"/>
      <c r="HR80" s="262"/>
      <c r="HS80" s="284"/>
      <c r="HT80" s="284"/>
      <c r="HU80" s="252"/>
      <c r="HV80" s="372">
        <v>521</v>
      </c>
      <c r="HW80" s="374">
        <v>524</v>
      </c>
      <c r="HX80" s="372">
        <v>522</v>
      </c>
      <c r="HY80" s="374">
        <v>524</v>
      </c>
      <c r="HZ80" s="262"/>
      <c r="IA80" s="284"/>
      <c r="IB80" s="284"/>
      <c r="IC80" s="252"/>
      <c r="ID80" s="372">
        <v>530</v>
      </c>
      <c r="IE80" s="374">
        <v>486</v>
      </c>
      <c r="IF80" s="372">
        <v>522</v>
      </c>
      <c r="IG80" s="374">
        <v>495</v>
      </c>
      <c r="IH80" s="262"/>
      <c r="II80" s="284"/>
      <c r="IJ80" s="284"/>
      <c r="IK80" s="252"/>
      <c r="IL80" s="266"/>
      <c r="IM80" s="372">
        <v>528</v>
      </c>
      <c r="IN80" s="374">
        <v>525</v>
      </c>
      <c r="IO80" s="262"/>
      <c r="IP80" s="284"/>
      <c r="IQ80" s="284"/>
      <c r="IR80" s="252"/>
      <c r="IS80" s="262"/>
      <c r="IT80" s="284"/>
      <c r="IU80" s="284"/>
      <c r="IV80" s="252"/>
      <c r="IW80" s="262"/>
      <c r="IX80" s="284"/>
      <c r="IY80" s="284"/>
      <c r="IZ80" s="252"/>
      <c r="JA80" s="266"/>
      <c r="JB80" s="256"/>
      <c r="JC80" s="271"/>
      <c r="JD80" s="271"/>
      <c r="JE80" s="777"/>
      <c r="JF80" s="262"/>
      <c r="JG80" s="284"/>
      <c r="JH80" s="252"/>
      <c r="JI80" s="372">
        <v>526</v>
      </c>
      <c r="JJ80" s="374">
        <v>531</v>
      </c>
      <c r="JK80" s="262"/>
      <c r="JL80" s="284"/>
      <c r="JM80" s="284"/>
      <c r="JN80" s="252"/>
      <c r="JO80" s="418">
        <v>531</v>
      </c>
      <c r="JP80" s="420">
        <v>532</v>
      </c>
      <c r="JQ80" s="262"/>
      <c r="JR80" s="284"/>
      <c r="JS80" s="284"/>
      <c r="JT80" s="252"/>
      <c r="JU80" s="262"/>
      <c r="JV80" s="284"/>
      <c r="JW80" s="284"/>
      <c r="JX80" s="252"/>
      <c r="JY80" s="256">
        <v>715.6</v>
      </c>
      <c r="JZ80" s="271"/>
      <c r="KA80" s="271"/>
      <c r="KB80" s="777"/>
      <c r="KC80" s="262"/>
      <c r="KD80" s="284"/>
      <c r="KE80" s="284"/>
      <c r="KF80" s="288"/>
    </row>
    <row r="81" spans="1:292" s="115" customFormat="1" ht="15.75" customHeight="1">
      <c r="A81" s="929"/>
      <c r="B81" s="439">
        <v>1</v>
      </c>
      <c r="C81" s="266"/>
      <c r="D81" s="418"/>
      <c r="E81" s="419"/>
      <c r="F81" s="419"/>
      <c r="G81" s="419"/>
      <c r="H81" s="420"/>
      <c r="I81" s="262"/>
      <c r="J81" s="284"/>
      <c r="K81" s="284"/>
      <c r="L81" s="252"/>
      <c r="M81" s="262"/>
      <c r="N81" s="284"/>
      <c r="O81" s="284"/>
      <c r="P81" s="252"/>
      <c r="Q81" s="262"/>
      <c r="R81" s="284"/>
      <c r="S81" s="284"/>
      <c r="T81" s="252"/>
      <c r="U81" s="372"/>
      <c r="V81" s="373"/>
      <c r="W81" s="374"/>
      <c r="X81" s="390"/>
      <c r="Y81" s="391"/>
      <c r="Z81" s="391"/>
      <c r="AA81" s="392"/>
      <c r="AB81" s="256"/>
      <c r="AC81" s="271"/>
      <c r="AD81" s="271"/>
      <c r="AE81" s="777"/>
      <c r="AF81" s="262"/>
      <c r="AG81" s="284"/>
      <c r="AH81" s="284"/>
      <c r="AI81" s="284"/>
      <c r="AJ81" s="252"/>
      <c r="AK81" s="262"/>
      <c r="AL81" s="284"/>
      <c r="AM81" s="284"/>
      <c r="AN81" s="252"/>
      <c r="AO81" s="418"/>
      <c r="AP81" s="420"/>
      <c r="AQ81" s="262">
        <v>787</v>
      </c>
      <c r="AR81" s="284">
        <v>799</v>
      </c>
      <c r="AS81" s="284">
        <v>792.3</v>
      </c>
      <c r="AT81" s="252">
        <v>848.3</v>
      </c>
      <c r="AU81" s="262"/>
      <c r="AV81" s="284"/>
      <c r="AW81" s="284"/>
      <c r="AX81" s="252"/>
      <c r="AY81" s="262"/>
      <c r="AZ81" s="284"/>
      <c r="BA81" s="284"/>
      <c r="BB81" s="252"/>
      <c r="BC81" s="262"/>
      <c r="BD81" s="284"/>
      <c r="BE81" s="284"/>
      <c r="BF81" s="252"/>
      <c r="BG81" s="262"/>
      <c r="BH81" s="284"/>
      <c r="BI81" s="284"/>
      <c r="BJ81" s="252"/>
      <c r="BK81" s="372"/>
      <c r="BL81" s="374"/>
      <c r="BM81" s="262"/>
      <c r="BN81" s="284"/>
      <c r="BO81" s="284"/>
      <c r="BP81" s="252"/>
      <c r="BQ81" s="266">
        <v>664</v>
      </c>
      <c r="BR81" s="262"/>
      <c r="BS81" s="284"/>
      <c r="BT81" s="252"/>
      <c r="BU81" s="262"/>
      <c r="BV81" s="284"/>
      <c r="BW81" s="252"/>
      <c r="BX81" s="262"/>
      <c r="BY81" s="284"/>
      <c r="BZ81" s="252"/>
      <c r="CA81" s="262"/>
      <c r="CB81" s="284"/>
      <c r="CC81" s="252"/>
      <c r="CD81" s="262"/>
      <c r="CE81" s="284"/>
      <c r="CF81" s="252"/>
      <c r="CG81" s="262"/>
      <c r="CH81" s="284"/>
      <c r="CI81" s="252"/>
      <c r="CJ81" s="262"/>
      <c r="CK81" s="252"/>
      <c r="CL81" s="418">
        <v>872</v>
      </c>
      <c r="CM81" s="420"/>
      <c r="CN81" s="418"/>
      <c r="CO81" s="420"/>
      <c r="CP81" s="406"/>
      <c r="CQ81" s="407"/>
      <c r="CR81" s="776"/>
      <c r="CS81" s="266"/>
      <c r="CT81" s="256"/>
      <c r="CU81" s="777"/>
      <c r="CV81" s="262"/>
      <c r="CW81" s="284"/>
      <c r="CX81" s="284"/>
      <c r="CY81" s="252"/>
      <c r="CZ81" s="441"/>
      <c r="DA81" s="418"/>
      <c r="DB81" s="419"/>
      <c r="DC81" s="419"/>
      <c r="DD81" s="419"/>
      <c r="DE81" s="420"/>
      <c r="DF81" s="418"/>
      <c r="DG81" s="419"/>
      <c r="DH81" s="419"/>
      <c r="DI81" s="419"/>
      <c r="DJ81" s="252"/>
      <c r="DK81" s="262"/>
      <c r="DL81" s="284"/>
      <c r="DM81" s="284"/>
      <c r="DN81" s="252"/>
      <c r="DO81" s="262"/>
      <c r="DP81" s="284"/>
      <c r="DQ81" s="284"/>
      <c r="DR81" s="252"/>
      <c r="DS81" s="262"/>
      <c r="DT81" s="284"/>
      <c r="DU81" s="284"/>
      <c r="DV81" s="252"/>
      <c r="DW81" s="266"/>
      <c r="DX81" s="266"/>
      <c r="DY81" s="262"/>
      <c r="DZ81" s="284"/>
      <c r="EA81" s="284"/>
      <c r="EB81" s="252"/>
      <c r="EC81" s="266"/>
      <c r="ED81" s="266"/>
      <c r="EE81" s="372"/>
      <c r="EF81" s="374"/>
      <c r="EG81" s="262"/>
      <c r="EH81" s="252"/>
      <c r="EI81" s="372"/>
      <c r="EJ81" s="374"/>
      <c r="EK81" s="372"/>
      <c r="EL81" s="373"/>
      <c r="EM81" s="374"/>
      <c r="EN81" s="262"/>
      <c r="EO81" s="252"/>
      <c r="EP81" s="372"/>
      <c r="EQ81" s="374"/>
      <c r="ER81" s="372"/>
      <c r="ES81" s="374"/>
      <c r="ET81" s="262"/>
      <c r="EU81" s="284"/>
      <c r="EV81" s="284"/>
      <c r="EW81" s="252"/>
      <c r="EX81" s="262"/>
      <c r="EY81" s="284"/>
      <c r="EZ81" s="284"/>
      <c r="FA81" s="252"/>
      <c r="FB81" s="372"/>
      <c r="FC81" s="374"/>
      <c r="FD81" s="262"/>
      <c r="FE81" s="284"/>
      <c r="FF81" s="284"/>
      <c r="FG81" s="252"/>
      <c r="FH81" s="372"/>
      <c r="FI81" s="374"/>
      <c r="FJ81" s="372"/>
      <c r="FK81" s="374"/>
      <c r="FL81" s="262"/>
      <c r="FM81" s="252"/>
      <c r="FN81" s="262"/>
      <c r="FO81" s="284"/>
      <c r="FP81" s="284"/>
      <c r="FQ81" s="252"/>
      <c r="FR81" s="108"/>
      <c r="FS81" s="109"/>
      <c r="FT81" s="109"/>
      <c r="FU81" s="110"/>
      <c r="FV81" s="372"/>
      <c r="FW81" s="374"/>
      <c r="FX81" s="372"/>
      <c r="FY81" s="374"/>
      <c r="FZ81" s="262"/>
      <c r="GA81" s="252"/>
      <c r="GB81" s="375"/>
      <c r="GC81" s="372"/>
      <c r="GD81" s="374"/>
      <c r="GE81" s="262"/>
      <c r="GF81" s="284"/>
      <c r="GG81" s="284"/>
      <c r="GH81" s="252"/>
      <c r="GI81" s="266"/>
      <c r="GJ81" s="266"/>
      <c r="GK81" s="266"/>
      <c r="GL81" s="266"/>
      <c r="GM81" s="262"/>
      <c r="GN81" s="284"/>
      <c r="GO81" s="284"/>
      <c r="GP81" s="252"/>
      <c r="GQ81" s="262"/>
      <c r="GR81" s="284"/>
      <c r="GS81" s="284"/>
      <c r="GT81" s="252"/>
      <c r="GU81" s="262"/>
      <c r="GV81" s="284"/>
      <c r="GW81" s="284"/>
      <c r="GX81" s="252"/>
      <c r="GY81" s="262"/>
      <c r="GZ81" s="284"/>
      <c r="HA81" s="284"/>
      <c r="HB81" s="252"/>
      <c r="HC81" s="776"/>
      <c r="HD81" s="372"/>
      <c r="HE81" s="374"/>
      <c r="HF81" s="262"/>
      <c r="HG81" s="284"/>
      <c r="HH81" s="284"/>
      <c r="HI81" s="252"/>
      <c r="HJ81" s="372"/>
      <c r="HK81" s="374"/>
      <c r="HL81" s="262"/>
      <c r="HM81" s="284"/>
      <c r="HN81" s="284"/>
      <c r="HO81" s="252"/>
      <c r="HP81" s="262"/>
      <c r="HQ81" s="252"/>
      <c r="HR81" s="262"/>
      <c r="HS81" s="284"/>
      <c r="HT81" s="284"/>
      <c r="HU81" s="252"/>
      <c r="HV81" s="372"/>
      <c r="HW81" s="374"/>
      <c r="HX81" s="372"/>
      <c r="HY81" s="374"/>
      <c r="HZ81" s="262"/>
      <c r="IA81" s="284"/>
      <c r="IB81" s="284"/>
      <c r="IC81" s="252"/>
      <c r="ID81" s="372"/>
      <c r="IE81" s="374"/>
      <c r="IF81" s="372"/>
      <c r="IG81" s="374"/>
      <c r="IH81" s="262"/>
      <c r="II81" s="284"/>
      <c r="IJ81" s="284"/>
      <c r="IK81" s="252"/>
      <c r="IL81" s="266"/>
      <c r="IM81" s="372"/>
      <c r="IN81" s="374"/>
      <c r="IO81" s="262"/>
      <c r="IP81" s="284"/>
      <c r="IQ81" s="284"/>
      <c r="IR81" s="252"/>
      <c r="IS81" s="262"/>
      <c r="IT81" s="284"/>
      <c r="IU81" s="284"/>
      <c r="IV81" s="252"/>
      <c r="IW81" s="262"/>
      <c r="IX81" s="284"/>
      <c r="IY81" s="284"/>
      <c r="IZ81" s="252"/>
      <c r="JA81" s="266"/>
      <c r="JB81" s="256"/>
      <c r="JC81" s="271"/>
      <c r="JD81" s="271"/>
      <c r="JE81" s="777"/>
      <c r="JF81" s="262"/>
      <c r="JG81" s="284"/>
      <c r="JH81" s="252"/>
      <c r="JI81" s="372"/>
      <c r="JJ81" s="374"/>
      <c r="JK81" s="262"/>
      <c r="JL81" s="284"/>
      <c r="JM81" s="284"/>
      <c r="JN81" s="252"/>
      <c r="JO81" s="443"/>
      <c r="JP81" s="444"/>
      <c r="JQ81" s="262"/>
      <c r="JR81" s="284"/>
      <c r="JS81" s="284"/>
      <c r="JT81" s="252"/>
      <c r="JU81" s="262"/>
      <c r="JV81" s="284"/>
      <c r="JW81" s="284"/>
      <c r="JX81" s="252"/>
      <c r="JY81" s="256"/>
      <c r="JZ81" s="271"/>
      <c r="KA81" s="271"/>
      <c r="KB81" s="777"/>
      <c r="KC81" s="262"/>
      <c r="KD81" s="284"/>
      <c r="KE81" s="284"/>
      <c r="KF81" s="288"/>
    </row>
    <row r="82" spans="1:292" s="151" customFormat="1" ht="15.75" customHeight="1">
      <c r="A82" s="930" t="s">
        <v>372</v>
      </c>
      <c r="B82" s="793" t="s">
        <v>373</v>
      </c>
      <c r="C82" s="266"/>
      <c r="D82" s="445"/>
      <c r="E82" s="446"/>
      <c r="F82" s="446"/>
      <c r="G82" s="446"/>
      <c r="H82" s="447"/>
      <c r="I82" s="262"/>
      <c r="J82" s="284"/>
      <c r="K82" s="284"/>
      <c r="L82" s="252"/>
      <c r="M82" s="262"/>
      <c r="N82" s="284"/>
      <c r="O82" s="284"/>
      <c r="P82" s="252"/>
      <c r="Q82" s="262"/>
      <c r="R82" s="284"/>
      <c r="S82" s="284"/>
      <c r="T82" s="252"/>
      <c r="U82" s="262"/>
      <c r="V82" s="284"/>
      <c r="W82" s="252"/>
      <c r="X82" s="185"/>
      <c r="Y82" s="205"/>
      <c r="Z82" s="205"/>
      <c r="AA82" s="186"/>
      <c r="AB82" s="256"/>
      <c r="AC82" s="271"/>
      <c r="AD82" s="271"/>
      <c r="AE82" s="777"/>
      <c r="AF82" s="262"/>
      <c r="AG82" s="284"/>
      <c r="AH82" s="284"/>
      <c r="AI82" s="284"/>
      <c r="AJ82" s="252"/>
      <c r="AK82" s="262"/>
      <c r="AL82" s="284"/>
      <c r="AM82" s="284"/>
      <c r="AN82" s="252"/>
      <c r="AO82" s="445"/>
      <c r="AP82" s="447"/>
      <c r="AQ82" s="262"/>
      <c r="AR82" s="284"/>
      <c r="AS82" s="284"/>
      <c r="AT82" s="252"/>
      <c r="AU82" s="262"/>
      <c r="AV82" s="284"/>
      <c r="AW82" s="284"/>
      <c r="AX82" s="252"/>
      <c r="AY82" s="262"/>
      <c r="AZ82" s="284"/>
      <c r="BA82" s="284"/>
      <c r="BB82" s="252"/>
      <c r="BC82" s="262"/>
      <c r="BD82" s="284"/>
      <c r="BE82" s="284"/>
      <c r="BF82" s="252"/>
      <c r="BG82" s="262"/>
      <c r="BH82" s="284"/>
      <c r="BI82" s="284"/>
      <c r="BJ82" s="252"/>
      <c r="BK82" s="262"/>
      <c r="BL82" s="252"/>
      <c r="BM82" s="262"/>
      <c r="BN82" s="284"/>
      <c r="BO82" s="284"/>
      <c r="BP82" s="252"/>
      <c r="BQ82" s="266"/>
      <c r="BR82" s="262"/>
      <c r="BS82" s="284"/>
      <c r="BT82" s="252"/>
      <c r="BU82" s="262"/>
      <c r="BV82" s="284"/>
      <c r="BW82" s="252"/>
      <c r="BX82" s="262"/>
      <c r="BY82" s="284"/>
      <c r="BZ82" s="252"/>
      <c r="CA82" s="262"/>
      <c r="CB82" s="284"/>
      <c r="CC82" s="252"/>
      <c r="CD82" s="262"/>
      <c r="CE82" s="284"/>
      <c r="CF82" s="252"/>
      <c r="CG82" s="262"/>
      <c r="CH82" s="284"/>
      <c r="CI82" s="252"/>
      <c r="CJ82" s="262"/>
      <c r="CK82" s="252"/>
      <c r="CL82" s="440"/>
      <c r="CM82" s="447"/>
      <c r="CN82" s="418"/>
      <c r="CO82" s="420"/>
      <c r="CP82" s="390"/>
      <c r="CQ82" s="392"/>
      <c r="CR82" s="776"/>
      <c r="CS82" s="266"/>
      <c r="CT82" s="256"/>
      <c r="CU82" s="777"/>
      <c r="CV82" s="262"/>
      <c r="CW82" s="284"/>
      <c r="CX82" s="284"/>
      <c r="CY82" s="252"/>
      <c r="CZ82" s="441"/>
      <c r="DA82" s="445"/>
      <c r="DB82" s="446"/>
      <c r="DC82" s="446"/>
      <c r="DD82" s="446"/>
      <c r="DE82" s="447"/>
      <c r="DF82" s="418"/>
      <c r="DG82" s="419"/>
      <c r="DH82" s="419"/>
      <c r="DI82" s="419"/>
      <c r="DJ82" s="252"/>
      <c r="DK82" s="262"/>
      <c r="DL82" s="284"/>
      <c r="DM82" s="284"/>
      <c r="DN82" s="252"/>
      <c r="DO82" s="262"/>
      <c r="DP82" s="284"/>
      <c r="DQ82" s="284"/>
      <c r="DR82" s="252"/>
      <c r="DS82" s="262"/>
      <c r="DT82" s="284"/>
      <c r="DU82" s="284"/>
      <c r="DV82" s="252"/>
      <c r="DW82" s="266"/>
      <c r="DX82" s="266"/>
      <c r="DY82" s="448"/>
      <c r="DZ82" s="449"/>
      <c r="EA82" s="284"/>
      <c r="EB82" s="252"/>
      <c r="EC82" s="266"/>
      <c r="ED82" s="266"/>
      <c r="EE82" s="262"/>
      <c r="EF82" s="252"/>
      <c r="EG82" s="262"/>
      <c r="EH82" s="252"/>
      <c r="EI82" s="262"/>
      <c r="EJ82" s="252"/>
      <c r="EK82" s="262"/>
      <c r="EL82" s="284"/>
      <c r="EM82" s="252"/>
      <c r="EN82" s="262"/>
      <c r="EO82" s="252"/>
      <c r="EP82" s="262"/>
      <c r="EQ82" s="252"/>
      <c r="ER82" s="262"/>
      <c r="ES82" s="252"/>
      <c r="ET82" s="262"/>
      <c r="EU82" s="284"/>
      <c r="EV82" s="284"/>
      <c r="EW82" s="252"/>
      <c r="EX82" s="262"/>
      <c r="EY82" s="284"/>
      <c r="EZ82" s="284"/>
      <c r="FA82" s="252"/>
      <c r="FB82" s="262"/>
      <c r="FC82" s="252"/>
      <c r="FD82" s="262"/>
      <c r="FE82" s="284"/>
      <c r="FF82" s="284"/>
      <c r="FG82" s="252"/>
      <c r="FH82" s="262"/>
      <c r="FI82" s="252"/>
      <c r="FJ82" s="262"/>
      <c r="FK82" s="252"/>
      <c r="FL82" s="262"/>
      <c r="FM82" s="252"/>
      <c r="FN82" s="262"/>
      <c r="FO82" s="284"/>
      <c r="FP82" s="284"/>
      <c r="FQ82" s="252"/>
      <c r="FR82" s="262"/>
      <c r="FS82" s="284"/>
      <c r="FT82" s="284"/>
      <c r="FU82" s="252"/>
      <c r="FV82" s="262"/>
      <c r="FW82" s="252"/>
      <c r="FX82" s="262"/>
      <c r="FY82" s="252"/>
      <c r="FZ82" s="262"/>
      <c r="GA82" s="252"/>
      <c r="GB82" s="266"/>
      <c r="GC82" s="262"/>
      <c r="GD82" s="252"/>
      <c r="GE82" s="262"/>
      <c r="GF82" s="284"/>
      <c r="GG82" s="284"/>
      <c r="GH82" s="252"/>
      <c r="GI82" s="266"/>
      <c r="GJ82" s="266"/>
      <c r="GK82" s="266"/>
      <c r="GL82" s="266"/>
      <c r="GM82" s="262"/>
      <c r="GN82" s="284"/>
      <c r="GO82" s="284"/>
      <c r="GP82" s="252"/>
      <c r="GQ82" s="262"/>
      <c r="GR82" s="284"/>
      <c r="GS82" s="284"/>
      <c r="GT82" s="252"/>
      <c r="GU82" s="262"/>
      <c r="GV82" s="284"/>
      <c r="GW82" s="284"/>
      <c r="GX82" s="252"/>
      <c r="GY82" s="262"/>
      <c r="GZ82" s="284"/>
      <c r="HA82" s="284"/>
      <c r="HB82" s="252"/>
      <c r="HC82" s="776"/>
      <c r="HD82" s="262"/>
      <c r="HE82" s="252"/>
      <c r="HF82" s="262"/>
      <c r="HG82" s="284"/>
      <c r="HH82" s="284"/>
      <c r="HI82" s="252"/>
      <c r="HJ82" s="262"/>
      <c r="HK82" s="252"/>
      <c r="HL82" s="262"/>
      <c r="HM82" s="284"/>
      <c r="HN82" s="284"/>
      <c r="HO82" s="252"/>
      <c r="HP82" s="262"/>
      <c r="HQ82" s="252"/>
      <c r="HR82" s="262"/>
      <c r="HS82" s="284"/>
      <c r="HT82" s="284"/>
      <c r="HU82" s="252"/>
      <c r="HV82" s="262"/>
      <c r="HW82" s="252"/>
      <c r="HX82" s="262"/>
      <c r="HY82" s="252"/>
      <c r="HZ82" s="262"/>
      <c r="IA82" s="284"/>
      <c r="IB82" s="284"/>
      <c r="IC82" s="252"/>
      <c r="ID82" s="262"/>
      <c r="IE82" s="252"/>
      <c r="IF82" s="262"/>
      <c r="IG82" s="252"/>
      <c r="IH82" s="262"/>
      <c r="II82" s="284"/>
      <c r="IJ82" s="284"/>
      <c r="IK82" s="252"/>
      <c r="IL82" s="266"/>
      <c r="IM82" s="262"/>
      <c r="IN82" s="252"/>
      <c r="IO82" s="262"/>
      <c r="IP82" s="284"/>
      <c r="IQ82" s="284"/>
      <c r="IR82" s="252"/>
      <c r="IS82" s="262"/>
      <c r="IT82" s="284"/>
      <c r="IU82" s="284"/>
      <c r="IV82" s="252"/>
      <c r="IW82" s="262"/>
      <c r="IX82" s="284"/>
      <c r="IY82" s="284"/>
      <c r="IZ82" s="252"/>
      <c r="JA82" s="266"/>
      <c r="JB82" s="256"/>
      <c r="JC82" s="271"/>
      <c r="JD82" s="271"/>
      <c r="JE82" s="777"/>
      <c r="JF82" s="262"/>
      <c r="JG82" s="284"/>
      <c r="JH82" s="252"/>
      <c r="JI82" s="262"/>
      <c r="JJ82" s="252"/>
      <c r="JK82" s="262"/>
      <c r="JL82" s="284"/>
      <c r="JM82" s="284"/>
      <c r="JN82" s="252"/>
      <c r="JO82" s="445"/>
      <c r="JP82" s="447"/>
      <c r="JQ82" s="262"/>
      <c r="JR82" s="284"/>
      <c r="JS82" s="284"/>
      <c r="JT82" s="252"/>
      <c r="JU82" s="262"/>
      <c r="JV82" s="284"/>
      <c r="JW82" s="284"/>
      <c r="JX82" s="252"/>
      <c r="JY82" s="256"/>
      <c r="JZ82" s="271"/>
      <c r="KA82" s="271"/>
      <c r="KB82" s="777"/>
      <c r="KC82" s="262"/>
      <c r="KD82" s="284"/>
      <c r="KE82" s="284"/>
      <c r="KF82" s="288"/>
    </row>
    <row r="83" spans="1:292" s="151" customFormat="1" ht="15.75" customHeight="1">
      <c r="A83" s="896"/>
      <c r="B83" s="793">
        <v>40</v>
      </c>
      <c r="C83" s="266"/>
      <c r="D83" s="262"/>
      <c r="E83" s="284"/>
      <c r="F83" s="284"/>
      <c r="G83" s="284"/>
      <c r="H83" s="252"/>
      <c r="I83" s="278">
        <v>2.3199999999999998</v>
      </c>
      <c r="J83" s="251">
        <v>0</v>
      </c>
      <c r="K83" s="251">
        <v>0</v>
      </c>
      <c r="L83" s="243">
        <v>0</v>
      </c>
      <c r="M83" s="418">
        <v>2.5</v>
      </c>
      <c r="N83" s="419">
        <v>0.1</v>
      </c>
      <c r="O83" s="419"/>
      <c r="P83" s="420"/>
      <c r="Q83" s="262"/>
      <c r="R83" s="284"/>
      <c r="S83" s="284"/>
      <c r="T83" s="252"/>
      <c r="U83" s="262"/>
      <c r="V83" s="284"/>
      <c r="W83" s="252"/>
      <c r="X83" s="262"/>
      <c r="Y83" s="284"/>
      <c r="Z83" s="284"/>
      <c r="AA83" s="252"/>
      <c r="AB83" s="256"/>
      <c r="AC83" s="271"/>
      <c r="AD83" s="271"/>
      <c r="AE83" s="777"/>
      <c r="AF83" s="418"/>
      <c r="AG83" s="419"/>
      <c r="AH83" s="419"/>
      <c r="AI83" s="419"/>
      <c r="AJ83" s="420"/>
      <c r="AK83" s="418">
        <v>2.4</v>
      </c>
      <c r="AL83" s="419">
        <v>0.2</v>
      </c>
      <c r="AM83" s="419"/>
      <c r="AN83" s="420"/>
      <c r="AO83" s="262"/>
      <c r="AP83" s="252"/>
      <c r="AQ83" s="262"/>
      <c r="AR83" s="284"/>
      <c r="AS83" s="284"/>
      <c r="AT83" s="252"/>
      <c r="AU83" s="278">
        <v>0</v>
      </c>
      <c r="AV83" s="251">
        <v>0</v>
      </c>
      <c r="AW83" s="251">
        <v>0</v>
      </c>
      <c r="AX83" s="243">
        <v>0</v>
      </c>
      <c r="AY83" s="448"/>
      <c r="AZ83" s="449"/>
      <c r="BA83" s="449"/>
      <c r="BB83" s="671"/>
      <c r="BC83" s="262"/>
      <c r="BD83" s="284"/>
      <c r="BE83" s="284"/>
      <c r="BF83" s="252"/>
      <c r="BG83" s="418">
        <v>1.1000000000000001</v>
      </c>
      <c r="BH83" s="419">
        <v>0</v>
      </c>
      <c r="BI83" s="419">
        <v>0</v>
      </c>
      <c r="BJ83" s="420">
        <v>0</v>
      </c>
      <c r="BK83" s="262"/>
      <c r="BL83" s="252"/>
      <c r="BM83" s="262"/>
      <c r="BN83" s="284"/>
      <c r="BO83" s="284"/>
      <c r="BP83" s="252"/>
      <c r="BQ83" s="266"/>
      <c r="BR83" s="262"/>
      <c r="BS83" s="284"/>
      <c r="BT83" s="252"/>
      <c r="BU83" s="262"/>
      <c r="BV83" s="284"/>
      <c r="BW83" s="252"/>
      <c r="BX83" s="262"/>
      <c r="BY83" s="284"/>
      <c r="BZ83" s="252"/>
      <c r="CA83" s="262"/>
      <c r="CB83" s="284"/>
      <c r="CC83" s="252"/>
      <c r="CD83" s="262"/>
      <c r="CE83" s="284"/>
      <c r="CF83" s="252"/>
      <c r="CG83" s="262"/>
      <c r="CH83" s="284"/>
      <c r="CI83" s="252"/>
      <c r="CJ83" s="262"/>
      <c r="CK83" s="252"/>
      <c r="CL83" s="440"/>
      <c r="CM83" s="252"/>
      <c r="CN83" s="418"/>
      <c r="CO83" s="420"/>
      <c r="CP83" s="418"/>
      <c r="CQ83" s="420"/>
      <c r="CR83" s="776"/>
      <c r="CS83" s="266"/>
      <c r="CT83" s="256"/>
      <c r="CU83" s="777"/>
      <c r="CV83" s="429">
        <v>1.1000000000000001</v>
      </c>
      <c r="CW83" s="430">
        <v>0</v>
      </c>
      <c r="CX83" s="430">
        <v>0</v>
      </c>
      <c r="CY83" s="431">
        <v>0</v>
      </c>
      <c r="CZ83" s="441"/>
      <c r="DA83" s="262"/>
      <c r="DB83" s="284"/>
      <c r="DC83" s="284"/>
      <c r="DD83" s="284"/>
      <c r="DE83" s="252"/>
      <c r="DF83" s="262"/>
      <c r="DG83" s="284"/>
      <c r="DH83" s="284"/>
      <c r="DI83" s="284"/>
      <c r="DJ83" s="252"/>
      <c r="DK83" s="262"/>
      <c r="DL83" s="284"/>
      <c r="DM83" s="284"/>
      <c r="DN83" s="252"/>
      <c r="DO83" s="262"/>
      <c r="DP83" s="284"/>
      <c r="DQ83" s="284"/>
      <c r="DR83" s="252"/>
      <c r="DS83" s="262"/>
      <c r="DT83" s="284"/>
      <c r="DU83" s="284"/>
      <c r="DV83" s="252"/>
      <c r="DW83" s="266"/>
      <c r="DX83" s="266"/>
      <c r="DY83" s="448"/>
      <c r="DZ83" s="449"/>
      <c r="EA83" s="449"/>
      <c r="EB83" s="671"/>
      <c r="EC83" s="266"/>
      <c r="ED83" s="266"/>
      <c r="EE83" s="262"/>
      <c r="EF83" s="252"/>
      <c r="EG83" s="262"/>
      <c r="EH83" s="252"/>
      <c r="EI83" s="262"/>
      <c r="EJ83" s="252"/>
      <c r="EK83" s="262"/>
      <c r="EL83" s="284"/>
      <c r="EM83" s="252"/>
      <c r="EN83" s="262"/>
      <c r="EO83" s="252"/>
      <c r="EP83" s="262"/>
      <c r="EQ83" s="252"/>
      <c r="ER83" s="262"/>
      <c r="ES83" s="252"/>
      <c r="ET83" s="262"/>
      <c r="EU83" s="284"/>
      <c r="EV83" s="284"/>
      <c r="EW83" s="252"/>
      <c r="EX83" s="278">
        <v>1.84</v>
      </c>
      <c r="EY83" s="251">
        <v>0</v>
      </c>
      <c r="EZ83" s="251">
        <v>0</v>
      </c>
      <c r="FA83" s="243">
        <v>0</v>
      </c>
      <c r="FB83" s="262"/>
      <c r="FC83" s="252"/>
      <c r="FD83" s="262"/>
      <c r="FE83" s="284"/>
      <c r="FF83" s="284"/>
      <c r="FG83" s="252"/>
      <c r="FH83" s="262"/>
      <c r="FI83" s="252"/>
      <c r="FJ83" s="262"/>
      <c r="FK83" s="252"/>
      <c r="FL83" s="262"/>
      <c r="FM83" s="252"/>
      <c r="FN83" s="262"/>
      <c r="FO83" s="284"/>
      <c r="FP83" s="284"/>
      <c r="FQ83" s="252"/>
      <c r="FR83" s="262"/>
      <c r="FS83" s="284"/>
      <c r="FT83" s="284"/>
      <c r="FU83" s="252"/>
      <c r="FV83" s="262"/>
      <c r="FW83" s="252"/>
      <c r="FX83" s="262"/>
      <c r="FY83" s="252"/>
      <c r="FZ83" s="262"/>
      <c r="GA83" s="252"/>
      <c r="GB83" s="266"/>
      <c r="GC83" s="262"/>
      <c r="GD83" s="252"/>
      <c r="GE83" s="262"/>
      <c r="GF83" s="284"/>
      <c r="GG83" s="284"/>
      <c r="GH83" s="252"/>
      <c r="GI83" s="266"/>
      <c r="GJ83" s="266"/>
      <c r="GK83" s="266"/>
      <c r="GL83" s="266"/>
      <c r="GM83" s="262"/>
      <c r="GN83" s="284"/>
      <c r="GO83" s="284"/>
      <c r="GP83" s="252"/>
      <c r="GQ83" s="262"/>
      <c r="GR83" s="284"/>
      <c r="GS83" s="284"/>
      <c r="GT83" s="252"/>
      <c r="GU83" s="278">
        <v>1.88</v>
      </c>
      <c r="GV83" s="251"/>
      <c r="GW83" s="251"/>
      <c r="GX83" s="243"/>
      <c r="GY83" s="278">
        <v>0</v>
      </c>
      <c r="GZ83" s="251">
        <v>0</v>
      </c>
      <c r="HA83" s="251">
        <v>0</v>
      </c>
      <c r="HB83" s="243">
        <v>0</v>
      </c>
      <c r="HC83" s="776"/>
      <c r="HD83" s="262"/>
      <c r="HE83" s="252"/>
      <c r="HF83" s="262"/>
      <c r="HG83" s="284"/>
      <c r="HH83" s="284"/>
      <c r="HI83" s="252"/>
      <c r="HJ83" s="262"/>
      <c r="HK83" s="252"/>
      <c r="HL83" s="418">
        <v>1.1000000000000001</v>
      </c>
      <c r="HM83" s="419">
        <v>0.3</v>
      </c>
      <c r="HN83" s="419">
        <v>0</v>
      </c>
      <c r="HO83" s="420">
        <v>0</v>
      </c>
      <c r="HP83" s="262"/>
      <c r="HQ83" s="252"/>
      <c r="HR83" s="278">
        <v>0</v>
      </c>
      <c r="HS83" s="251">
        <v>0</v>
      </c>
      <c r="HT83" s="251">
        <v>0</v>
      </c>
      <c r="HU83" s="243">
        <v>0</v>
      </c>
      <c r="HV83" s="262"/>
      <c r="HW83" s="252"/>
      <c r="HX83" s="262"/>
      <c r="HY83" s="252"/>
      <c r="HZ83" s="262"/>
      <c r="IA83" s="284"/>
      <c r="IB83" s="284"/>
      <c r="IC83" s="252"/>
      <c r="ID83" s="262"/>
      <c r="IE83" s="252"/>
      <c r="IF83" s="262"/>
      <c r="IG83" s="252"/>
      <c r="IH83" s="262"/>
      <c r="II83" s="284"/>
      <c r="IJ83" s="284"/>
      <c r="IK83" s="252"/>
      <c r="IL83" s="266"/>
      <c r="IM83" s="262"/>
      <c r="IN83" s="252"/>
      <c r="IO83" s="448">
        <v>0.4</v>
      </c>
      <c r="IP83" s="449"/>
      <c r="IQ83" s="449"/>
      <c r="IR83" s="671">
        <v>0</v>
      </c>
      <c r="IS83" s="448">
        <v>1.2</v>
      </c>
      <c r="IT83" s="449">
        <v>0</v>
      </c>
      <c r="IU83" s="449">
        <v>0</v>
      </c>
      <c r="IV83" s="671">
        <v>0</v>
      </c>
      <c r="IW83" s="262"/>
      <c r="IX83" s="284"/>
      <c r="IY83" s="284"/>
      <c r="IZ83" s="252"/>
      <c r="JA83" s="266"/>
      <c r="JB83" s="256"/>
      <c r="JC83" s="271"/>
      <c r="JD83" s="271"/>
      <c r="JE83" s="777"/>
      <c r="JF83" s="262"/>
      <c r="JG83" s="284"/>
      <c r="JH83" s="252"/>
      <c r="JI83" s="262"/>
      <c r="JJ83" s="252"/>
      <c r="JK83" s="262"/>
      <c r="JL83" s="284"/>
      <c r="JM83" s="284"/>
      <c r="JN83" s="252"/>
      <c r="JO83" s="262"/>
      <c r="JP83" s="252"/>
      <c r="JQ83" s="262"/>
      <c r="JR83" s="284"/>
      <c r="JS83" s="284"/>
      <c r="JT83" s="252"/>
      <c r="JU83" s="448">
        <v>0.7</v>
      </c>
      <c r="JV83" s="449">
        <v>0</v>
      </c>
      <c r="JW83" s="449">
        <v>0</v>
      </c>
      <c r="JX83" s="671">
        <v>0</v>
      </c>
      <c r="JY83" s="256"/>
      <c r="JZ83" s="271"/>
      <c r="KA83" s="271"/>
      <c r="KB83" s="777"/>
      <c r="KC83" s="262"/>
      <c r="KD83" s="284"/>
      <c r="KE83" s="284"/>
      <c r="KF83" s="288"/>
    </row>
    <row r="84" spans="1:292" s="151" customFormat="1" ht="15.75" customHeight="1">
      <c r="A84" s="896"/>
      <c r="B84" s="793">
        <v>60</v>
      </c>
      <c r="C84" s="266"/>
      <c r="D84" s="262"/>
      <c r="E84" s="284"/>
      <c r="F84" s="284"/>
      <c r="G84" s="284"/>
      <c r="H84" s="252"/>
      <c r="I84" s="278">
        <v>2.97</v>
      </c>
      <c r="J84" s="251">
        <v>0</v>
      </c>
      <c r="K84" s="251">
        <v>0</v>
      </c>
      <c r="L84" s="243">
        <v>0</v>
      </c>
      <c r="M84" s="418">
        <v>3.9</v>
      </c>
      <c r="N84" s="419">
        <v>0.5</v>
      </c>
      <c r="O84" s="419"/>
      <c r="P84" s="420"/>
      <c r="Q84" s="262"/>
      <c r="R84" s="284"/>
      <c r="S84" s="284"/>
      <c r="T84" s="252"/>
      <c r="U84" s="262"/>
      <c r="V84" s="284"/>
      <c r="W84" s="252"/>
      <c r="X84" s="262"/>
      <c r="Y84" s="284"/>
      <c r="Z84" s="284"/>
      <c r="AA84" s="252"/>
      <c r="AB84" s="256"/>
      <c r="AC84" s="271"/>
      <c r="AD84" s="271"/>
      <c r="AE84" s="777"/>
      <c r="AF84" s="418"/>
      <c r="AG84" s="419"/>
      <c r="AH84" s="419"/>
      <c r="AI84" s="419"/>
      <c r="AJ84" s="420"/>
      <c r="AK84" s="418">
        <v>3.8</v>
      </c>
      <c r="AL84" s="419">
        <v>0.8</v>
      </c>
      <c r="AM84" s="419">
        <v>0.1</v>
      </c>
      <c r="AN84" s="420"/>
      <c r="AO84" s="262"/>
      <c r="AP84" s="252"/>
      <c r="AQ84" s="262"/>
      <c r="AR84" s="284"/>
      <c r="AS84" s="284"/>
      <c r="AT84" s="252"/>
      <c r="AU84" s="278">
        <v>0</v>
      </c>
      <c r="AV84" s="251">
        <v>0</v>
      </c>
      <c r="AW84" s="251">
        <v>0</v>
      </c>
      <c r="AX84" s="243">
        <v>0</v>
      </c>
      <c r="AY84" s="448"/>
      <c r="AZ84" s="449"/>
      <c r="BA84" s="449"/>
      <c r="BB84" s="671"/>
      <c r="BC84" s="262"/>
      <c r="BD84" s="284"/>
      <c r="BE84" s="284"/>
      <c r="BF84" s="252"/>
      <c r="BG84" s="418">
        <v>1.3</v>
      </c>
      <c r="BH84" s="419">
        <v>0</v>
      </c>
      <c r="BI84" s="419">
        <v>0</v>
      </c>
      <c r="BJ84" s="420">
        <v>0</v>
      </c>
      <c r="BK84" s="262"/>
      <c r="BL84" s="252"/>
      <c r="BM84" s="262"/>
      <c r="BN84" s="284"/>
      <c r="BO84" s="284"/>
      <c r="BP84" s="252"/>
      <c r="BQ84" s="266"/>
      <c r="BR84" s="262"/>
      <c r="BS84" s="284"/>
      <c r="BT84" s="252"/>
      <c r="BU84" s="262"/>
      <c r="BV84" s="284"/>
      <c r="BW84" s="252"/>
      <c r="BX84" s="262"/>
      <c r="BY84" s="284"/>
      <c r="BZ84" s="252"/>
      <c r="CA84" s="262"/>
      <c r="CB84" s="284"/>
      <c r="CC84" s="252"/>
      <c r="CD84" s="262"/>
      <c r="CE84" s="284"/>
      <c r="CF84" s="252"/>
      <c r="CG84" s="262"/>
      <c r="CH84" s="284"/>
      <c r="CI84" s="252"/>
      <c r="CJ84" s="262"/>
      <c r="CK84" s="252"/>
      <c r="CL84" s="440"/>
      <c r="CM84" s="252"/>
      <c r="CN84" s="418"/>
      <c r="CO84" s="420"/>
      <c r="CP84" s="418"/>
      <c r="CQ84" s="420"/>
      <c r="CR84" s="776"/>
      <c r="CS84" s="266"/>
      <c r="CT84" s="256"/>
      <c r="CU84" s="777"/>
      <c r="CV84" s="429">
        <v>1.1000000000000001</v>
      </c>
      <c r="CW84" s="430">
        <v>0</v>
      </c>
      <c r="CX84" s="430">
        <v>0</v>
      </c>
      <c r="CY84" s="431">
        <v>0</v>
      </c>
      <c r="CZ84" s="441"/>
      <c r="DA84" s="262"/>
      <c r="DB84" s="284"/>
      <c r="DC84" s="284"/>
      <c r="DD84" s="284"/>
      <c r="DE84" s="252"/>
      <c r="DF84" s="262"/>
      <c r="DG84" s="284"/>
      <c r="DH84" s="284"/>
      <c r="DI84" s="284"/>
      <c r="DJ84" s="252"/>
      <c r="DK84" s="262"/>
      <c r="DL84" s="284"/>
      <c r="DM84" s="284"/>
      <c r="DN84" s="252"/>
      <c r="DO84" s="262"/>
      <c r="DP84" s="284"/>
      <c r="DQ84" s="284"/>
      <c r="DR84" s="252"/>
      <c r="DS84" s="262"/>
      <c r="DT84" s="284"/>
      <c r="DU84" s="284"/>
      <c r="DV84" s="252"/>
      <c r="DW84" s="266"/>
      <c r="DX84" s="266"/>
      <c r="DY84" s="448">
        <v>0.2</v>
      </c>
      <c r="DZ84" s="449">
        <v>0.1</v>
      </c>
      <c r="EA84" s="449"/>
      <c r="EB84" s="671"/>
      <c r="EC84" s="266"/>
      <c r="ED84" s="266"/>
      <c r="EE84" s="262"/>
      <c r="EF84" s="252"/>
      <c r="EG84" s="262"/>
      <c r="EH84" s="252"/>
      <c r="EI84" s="262"/>
      <c r="EJ84" s="252"/>
      <c r="EK84" s="262"/>
      <c r="EL84" s="284"/>
      <c r="EM84" s="252"/>
      <c r="EN84" s="262"/>
      <c r="EO84" s="252"/>
      <c r="EP84" s="262"/>
      <c r="EQ84" s="252"/>
      <c r="ER84" s="262"/>
      <c r="ES84" s="252"/>
      <c r="ET84" s="262"/>
      <c r="EU84" s="284"/>
      <c r="EV84" s="284"/>
      <c r="EW84" s="252"/>
      <c r="EX84" s="278">
        <v>2.806</v>
      </c>
      <c r="EY84" s="251">
        <v>0</v>
      </c>
      <c r="EZ84" s="251">
        <v>0</v>
      </c>
      <c r="FA84" s="243">
        <v>0</v>
      </c>
      <c r="FB84" s="262"/>
      <c r="FC84" s="252"/>
      <c r="FD84" s="262"/>
      <c r="FE84" s="284"/>
      <c r="FF84" s="284"/>
      <c r="FG84" s="252"/>
      <c r="FH84" s="262"/>
      <c r="FI84" s="252"/>
      <c r="FJ84" s="262"/>
      <c r="FK84" s="252"/>
      <c r="FL84" s="262"/>
      <c r="FM84" s="252"/>
      <c r="FN84" s="262"/>
      <c r="FO84" s="284"/>
      <c r="FP84" s="284"/>
      <c r="FQ84" s="252"/>
      <c r="FR84" s="262"/>
      <c r="FS84" s="284"/>
      <c r="FT84" s="284"/>
      <c r="FU84" s="252"/>
      <c r="FV84" s="262"/>
      <c r="FW84" s="252"/>
      <c r="FX84" s="262"/>
      <c r="FY84" s="252"/>
      <c r="FZ84" s="262"/>
      <c r="GA84" s="252"/>
      <c r="GB84" s="266"/>
      <c r="GC84" s="262"/>
      <c r="GD84" s="252"/>
      <c r="GE84" s="262"/>
      <c r="GF84" s="284"/>
      <c r="GG84" s="284"/>
      <c r="GH84" s="252"/>
      <c r="GI84" s="266"/>
      <c r="GJ84" s="266"/>
      <c r="GK84" s="266"/>
      <c r="GL84" s="266"/>
      <c r="GM84" s="262"/>
      <c r="GN84" s="284"/>
      <c r="GO84" s="284"/>
      <c r="GP84" s="252"/>
      <c r="GQ84" s="262"/>
      <c r="GR84" s="284"/>
      <c r="GS84" s="284"/>
      <c r="GT84" s="252"/>
      <c r="GU84" s="278">
        <v>3.23</v>
      </c>
      <c r="GV84" s="251">
        <v>0.4</v>
      </c>
      <c r="GW84" s="251">
        <v>0.3</v>
      </c>
      <c r="GX84" s="243">
        <v>0.1</v>
      </c>
      <c r="GY84" s="278">
        <v>0</v>
      </c>
      <c r="GZ84" s="251">
        <v>0</v>
      </c>
      <c r="HA84" s="251">
        <v>0</v>
      </c>
      <c r="HB84" s="243">
        <v>0</v>
      </c>
      <c r="HC84" s="776"/>
      <c r="HD84" s="262"/>
      <c r="HE84" s="252"/>
      <c r="HF84" s="262"/>
      <c r="HG84" s="284"/>
      <c r="HH84" s="284"/>
      <c r="HI84" s="252"/>
      <c r="HJ84" s="262"/>
      <c r="HK84" s="252"/>
      <c r="HL84" s="418">
        <v>3.5</v>
      </c>
      <c r="HM84" s="419">
        <v>1.7</v>
      </c>
      <c r="HN84" s="419">
        <v>0</v>
      </c>
      <c r="HO84" s="420">
        <v>0</v>
      </c>
      <c r="HP84" s="262"/>
      <c r="HQ84" s="252"/>
      <c r="HR84" s="278">
        <v>0</v>
      </c>
      <c r="HS84" s="251">
        <v>0</v>
      </c>
      <c r="HT84" s="251">
        <v>0</v>
      </c>
      <c r="HU84" s="243">
        <v>0</v>
      </c>
      <c r="HV84" s="262"/>
      <c r="HW84" s="252"/>
      <c r="HX84" s="262"/>
      <c r="HY84" s="252"/>
      <c r="HZ84" s="262"/>
      <c r="IA84" s="284"/>
      <c r="IB84" s="284"/>
      <c r="IC84" s="252"/>
      <c r="ID84" s="262"/>
      <c r="IE84" s="252"/>
      <c r="IF84" s="262"/>
      <c r="IG84" s="252"/>
      <c r="IH84" s="262"/>
      <c r="II84" s="284"/>
      <c r="IJ84" s="284"/>
      <c r="IK84" s="252"/>
      <c r="IL84" s="266"/>
      <c r="IM84" s="262"/>
      <c r="IN84" s="252"/>
      <c r="IO84" s="448">
        <v>0.4</v>
      </c>
      <c r="IP84" s="449"/>
      <c r="IQ84" s="449"/>
      <c r="IR84" s="671">
        <v>0</v>
      </c>
      <c r="IS84" s="448">
        <v>1.6</v>
      </c>
      <c r="IT84" s="449">
        <v>0</v>
      </c>
      <c r="IU84" s="449">
        <v>0</v>
      </c>
      <c r="IV84" s="671">
        <v>0</v>
      </c>
      <c r="IW84" s="262"/>
      <c r="IX84" s="284"/>
      <c r="IY84" s="284"/>
      <c r="IZ84" s="252"/>
      <c r="JA84" s="266"/>
      <c r="JB84" s="256"/>
      <c r="JC84" s="271"/>
      <c r="JD84" s="271"/>
      <c r="JE84" s="777"/>
      <c r="JF84" s="262"/>
      <c r="JG84" s="284"/>
      <c r="JH84" s="252"/>
      <c r="JI84" s="262"/>
      <c r="JJ84" s="252"/>
      <c r="JK84" s="262"/>
      <c r="JL84" s="284"/>
      <c r="JM84" s="284"/>
      <c r="JN84" s="252"/>
      <c r="JO84" s="262"/>
      <c r="JP84" s="252"/>
      <c r="JQ84" s="262"/>
      <c r="JR84" s="284"/>
      <c r="JS84" s="284"/>
      <c r="JT84" s="252"/>
      <c r="JU84" s="448">
        <v>0.7</v>
      </c>
      <c r="JV84" s="449">
        <v>0</v>
      </c>
      <c r="JW84" s="449">
        <v>0</v>
      </c>
      <c r="JX84" s="671">
        <v>0</v>
      </c>
      <c r="JY84" s="256"/>
      <c r="JZ84" s="271"/>
      <c r="KA84" s="271"/>
      <c r="KB84" s="777"/>
      <c r="KC84" s="262"/>
      <c r="KD84" s="284"/>
      <c r="KE84" s="284"/>
      <c r="KF84" s="288"/>
    </row>
    <row r="85" spans="1:292" s="151" customFormat="1" ht="15.75" customHeight="1">
      <c r="A85" s="896"/>
      <c r="B85" s="793">
        <v>80</v>
      </c>
      <c r="C85" s="266"/>
      <c r="D85" s="262"/>
      <c r="E85" s="284"/>
      <c r="F85" s="284"/>
      <c r="G85" s="284"/>
      <c r="H85" s="252"/>
      <c r="I85" s="278">
        <v>5.44</v>
      </c>
      <c r="J85" s="251">
        <v>0.78</v>
      </c>
      <c r="K85" s="251">
        <v>0</v>
      </c>
      <c r="L85" s="243">
        <v>0</v>
      </c>
      <c r="M85" s="418">
        <v>6.5</v>
      </c>
      <c r="N85" s="419">
        <v>1.4</v>
      </c>
      <c r="O85" s="419"/>
      <c r="P85" s="420"/>
      <c r="Q85" s="262"/>
      <c r="R85" s="284"/>
      <c r="S85" s="284"/>
      <c r="T85" s="252"/>
      <c r="U85" s="262"/>
      <c r="V85" s="284"/>
      <c r="W85" s="252"/>
      <c r="X85" s="262"/>
      <c r="Y85" s="284"/>
      <c r="Z85" s="284"/>
      <c r="AA85" s="252"/>
      <c r="AB85" s="256"/>
      <c r="AC85" s="271"/>
      <c r="AD85" s="271"/>
      <c r="AE85" s="777"/>
      <c r="AF85" s="418"/>
      <c r="AG85" s="419"/>
      <c r="AH85" s="419"/>
      <c r="AI85" s="419"/>
      <c r="AJ85" s="420"/>
      <c r="AK85" s="418">
        <v>6.5</v>
      </c>
      <c r="AL85" s="419">
        <v>1.6</v>
      </c>
      <c r="AM85" s="419">
        <v>0.1</v>
      </c>
      <c r="AN85" s="420"/>
      <c r="AO85" s="262"/>
      <c r="AP85" s="252"/>
      <c r="AQ85" s="262"/>
      <c r="AR85" s="284"/>
      <c r="AS85" s="284"/>
      <c r="AT85" s="252"/>
      <c r="AU85" s="278">
        <v>0</v>
      </c>
      <c r="AV85" s="251">
        <v>0</v>
      </c>
      <c r="AW85" s="251">
        <v>0</v>
      </c>
      <c r="AX85" s="243">
        <v>0</v>
      </c>
      <c r="AY85" s="448"/>
      <c r="AZ85" s="449"/>
      <c r="BA85" s="449"/>
      <c r="BB85" s="671"/>
      <c r="BC85" s="262"/>
      <c r="BD85" s="284"/>
      <c r="BE85" s="284"/>
      <c r="BF85" s="252"/>
      <c r="BG85" s="418">
        <v>1.7</v>
      </c>
      <c r="BH85" s="419">
        <v>0</v>
      </c>
      <c r="BI85" s="419">
        <v>0</v>
      </c>
      <c r="BJ85" s="420">
        <v>0</v>
      </c>
      <c r="BK85" s="262"/>
      <c r="BL85" s="252"/>
      <c r="BM85" s="262"/>
      <c r="BN85" s="284"/>
      <c r="BO85" s="284"/>
      <c r="BP85" s="252"/>
      <c r="BQ85" s="266"/>
      <c r="BR85" s="262"/>
      <c r="BS85" s="284"/>
      <c r="BT85" s="252"/>
      <c r="BU85" s="262"/>
      <c r="BV85" s="284"/>
      <c r="BW85" s="252"/>
      <c r="BX85" s="262"/>
      <c r="BY85" s="284"/>
      <c r="BZ85" s="252"/>
      <c r="CA85" s="262"/>
      <c r="CB85" s="284"/>
      <c r="CC85" s="252"/>
      <c r="CD85" s="262"/>
      <c r="CE85" s="284"/>
      <c r="CF85" s="252"/>
      <c r="CG85" s="262"/>
      <c r="CH85" s="284"/>
      <c r="CI85" s="252"/>
      <c r="CJ85" s="262"/>
      <c r="CK85" s="252"/>
      <c r="CL85" s="440"/>
      <c r="CM85" s="252"/>
      <c r="CN85" s="418"/>
      <c r="CO85" s="420"/>
      <c r="CP85" s="418"/>
      <c r="CQ85" s="420"/>
      <c r="CR85" s="776"/>
      <c r="CS85" s="266"/>
      <c r="CT85" s="256"/>
      <c r="CU85" s="777"/>
      <c r="CV85" s="429">
        <v>2.6</v>
      </c>
      <c r="CW85" s="430">
        <v>0</v>
      </c>
      <c r="CX85" s="430">
        <v>0</v>
      </c>
      <c r="CY85" s="431">
        <v>0</v>
      </c>
      <c r="CZ85" s="441"/>
      <c r="DA85" s="262"/>
      <c r="DB85" s="284"/>
      <c r="DC85" s="284"/>
      <c r="DD85" s="284"/>
      <c r="DE85" s="252"/>
      <c r="DF85" s="262"/>
      <c r="DG85" s="284"/>
      <c r="DH85" s="284"/>
      <c r="DI85" s="284"/>
      <c r="DJ85" s="252"/>
      <c r="DK85" s="262"/>
      <c r="DL85" s="284"/>
      <c r="DM85" s="284"/>
      <c r="DN85" s="252"/>
      <c r="DO85" s="262"/>
      <c r="DP85" s="284"/>
      <c r="DQ85" s="284"/>
      <c r="DR85" s="252"/>
      <c r="DS85" s="262"/>
      <c r="DT85" s="284"/>
      <c r="DU85" s="284"/>
      <c r="DV85" s="252"/>
      <c r="DW85" s="266"/>
      <c r="DX85" s="266"/>
      <c r="DY85" s="448">
        <v>0.5</v>
      </c>
      <c r="DZ85" s="449">
        <v>0.1</v>
      </c>
      <c r="EA85" s="449"/>
      <c r="EB85" s="671"/>
      <c r="EC85" s="266"/>
      <c r="ED85" s="266"/>
      <c r="EE85" s="262"/>
      <c r="EF85" s="252"/>
      <c r="EG85" s="262"/>
      <c r="EH85" s="252"/>
      <c r="EI85" s="262"/>
      <c r="EJ85" s="252"/>
      <c r="EK85" s="262"/>
      <c r="EL85" s="284"/>
      <c r="EM85" s="252"/>
      <c r="EN85" s="262"/>
      <c r="EO85" s="252"/>
      <c r="EP85" s="262"/>
      <c r="EQ85" s="252"/>
      <c r="ER85" s="262"/>
      <c r="ES85" s="252"/>
      <c r="ET85" s="262"/>
      <c r="EU85" s="284"/>
      <c r="EV85" s="284"/>
      <c r="EW85" s="252"/>
      <c r="EX85" s="278">
        <v>5.9160000000000004</v>
      </c>
      <c r="EY85" s="251">
        <v>0</v>
      </c>
      <c r="EZ85" s="251">
        <v>0</v>
      </c>
      <c r="FA85" s="243">
        <v>0</v>
      </c>
      <c r="FB85" s="262"/>
      <c r="FC85" s="252"/>
      <c r="FD85" s="262"/>
      <c r="FE85" s="284"/>
      <c r="FF85" s="284"/>
      <c r="FG85" s="252"/>
      <c r="FH85" s="262"/>
      <c r="FI85" s="252"/>
      <c r="FJ85" s="262"/>
      <c r="FK85" s="252"/>
      <c r="FL85" s="262"/>
      <c r="FM85" s="252"/>
      <c r="FN85" s="262"/>
      <c r="FO85" s="284"/>
      <c r="FP85" s="284"/>
      <c r="FQ85" s="252"/>
      <c r="FR85" s="262"/>
      <c r="FS85" s="284"/>
      <c r="FT85" s="284"/>
      <c r="FU85" s="252"/>
      <c r="FV85" s="262"/>
      <c r="FW85" s="252"/>
      <c r="FX85" s="262"/>
      <c r="FY85" s="252"/>
      <c r="FZ85" s="262"/>
      <c r="GA85" s="252"/>
      <c r="GB85" s="266"/>
      <c r="GC85" s="262"/>
      <c r="GD85" s="252"/>
      <c r="GE85" s="262"/>
      <c r="GF85" s="284"/>
      <c r="GG85" s="284"/>
      <c r="GH85" s="252"/>
      <c r="GI85" s="266"/>
      <c r="GJ85" s="266"/>
      <c r="GK85" s="266"/>
      <c r="GL85" s="266"/>
      <c r="GM85" s="262"/>
      <c r="GN85" s="284"/>
      <c r="GO85" s="284"/>
      <c r="GP85" s="252"/>
      <c r="GQ85" s="262"/>
      <c r="GR85" s="284"/>
      <c r="GS85" s="284"/>
      <c r="GT85" s="252"/>
      <c r="GU85" s="278">
        <v>6.25</v>
      </c>
      <c r="GV85" s="251">
        <v>0.8</v>
      </c>
      <c r="GW85" s="251">
        <v>0.3</v>
      </c>
      <c r="GX85" s="243">
        <v>0.2</v>
      </c>
      <c r="GY85" s="278">
        <v>0</v>
      </c>
      <c r="GZ85" s="251">
        <v>0</v>
      </c>
      <c r="HA85" s="251">
        <v>0</v>
      </c>
      <c r="HB85" s="243">
        <v>0</v>
      </c>
      <c r="HC85" s="776"/>
      <c r="HD85" s="262"/>
      <c r="HE85" s="252"/>
      <c r="HF85" s="262"/>
      <c r="HG85" s="284"/>
      <c r="HH85" s="284"/>
      <c r="HI85" s="252"/>
      <c r="HJ85" s="262"/>
      <c r="HK85" s="252"/>
      <c r="HL85" s="418">
        <v>6.2</v>
      </c>
      <c r="HM85" s="419">
        <v>2.5</v>
      </c>
      <c r="HN85" s="419">
        <v>0</v>
      </c>
      <c r="HO85" s="420">
        <v>0</v>
      </c>
      <c r="HP85" s="262"/>
      <c r="HQ85" s="252"/>
      <c r="HR85" s="278">
        <v>0</v>
      </c>
      <c r="HS85" s="251">
        <v>0</v>
      </c>
      <c r="HT85" s="251">
        <v>0</v>
      </c>
      <c r="HU85" s="243">
        <v>0</v>
      </c>
      <c r="HV85" s="262"/>
      <c r="HW85" s="252"/>
      <c r="HX85" s="262"/>
      <c r="HY85" s="252"/>
      <c r="HZ85" s="262"/>
      <c r="IA85" s="284"/>
      <c r="IB85" s="284"/>
      <c r="IC85" s="252"/>
      <c r="ID85" s="262"/>
      <c r="IE85" s="252"/>
      <c r="IF85" s="262"/>
      <c r="IG85" s="252"/>
      <c r="IH85" s="262"/>
      <c r="II85" s="284"/>
      <c r="IJ85" s="284"/>
      <c r="IK85" s="252"/>
      <c r="IL85" s="266"/>
      <c r="IM85" s="262"/>
      <c r="IN85" s="252"/>
      <c r="IO85" s="448">
        <v>1.5</v>
      </c>
      <c r="IP85" s="449">
        <v>0.1</v>
      </c>
      <c r="IQ85" s="449"/>
      <c r="IR85" s="671">
        <v>0</v>
      </c>
      <c r="IS85" s="448">
        <v>2.1</v>
      </c>
      <c r="IT85" s="449">
        <v>0</v>
      </c>
      <c r="IU85" s="449">
        <v>0</v>
      </c>
      <c r="IV85" s="671">
        <v>0</v>
      </c>
      <c r="IW85" s="262"/>
      <c r="IX85" s="284"/>
      <c r="IY85" s="284"/>
      <c r="IZ85" s="252"/>
      <c r="JA85" s="266"/>
      <c r="JB85" s="256"/>
      <c r="JC85" s="271"/>
      <c r="JD85" s="271"/>
      <c r="JE85" s="777"/>
      <c r="JF85" s="262"/>
      <c r="JG85" s="284"/>
      <c r="JH85" s="252"/>
      <c r="JI85" s="262"/>
      <c r="JJ85" s="252"/>
      <c r="JK85" s="262"/>
      <c r="JL85" s="284"/>
      <c r="JM85" s="284"/>
      <c r="JN85" s="252"/>
      <c r="JO85" s="262"/>
      <c r="JP85" s="252"/>
      <c r="JQ85" s="262"/>
      <c r="JR85" s="284"/>
      <c r="JS85" s="284"/>
      <c r="JT85" s="252"/>
      <c r="JU85" s="448">
        <v>1</v>
      </c>
      <c r="JV85" s="449">
        <v>0</v>
      </c>
      <c r="JW85" s="449">
        <v>0</v>
      </c>
      <c r="JX85" s="671">
        <v>0</v>
      </c>
      <c r="JY85" s="256"/>
      <c r="JZ85" s="271"/>
      <c r="KA85" s="271"/>
      <c r="KB85" s="777"/>
      <c r="KC85" s="262"/>
      <c r="KD85" s="284"/>
      <c r="KE85" s="284"/>
      <c r="KF85" s="288"/>
    </row>
    <row r="86" spans="1:292" s="151" customFormat="1" ht="15.75" customHeight="1">
      <c r="A86" s="896"/>
      <c r="B86" s="793">
        <v>100</v>
      </c>
      <c r="C86" s="266"/>
      <c r="D86" s="262"/>
      <c r="E86" s="284"/>
      <c r="F86" s="284"/>
      <c r="G86" s="284"/>
      <c r="H86" s="252"/>
      <c r="I86" s="278">
        <v>7.14</v>
      </c>
      <c r="J86" s="251">
        <v>1.68</v>
      </c>
      <c r="K86" s="251">
        <v>0.1</v>
      </c>
      <c r="L86" s="243">
        <v>0</v>
      </c>
      <c r="M86" s="418">
        <v>10</v>
      </c>
      <c r="N86" s="419">
        <v>3.6</v>
      </c>
      <c r="O86" s="419"/>
      <c r="P86" s="420"/>
      <c r="Q86" s="262"/>
      <c r="R86" s="284"/>
      <c r="S86" s="284"/>
      <c r="T86" s="252"/>
      <c r="U86" s="262"/>
      <c r="V86" s="284"/>
      <c r="W86" s="252"/>
      <c r="X86" s="262"/>
      <c r="Y86" s="284"/>
      <c r="Z86" s="284"/>
      <c r="AA86" s="252"/>
      <c r="AB86" s="256"/>
      <c r="AC86" s="271"/>
      <c r="AD86" s="271"/>
      <c r="AE86" s="777"/>
      <c r="AF86" s="418"/>
      <c r="AG86" s="419"/>
      <c r="AH86" s="419"/>
      <c r="AI86" s="419"/>
      <c r="AJ86" s="420"/>
      <c r="AK86" s="418">
        <v>10.199999999999999</v>
      </c>
      <c r="AL86" s="419">
        <v>3.4</v>
      </c>
      <c r="AM86" s="419">
        <v>0.1</v>
      </c>
      <c r="AN86" s="420"/>
      <c r="AO86" s="262"/>
      <c r="AP86" s="252"/>
      <c r="AQ86" s="262"/>
      <c r="AR86" s="284"/>
      <c r="AS86" s="284"/>
      <c r="AT86" s="252"/>
      <c r="AU86" s="278">
        <v>2.2000000000000002</v>
      </c>
      <c r="AV86" s="251">
        <v>0.8</v>
      </c>
      <c r="AW86" s="251">
        <v>0</v>
      </c>
      <c r="AX86" s="243">
        <v>0</v>
      </c>
      <c r="AY86" s="448"/>
      <c r="AZ86" s="449"/>
      <c r="BA86" s="449"/>
      <c r="BB86" s="671"/>
      <c r="BC86" s="262"/>
      <c r="BD86" s="284"/>
      <c r="BE86" s="284"/>
      <c r="BF86" s="252"/>
      <c r="BG86" s="418">
        <v>4.7</v>
      </c>
      <c r="BH86" s="419">
        <v>1.2</v>
      </c>
      <c r="BI86" s="419">
        <v>0</v>
      </c>
      <c r="BJ86" s="420">
        <v>0</v>
      </c>
      <c r="BK86" s="262"/>
      <c r="BL86" s="252"/>
      <c r="BM86" s="262"/>
      <c r="BN86" s="284"/>
      <c r="BO86" s="284"/>
      <c r="BP86" s="252"/>
      <c r="BQ86" s="266"/>
      <c r="BR86" s="262"/>
      <c r="BS86" s="284"/>
      <c r="BT86" s="252"/>
      <c r="BU86" s="262"/>
      <c r="BV86" s="284"/>
      <c r="BW86" s="252"/>
      <c r="BX86" s="262"/>
      <c r="BY86" s="284"/>
      <c r="BZ86" s="252"/>
      <c r="CA86" s="262"/>
      <c r="CB86" s="284"/>
      <c r="CC86" s="252"/>
      <c r="CD86" s="262"/>
      <c r="CE86" s="284"/>
      <c r="CF86" s="252"/>
      <c r="CG86" s="262"/>
      <c r="CH86" s="284"/>
      <c r="CI86" s="252"/>
      <c r="CJ86" s="262"/>
      <c r="CK86" s="252"/>
      <c r="CL86" s="440"/>
      <c r="CM86" s="252"/>
      <c r="CN86" s="418"/>
      <c r="CO86" s="420"/>
      <c r="CP86" s="418"/>
      <c r="CQ86" s="420"/>
      <c r="CR86" s="776"/>
      <c r="CS86" s="266"/>
      <c r="CT86" s="256"/>
      <c r="CU86" s="777"/>
      <c r="CV86" s="429">
        <v>5.4</v>
      </c>
      <c r="CW86" s="430">
        <v>0.4</v>
      </c>
      <c r="CX86" s="430">
        <v>0</v>
      </c>
      <c r="CY86" s="431">
        <v>0</v>
      </c>
      <c r="CZ86" s="441"/>
      <c r="DA86" s="262"/>
      <c r="DB86" s="284"/>
      <c r="DC86" s="284"/>
      <c r="DD86" s="284"/>
      <c r="DE86" s="252"/>
      <c r="DF86" s="262"/>
      <c r="DG86" s="284"/>
      <c r="DH86" s="284"/>
      <c r="DI86" s="284"/>
      <c r="DJ86" s="252"/>
      <c r="DK86" s="262"/>
      <c r="DL86" s="284"/>
      <c r="DM86" s="284"/>
      <c r="DN86" s="252"/>
      <c r="DO86" s="262"/>
      <c r="DP86" s="284"/>
      <c r="DQ86" s="284"/>
      <c r="DR86" s="252"/>
      <c r="DS86" s="262"/>
      <c r="DT86" s="284"/>
      <c r="DU86" s="284"/>
      <c r="DV86" s="252"/>
      <c r="DW86" s="266"/>
      <c r="DX86" s="266"/>
      <c r="DY86" s="448">
        <v>1.2</v>
      </c>
      <c r="DZ86" s="449">
        <v>0.1</v>
      </c>
      <c r="EA86" s="449"/>
      <c r="EB86" s="671"/>
      <c r="EC86" s="266"/>
      <c r="ED86" s="266"/>
      <c r="EE86" s="262"/>
      <c r="EF86" s="252"/>
      <c r="EG86" s="262"/>
      <c r="EH86" s="252"/>
      <c r="EI86" s="262"/>
      <c r="EJ86" s="252"/>
      <c r="EK86" s="262"/>
      <c r="EL86" s="284"/>
      <c r="EM86" s="252"/>
      <c r="EN86" s="262"/>
      <c r="EO86" s="252"/>
      <c r="EP86" s="262"/>
      <c r="EQ86" s="252"/>
      <c r="ER86" s="262"/>
      <c r="ES86" s="252"/>
      <c r="ET86" s="262"/>
      <c r="EU86" s="284"/>
      <c r="EV86" s="284"/>
      <c r="EW86" s="252"/>
      <c r="EX86" s="278">
        <v>9.1159999999999997</v>
      </c>
      <c r="EY86" s="251">
        <v>1.1000000000000001</v>
      </c>
      <c r="EZ86" s="251">
        <v>0.1</v>
      </c>
      <c r="FA86" s="243">
        <v>0</v>
      </c>
      <c r="FB86" s="262"/>
      <c r="FC86" s="252"/>
      <c r="FD86" s="262"/>
      <c r="FE86" s="284"/>
      <c r="FF86" s="284"/>
      <c r="FG86" s="252"/>
      <c r="FH86" s="262"/>
      <c r="FI86" s="252"/>
      <c r="FJ86" s="262"/>
      <c r="FK86" s="252"/>
      <c r="FL86" s="262"/>
      <c r="FM86" s="252"/>
      <c r="FN86" s="262"/>
      <c r="FO86" s="284"/>
      <c r="FP86" s="284"/>
      <c r="FQ86" s="252"/>
      <c r="FR86" s="262"/>
      <c r="FS86" s="284"/>
      <c r="FT86" s="284"/>
      <c r="FU86" s="252"/>
      <c r="FV86" s="262"/>
      <c r="FW86" s="252"/>
      <c r="FX86" s="262"/>
      <c r="FY86" s="252"/>
      <c r="FZ86" s="262"/>
      <c r="GA86" s="252"/>
      <c r="GB86" s="266"/>
      <c r="GC86" s="262"/>
      <c r="GD86" s="252"/>
      <c r="GE86" s="262"/>
      <c r="GF86" s="284"/>
      <c r="GG86" s="284"/>
      <c r="GH86" s="252"/>
      <c r="GI86" s="266"/>
      <c r="GJ86" s="266"/>
      <c r="GK86" s="266"/>
      <c r="GL86" s="266"/>
      <c r="GM86" s="262"/>
      <c r="GN86" s="284"/>
      <c r="GO86" s="284"/>
      <c r="GP86" s="252"/>
      <c r="GQ86" s="262"/>
      <c r="GR86" s="284"/>
      <c r="GS86" s="284"/>
      <c r="GT86" s="252"/>
      <c r="GU86" s="278">
        <v>8.4499999999999993</v>
      </c>
      <c r="GV86" s="251">
        <v>1.3</v>
      </c>
      <c r="GW86" s="251">
        <v>0.3</v>
      </c>
      <c r="GX86" s="243">
        <v>0.2</v>
      </c>
      <c r="GY86" s="278">
        <v>2.1</v>
      </c>
      <c r="GZ86" s="251">
        <v>0.9</v>
      </c>
      <c r="HA86" s="251">
        <v>0</v>
      </c>
      <c r="HB86" s="243">
        <v>0</v>
      </c>
      <c r="HC86" s="776"/>
      <c r="HD86" s="262"/>
      <c r="HE86" s="252"/>
      <c r="HF86" s="262"/>
      <c r="HG86" s="284"/>
      <c r="HH86" s="284"/>
      <c r="HI86" s="252"/>
      <c r="HJ86" s="262"/>
      <c r="HK86" s="252"/>
      <c r="HL86" s="418">
        <v>10</v>
      </c>
      <c r="HM86" s="419">
        <v>3.5</v>
      </c>
      <c r="HN86" s="419">
        <v>0</v>
      </c>
      <c r="HO86" s="420">
        <v>0</v>
      </c>
      <c r="HP86" s="262"/>
      <c r="HQ86" s="252"/>
      <c r="HR86" s="278">
        <v>2.1</v>
      </c>
      <c r="HS86" s="251">
        <v>0.4</v>
      </c>
      <c r="HT86" s="251">
        <v>0</v>
      </c>
      <c r="HU86" s="243">
        <v>0</v>
      </c>
      <c r="HV86" s="262"/>
      <c r="HW86" s="252"/>
      <c r="HX86" s="262"/>
      <c r="HY86" s="252"/>
      <c r="HZ86" s="262"/>
      <c r="IA86" s="284"/>
      <c r="IB86" s="284"/>
      <c r="IC86" s="252"/>
      <c r="ID86" s="262"/>
      <c r="IE86" s="252"/>
      <c r="IF86" s="262"/>
      <c r="IG86" s="252"/>
      <c r="IH86" s="262"/>
      <c r="II86" s="284"/>
      <c r="IJ86" s="284"/>
      <c r="IK86" s="252"/>
      <c r="IL86" s="266"/>
      <c r="IM86" s="262"/>
      <c r="IN86" s="252"/>
      <c r="IO86" s="448">
        <v>3.3</v>
      </c>
      <c r="IP86" s="449">
        <v>0.7</v>
      </c>
      <c r="IQ86" s="449"/>
      <c r="IR86" s="671">
        <v>0</v>
      </c>
      <c r="IS86" s="448">
        <v>5.6</v>
      </c>
      <c r="IT86" s="449">
        <v>0.9</v>
      </c>
      <c r="IU86" s="449">
        <v>0</v>
      </c>
      <c r="IV86" s="671">
        <v>0</v>
      </c>
      <c r="IW86" s="262"/>
      <c r="IX86" s="284"/>
      <c r="IY86" s="284"/>
      <c r="IZ86" s="252"/>
      <c r="JA86" s="266"/>
      <c r="JB86" s="256"/>
      <c r="JC86" s="271"/>
      <c r="JD86" s="271"/>
      <c r="JE86" s="777"/>
      <c r="JF86" s="262"/>
      <c r="JG86" s="284"/>
      <c r="JH86" s="252"/>
      <c r="JI86" s="262"/>
      <c r="JJ86" s="252"/>
      <c r="JK86" s="262"/>
      <c r="JL86" s="284"/>
      <c r="JM86" s="284"/>
      <c r="JN86" s="252"/>
      <c r="JO86" s="262"/>
      <c r="JP86" s="252"/>
      <c r="JQ86" s="262"/>
      <c r="JR86" s="284"/>
      <c r="JS86" s="284"/>
      <c r="JT86" s="252"/>
      <c r="JU86" s="448">
        <v>5.5</v>
      </c>
      <c r="JV86" s="449">
        <v>1.8</v>
      </c>
      <c r="JW86" s="449">
        <v>0</v>
      </c>
      <c r="JX86" s="671">
        <v>0</v>
      </c>
      <c r="JY86" s="256"/>
      <c r="JZ86" s="271"/>
      <c r="KA86" s="271"/>
      <c r="KB86" s="777"/>
      <c r="KC86" s="262"/>
      <c r="KD86" s="284"/>
      <c r="KE86" s="284"/>
      <c r="KF86" s="288"/>
    </row>
    <row r="87" spans="1:292" s="151" customFormat="1" ht="15.75" customHeight="1">
      <c r="A87" s="896"/>
      <c r="B87" s="793">
        <v>120</v>
      </c>
      <c r="C87" s="266"/>
      <c r="D87" s="262"/>
      <c r="E87" s="284"/>
      <c r="F87" s="284"/>
      <c r="G87" s="284"/>
      <c r="H87" s="252"/>
      <c r="I87" s="278">
        <v>9.0399999999999991</v>
      </c>
      <c r="J87" s="251">
        <v>3.08</v>
      </c>
      <c r="K87" s="251">
        <v>0.2</v>
      </c>
      <c r="L87" s="243">
        <v>0</v>
      </c>
      <c r="M87" s="418">
        <v>13.4</v>
      </c>
      <c r="N87" s="419">
        <v>6.6</v>
      </c>
      <c r="O87" s="419">
        <v>0.1</v>
      </c>
      <c r="P87" s="420"/>
      <c r="Q87" s="262"/>
      <c r="R87" s="284"/>
      <c r="S87" s="284"/>
      <c r="T87" s="252"/>
      <c r="U87" s="262"/>
      <c r="V87" s="284"/>
      <c r="W87" s="252"/>
      <c r="X87" s="262"/>
      <c r="Y87" s="284"/>
      <c r="Z87" s="284"/>
      <c r="AA87" s="252"/>
      <c r="AB87" s="256"/>
      <c r="AC87" s="271"/>
      <c r="AD87" s="271"/>
      <c r="AE87" s="777"/>
      <c r="AF87" s="418"/>
      <c r="AG87" s="419"/>
      <c r="AH87" s="419"/>
      <c r="AI87" s="419"/>
      <c r="AJ87" s="420"/>
      <c r="AK87" s="418">
        <v>13.6</v>
      </c>
      <c r="AL87" s="419">
        <v>6.1</v>
      </c>
      <c r="AM87" s="419">
        <v>0.2</v>
      </c>
      <c r="AN87" s="420"/>
      <c r="AO87" s="262"/>
      <c r="AP87" s="252"/>
      <c r="AQ87" s="262"/>
      <c r="AR87" s="284"/>
      <c r="AS87" s="284"/>
      <c r="AT87" s="252"/>
      <c r="AU87" s="278">
        <v>4.9000000000000004</v>
      </c>
      <c r="AV87" s="251">
        <v>2.4</v>
      </c>
      <c r="AW87" s="251">
        <v>0.1</v>
      </c>
      <c r="AX87" s="243">
        <v>0</v>
      </c>
      <c r="AY87" s="448"/>
      <c r="AZ87" s="449"/>
      <c r="BA87" s="449"/>
      <c r="BB87" s="671"/>
      <c r="BC87" s="262"/>
      <c r="BD87" s="284"/>
      <c r="BE87" s="284"/>
      <c r="BF87" s="252"/>
      <c r="BG87" s="418">
        <v>6.8</v>
      </c>
      <c r="BH87" s="419">
        <v>2.9</v>
      </c>
      <c r="BI87" s="419">
        <v>0.1</v>
      </c>
      <c r="BJ87" s="420">
        <v>0</v>
      </c>
      <c r="BK87" s="262"/>
      <c r="BL87" s="252"/>
      <c r="BM87" s="262"/>
      <c r="BN87" s="284"/>
      <c r="BO87" s="284"/>
      <c r="BP87" s="252"/>
      <c r="BQ87" s="266"/>
      <c r="BR87" s="262"/>
      <c r="BS87" s="284"/>
      <c r="BT87" s="252"/>
      <c r="BU87" s="262"/>
      <c r="BV87" s="284"/>
      <c r="BW87" s="252"/>
      <c r="BX87" s="262"/>
      <c r="BY87" s="284"/>
      <c r="BZ87" s="252"/>
      <c r="CA87" s="262"/>
      <c r="CB87" s="284"/>
      <c r="CC87" s="252"/>
      <c r="CD87" s="262"/>
      <c r="CE87" s="284"/>
      <c r="CF87" s="252"/>
      <c r="CG87" s="262"/>
      <c r="CH87" s="284"/>
      <c r="CI87" s="252"/>
      <c r="CJ87" s="262"/>
      <c r="CK87" s="252"/>
      <c r="CL87" s="440"/>
      <c r="CM87" s="252"/>
      <c r="CN87" s="418"/>
      <c r="CO87" s="420"/>
      <c r="CP87" s="418"/>
      <c r="CQ87" s="420"/>
      <c r="CR87" s="776"/>
      <c r="CS87" s="266"/>
      <c r="CT87" s="256"/>
      <c r="CU87" s="777"/>
      <c r="CV87" s="429">
        <v>9.8000000000000007</v>
      </c>
      <c r="CW87" s="430">
        <v>2.2000000000000002</v>
      </c>
      <c r="CX87" s="430">
        <v>0.1</v>
      </c>
      <c r="CY87" s="431">
        <v>0</v>
      </c>
      <c r="CZ87" s="441"/>
      <c r="DA87" s="262"/>
      <c r="DB87" s="284"/>
      <c r="DC87" s="284"/>
      <c r="DD87" s="284"/>
      <c r="DE87" s="252"/>
      <c r="DF87" s="262"/>
      <c r="DG87" s="284"/>
      <c r="DH87" s="284"/>
      <c r="DI87" s="284"/>
      <c r="DJ87" s="252"/>
      <c r="DK87" s="262"/>
      <c r="DL87" s="284"/>
      <c r="DM87" s="284"/>
      <c r="DN87" s="252"/>
      <c r="DO87" s="262"/>
      <c r="DP87" s="284"/>
      <c r="DQ87" s="284"/>
      <c r="DR87" s="252"/>
      <c r="DS87" s="262"/>
      <c r="DT87" s="284"/>
      <c r="DU87" s="284"/>
      <c r="DV87" s="252"/>
      <c r="DW87" s="266"/>
      <c r="DX87" s="266"/>
      <c r="DY87" s="448">
        <v>2.8</v>
      </c>
      <c r="DZ87" s="449">
        <v>0.7</v>
      </c>
      <c r="EA87" s="449"/>
      <c r="EB87" s="671"/>
      <c r="EC87" s="266"/>
      <c r="ED87" s="266"/>
      <c r="EE87" s="262"/>
      <c r="EF87" s="252"/>
      <c r="EG87" s="262"/>
      <c r="EH87" s="252"/>
      <c r="EI87" s="262"/>
      <c r="EJ87" s="252"/>
      <c r="EK87" s="262"/>
      <c r="EL87" s="284"/>
      <c r="EM87" s="252"/>
      <c r="EN87" s="418">
        <v>0.1</v>
      </c>
      <c r="EO87" s="420"/>
      <c r="EP87" s="262"/>
      <c r="EQ87" s="252"/>
      <c r="ER87" s="262"/>
      <c r="ES87" s="252"/>
      <c r="ET87" s="262"/>
      <c r="EU87" s="284"/>
      <c r="EV87" s="284"/>
      <c r="EW87" s="252"/>
      <c r="EX87" s="278">
        <v>12.016</v>
      </c>
      <c r="EY87" s="251">
        <v>3</v>
      </c>
      <c r="EZ87" s="251">
        <v>0.5</v>
      </c>
      <c r="FA87" s="243">
        <v>0</v>
      </c>
      <c r="FB87" s="262"/>
      <c r="FC87" s="252"/>
      <c r="FD87" s="262"/>
      <c r="FE87" s="284"/>
      <c r="FF87" s="284"/>
      <c r="FG87" s="252"/>
      <c r="FH87" s="262"/>
      <c r="FI87" s="252"/>
      <c r="FJ87" s="262"/>
      <c r="FK87" s="252"/>
      <c r="FL87" s="418">
        <v>0.1</v>
      </c>
      <c r="FM87" s="420"/>
      <c r="FN87" s="262"/>
      <c r="FO87" s="284"/>
      <c r="FP87" s="284"/>
      <c r="FQ87" s="252"/>
      <c r="FR87" s="262"/>
      <c r="FS87" s="284"/>
      <c r="FT87" s="284"/>
      <c r="FU87" s="252"/>
      <c r="FV87" s="262"/>
      <c r="FW87" s="252"/>
      <c r="FX87" s="262"/>
      <c r="FY87" s="252"/>
      <c r="FZ87" s="262"/>
      <c r="GA87" s="252"/>
      <c r="GB87" s="266"/>
      <c r="GC87" s="262"/>
      <c r="GD87" s="252"/>
      <c r="GE87" s="262"/>
      <c r="GF87" s="284"/>
      <c r="GG87" s="284"/>
      <c r="GH87" s="252"/>
      <c r="GI87" s="266"/>
      <c r="GJ87" s="266"/>
      <c r="GK87" s="266"/>
      <c r="GL87" s="266"/>
      <c r="GM87" s="262"/>
      <c r="GN87" s="284"/>
      <c r="GO87" s="284"/>
      <c r="GP87" s="252"/>
      <c r="GQ87" s="262"/>
      <c r="GR87" s="284"/>
      <c r="GS87" s="284"/>
      <c r="GT87" s="252"/>
      <c r="GU87" s="278">
        <v>10.45</v>
      </c>
      <c r="GV87" s="251">
        <v>2.2000000000000002</v>
      </c>
      <c r="GW87" s="251">
        <v>0.4</v>
      </c>
      <c r="GX87" s="243">
        <v>0.2</v>
      </c>
      <c r="GY87" s="278">
        <v>4.2</v>
      </c>
      <c r="GZ87" s="251">
        <v>2.2000000000000002</v>
      </c>
      <c r="HA87" s="251">
        <v>0.1</v>
      </c>
      <c r="HB87" s="243">
        <v>0</v>
      </c>
      <c r="HC87" s="776"/>
      <c r="HD87" s="262"/>
      <c r="HE87" s="252"/>
      <c r="HF87" s="262"/>
      <c r="HG87" s="284"/>
      <c r="HH87" s="284"/>
      <c r="HI87" s="252"/>
      <c r="HJ87" s="262"/>
      <c r="HK87" s="252"/>
      <c r="HL87" s="418">
        <v>16.2</v>
      </c>
      <c r="HM87" s="419">
        <v>6.9</v>
      </c>
      <c r="HN87" s="419">
        <v>0</v>
      </c>
      <c r="HO87" s="420">
        <v>0</v>
      </c>
      <c r="HP87" s="262"/>
      <c r="HQ87" s="252"/>
      <c r="HR87" s="278">
        <v>4.9000000000000004</v>
      </c>
      <c r="HS87" s="251">
        <v>1.6</v>
      </c>
      <c r="HT87" s="251">
        <v>0</v>
      </c>
      <c r="HU87" s="243">
        <v>0</v>
      </c>
      <c r="HV87" s="262"/>
      <c r="HW87" s="252"/>
      <c r="HX87" s="262"/>
      <c r="HY87" s="252"/>
      <c r="HZ87" s="262"/>
      <c r="IA87" s="284"/>
      <c r="IB87" s="284"/>
      <c r="IC87" s="252"/>
      <c r="ID87" s="262"/>
      <c r="IE87" s="252"/>
      <c r="IF87" s="262"/>
      <c r="IG87" s="252"/>
      <c r="IH87" s="262"/>
      <c r="II87" s="284"/>
      <c r="IJ87" s="284"/>
      <c r="IK87" s="252"/>
      <c r="IL87" s="266"/>
      <c r="IM87" s="262"/>
      <c r="IN87" s="252"/>
      <c r="IO87" s="448">
        <v>5.0999999999999996</v>
      </c>
      <c r="IP87" s="449">
        <v>1.6</v>
      </c>
      <c r="IQ87" s="449"/>
      <c r="IR87" s="671">
        <v>0</v>
      </c>
      <c r="IS87" s="448">
        <v>8.1999999999999993</v>
      </c>
      <c r="IT87" s="449">
        <v>2.4</v>
      </c>
      <c r="IU87" s="449">
        <v>0.1</v>
      </c>
      <c r="IV87" s="671">
        <v>0</v>
      </c>
      <c r="IW87" s="262"/>
      <c r="IX87" s="284"/>
      <c r="IY87" s="284"/>
      <c r="IZ87" s="252"/>
      <c r="JA87" s="266"/>
      <c r="JB87" s="256"/>
      <c r="JC87" s="271"/>
      <c r="JD87" s="271"/>
      <c r="JE87" s="777"/>
      <c r="JF87" s="262"/>
      <c r="JG87" s="284"/>
      <c r="JH87" s="252"/>
      <c r="JI87" s="262"/>
      <c r="JJ87" s="252"/>
      <c r="JK87" s="262"/>
      <c r="JL87" s="284"/>
      <c r="JM87" s="284"/>
      <c r="JN87" s="252"/>
      <c r="JO87" s="262"/>
      <c r="JP87" s="252"/>
      <c r="JQ87" s="262"/>
      <c r="JR87" s="284"/>
      <c r="JS87" s="284"/>
      <c r="JT87" s="252"/>
      <c r="JU87" s="448">
        <v>8.9</v>
      </c>
      <c r="JV87" s="449">
        <v>4.2</v>
      </c>
      <c r="JW87" s="449">
        <v>0.1</v>
      </c>
      <c r="JX87" s="671">
        <v>0</v>
      </c>
      <c r="JY87" s="256"/>
      <c r="JZ87" s="271"/>
      <c r="KA87" s="271"/>
      <c r="KB87" s="777"/>
      <c r="KC87" s="262"/>
      <c r="KD87" s="284"/>
      <c r="KE87" s="284"/>
      <c r="KF87" s="288"/>
    </row>
    <row r="88" spans="1:292" s="151" customFormat="1" ht="15.75" customHeight="1">
      <c r="A88" s="896"/>
      <c r="B88" s="793">
        <v>140</v>
      </c>
      <c r="C88" s="266"/>
      <c r="D88" s="262"/>
      <c r="E88" s="284"/>
      <c r="F88" s="284"/>
      <c r="G88" s="284"/>
      <c r="H88" s="252"/>
      <c r="I88" s="278">
        <v>11.24</v>
      </c>
      <c r="J88" s="251">
        <v>4.9800000000000004</v>
      </c>
      <c r="K88" s="251">
        <v>0.7</v>
      </c>
      <c r="L88" s="243">
        <v>0</v>
      </c>
      <c r="M88" s="418">
        <v>16.600000000000001</v>
      </c>
      <c r="N88" s="419">
        <v>9.8000000000000007</v>
      </c>
      <c r="O88" s="419">
        <v>0.6</v>
      </c>
      <c r="P88" s="420"/>
      <c r="Q88" s="262"/>
      <c r="R88" s="284"/>
      <c r="S88" s="284"/>
      <c r="T88" s="252"/>
      <c r="U88" s="262"/>
      <c r="V88" s="284"/>
      <c r="W88" s="252"/>
      <c r="X88" s="262"/>
      <c r="Y88" s="284"/>
      <c r="Z88" s="284"/>
      <c r="AA88" s="252"/>
      <c r="AB88" s="256"/>
      <c r="AC88" s="271"/>
      <c r="AD88" s="271"/>
      <c r="AE88" s="777"/>
      <c r="AF88" s="418"/>
      <c r="AG88" s="419"/>
      <c r="AH88" s="419"/>
      <c r="AI88" s="419"/>
      <c r="AJ88" s="420"/>
      <c r="AK88" s="418">
        <v>17.399999999999999</v>
      </c>
      <c r="AL88" s="419">
        <v>9.5</v>
      </c>
      <c r="AM88" s="419">
        <v>1.1000000000000001</v>
      </c>
      <c r="AN88" s="420"/>
      <c r="AO88" s="262"/>
      <c r="AP88" s="252"/>
      <c r="AQ88" s="262"/>
      <c r="AR88" s="284"/>
      <c r="AS88" s="284"/>
      <c r="AT88" s="252"/>
      <c r="AU88" s="278">
        <v>7.5</v>
      </c>
      <c r="AV88" s="251">
        <v>4.5</v>
      </c>
      <c r="AW88" s="251">
        <v>0.5</v>
      </c>
      <c r="AX88" s="243">
        <v>0</v>
      </c>
      <c r="AY88" s="448"/>
      <c r="AZ88" s="449"/>
      <c r="BA88" s="449"/>
      <c r="BB88" s="671"/>
      <c r="BC88" s="262"/>
      <c r="BD88" s="284"/>
      <c r="BE88" s="284"/>
      <c r="BF88" s="252"/>
      <c r="BG88" s="418">
        <v>9.6</v>
      </c>
      <c r="BH88" s="419">
        <v>5.3</v>
      </c>
      <c r="BI88" s="419">
        <v>0.6</v>
      </c>
      <c r="BJ88" s="420">
        <v>0</v>
      </c>
      <c r="BK88" s="262"/>
      <c r="BL88" s="252"/>
      <c r="BM88" s="262"/>
      <c r="BN88" s="284"/>
      <c r="BO88" s="284"/>
      <c r="BP88" s="252"/>
      <c r="BQ88" s="266"/>
      <c r="BR88" s="262"/>
      <c r="BS88" s="284"/>
      <c r="BT88" s="252"/>
      <c r="BU88" s="262"/>
      <c r="BV88" s="284"/>
      <c r="BW88" s="252"/>
      <c r="BX88" s="262"/>
      <c r="BY88" s="284"/>
      <c r="BZ88" s="252"/>
      <c r="CA88" s="262"/>
      <c r="CB88" s="284"/>
      <c r="CC88" s="252"/>
      <c r="CD88" s="262"/>
      <c r="CE88" s="284"/>
      <c r="CF88" s="252"/>
      <c r="CG88" s="262"/>
      <c r="CH88" s="284"/>
      <c r="CI88" s="252"/>
      <c r="CJ88" s="262"/>
      <c r="CK88" s="252"/>
      <c r="CL88" s="440"/>
      <c r="CM88" s="252"/>
      <c r="CN88" s="418"/>
      <c r="CO88" s="420"/>
      <c r="CP88" s="418"/>
      <c r="CQ88" s="420"/>
      <c r="CR88" s="776"/>
      <c r="CS88" s="266"/>
      <c r="CT88" s="256"/>
      <c r="CU88" s="777"/>
      <c r="CV88" s="429">
        <v>14</v>
      </c>
      <c r="CW88" s="430">
        <v>5.3</v>
      </c>
      <c r="CX88" s="430">
        <v>0.9</v>
      </c>
      <c r="CY88" s="431">
        <v>0</v>
      </c>
      <c r="CZ88" s="441"/>
      <c r="DA88" s="262"/>
      <c r="DB88" s="284"/>
      <c r="DC88" s="284"/>
      <c r="DD88" s="284"/>
      <c r="DE88" s="252"/>
      <c r="DF88" s="262"/>
      <c r="DG88" s="284"/>
      <c r="DH88" s="284"/>
      <c r="DI88" s="284"/>
      <c r="DJ88" s="252"/>
      <c r="DK88" s="262"/>
      <c r="DL88" s="284"/>
      <c r="DM88" s="284"/>
      <c r="DN88" s="252"/>
      <c r="DO88" s="262"/>
      <c r="DP88" s="284"/>
      <c r="DQ88" s="284"/>
      <c r="DR88" s="252"/>
      <c r="DS88" s="262"/>
      <c r="DT88" s="284"/>
      <c r="DU88" s="284"/>
      <c r="DV88" s="252"/>
      <c r="DW88" s="266"/>
      <c r="DX88" s="266"/>
      <c r="DY88" s="448">
        <v>7.8</v>
      </c>
      <c r="DZ88" s="449">
        <v>4</v>
      </c>
      <c r="EA88" s="449">
        <v>0.1</v>
      </c>
      <c r="EB88" s="671"/>
      <c r="EC88" s="266"/>
      <c r="ED88" s="266"/>
      <c r="EE88" s="262"/>
      <c r="EF88" s="252"/>
      <c r="EG88" s="262"/>
      <c r="EH88" s="252"/>
      <c r="EI88" s="262"/>
      <c r="EJ88" s="252"/>
      <c r="EK88" s="262"/>
      <c r="EL88" s="284"/>
      <c r="EM88" s="252"/>
      <c r="EN88" s="418">
        <v>0.2</v>
      </c>
      <c r="EO88" s="420"/>
      <c r="EP88" s="262"/>
      <c r="EQ88" s="252"/>
      <c r="ER88" s="262"/>
      <c r="ES88" s="252"/>
      <c r="ET88" s="262"/>
      <c r="EU88" s="284"/>
      <c r="EV88" s="284"/>
      <c r="EW88" s="252"/>
      <c r="EX88" s="278">
        <v>15.416</v>
      </c>
      <c r="EY88" s="251">
        <v>6</v>
      </c>
      <c r="EZ88" s="251">
        <v>1.8</v>
      </c>
      <c r="FA88" s="243">
        <v>0</v>
      </c>
      <c r="FB88" s="262"/>
      <c r="FC88" s="252"/>
      <c r="FD88" s="262"/>
      <c r="FE88" s="284"/>
      <c r="FF88" s="284"/>
      <c r="FG88" s="252"/>
      <c r="FH88" s="262"/>
      <c r="FI88" s="252"/>
      <c r="FJ88" s="262"/>
      <c r="FK88" s="252"/>
      <c r="FL88" s="418">
        <v>0.2</v>
      </c>
      <c r="FM88" s="420"/>
      <c r="FN88" s="262"/>
      <c r="FO88" s="284"/>
      <c r="FP88" s="284"/>
      <c r="FQ88" s="252"/>
      <c r="FR88" s="262"/>
      <c r="FS88" s="284"/>
      <c r="FT88" s="284"/>
      <c r="FU88" s="252"/>
      <c r="FV88" s="262"/>
      <c r="FW88" s="252"/>
      <c r="FX88" s="262"/>
      <c r="FY88" s="252"/>
      <c r="FZ88" s="262"/>
      <c r="GA88" s="252"/>
      <c r="GB88" s="266"/>
      <c r="GC88" s="262"/>
      <c r="GD88" s="252"/>
      <c r="GE88" s="262"/>
      <c r="GF88" s="284"/>
      <c r="GG88" s="284"/>
      <c r="GH88" s="252"/>
      <c r="GI88" s="266"/>
      <c r="GJ88" s="266"/>
      <c r="GK88" s="266"/>
      <c r="GL88" s="266"/>
      <c r="GM88" s="262"/>
      <c r="GN88" s="284"/>
      <c r="GO88" s="284"/>
      <c r="GP88" s="252"/>
      <c r="GQ88" s="262"/>
      <c r="GR88" s="284"/>
      <c r="GS88" s="284"/>
      <c r="GT88" s="252"/>
      <c r="GU88" s="278">
        <v>12.75</v>
      </c>
      <c r="GV88" s="251">
        <v>3.7</v>
      </c>
      <c r="GW88" s="251">
        <v>0.7</v>
      </c>
      <c r="GX88" s="243">
        <v>0.2</v>
      </c>
      <c r="GY88" s="278">
        <v>6.3</v>
      </c>
      <c r="GZ88" s="251">
        <v>4</v>
      </c>
      <c r="HA88" s="251">
        <v>0.6</v>
      </c>
      <c r="HB88" s="243">
        <v>0</v>
      </c>
      <c r="HC88" s="776"/>
      <c r="HD88" s="262"/>
      <c r="HE88" s="252"/>
      <c r="HF88" s="262"/>
      <c r="HG88" s="284"/>
      <c r="HH88" s="284"/>
      <c r="HI88" s="252"/>
      <c r="HJ88" s="262"/>
      <c r="HK88" s="252"/>
      <c r="HL88" s="418">
        <v>21.9</v>
      </c>
      <c r="HM88" s="419">
        <v>12</v>
      </c>
      <c r="HN88" s="419">
        <v>0.5</v>
      </c>
      <c r="HO88" s="420">
        <v>0</v>
      </c>
      <c r="HP88" s="262"/>
      <c r="HQ88" s="252"/>
      <c r="HR88" s="278">
        <v>7.4</v>
      </c>
      <c r="HS88" s="251">
        <v>3.4</v>
      </c>
      <c r="HT88" s="251">
        <v>0.2</v>
      </c>
      <c r="HU88" s="243">
        <v>0</v>
      </c>
      <c r="HV88" s="262"/>
      <c r="HW88" s="252"/>
      <c r="HX88" s="262"/>
      <c r="HY88" s="252"/>
      <c r="HZ88" s="262"/>
      <c r="IA88" s="284"/>
      <c r="IB88" s="284"/>
      <c r="IC88" s="252"/>
      <c r="ID88" s="262"/>
      <c r="IE88" s="252"/>
      <c r="IF88" s="262"/>
      <c r="IG88" s="252"/>
      <c r="IH88" s="262"/>
      <c r="II88" s="284"/>
      <c r="IJ88" s="284"/>
      <c r="IK88" s="252"/>
      <c r="IL88" s="266"/>
      <c r="IM88" s="262"/>
      <c r="IN88" s="252"/>
      <c r="IO88" s="448">
        <v>7.1</v>
      </c>
      <c r="IP88" s="449">
        <v>3.1</v>
      </c>
      <c r="IQ88" s="449">
        <v>0.2</v>
      </c>
      <c r="IR88" s="671">
        <v>0</v>
      </c>
      <c r="IS88" s="448">
        <v>11.1</v>
      </c>
      <c r="IT88" s="449">
        <v>4.8</v>
      </c>
      <c r="IU88" s="449">
        <v>0.4</v>
      </c>
      <c r="IV88" s="671">
        <v>0</v>
      </c>
      <c r="IW88" s="262"/>
      <c r="IX88" s="284"/>
      <c r="IY88" s="284"/>
      <c r="IZ88" s="252"/>
      <c r="JA88" s="266"/>
      <c r="JB88" s="256"/>
      <c r="JC88" s="271"/>
      <c r="JD88" s="271"/>
      <c r="JE88" s="777"/>
      <c r="JF88" s="262"/>
      <c r="JG88" s="284"/>
      <c r="JH88" s="252"/>
      <c r="JI88" s="262"/>
      <c r="JJ88" s="252"/>
      <c r="JK88" s="262"/>
      <c r="JL88" s="284"/>
      <c r="JM88" s="284"/>
      <c r="JN88" s="252"/>
      <c r="JO88" s="262"/>
      <c r="JP88" s="252"/>
      <c r="JQ88" s="262"/>
      <c r="JR88" s="284"/>
      <c r="JS88" s="284"/>
      <c r="JT88" s="252"/>
      <c r="JU88" s="448">
        <v>12.6</v>
      </c>
      <c r="JV88" s="449">
        <v>7.5</v>
      </c>
      <c r="JW88" s="449">
        <v>0.9</v>
      </c>
      <c r="JX88" s="671">
        <v>0</v>
      </c>
      <c r="JY88" s="256"/>
      <c r="JZ88" s="271"/>
      <c r="KA88" s="271"/>
      <c r="KB88" s="777"/>
      <c r="KC88" s="262"/>
      <c r="KD88" s="284"/>
      <c r="KE88" s="284"/>
      <c r="KF88" s="288"/>
    </row>
    <row r="89" spans="1:292" s="151" customFormat="1" ht="15.75" customHeight="1">
      <c r="A89" s="896"/>
      <c r="B89" s="793">
        <v>160</v>
      </c>
      <c r="C89" s="266"/>
      <c r="D89" s="262"/>
      <c r="E89" s="284"/>
      <c r="F89" s="284"/>
      <c r="G89" s="284"/>
      <c r="H89" s="252"/>
      <c r="I89" s="278">
        <v>13.84</v>
      </c>
      <c r="J89" s="251">
        <v>7.48</v>
      </c>
      <c r="K89" s="251">
        <v>2.1</v>
      </c>
      <c r="L89" s="243">
        <v>0</v>
      </c>
      <c r="M89" s="418">
        <v>19.8</v>
      </c>
      <c r="N89" s="419">
        <v>13.1</v>
      </c>
      <c r="O89" s="419">
        <v>2</v>
      </c>
      <c r="P89" s="420"/>
      <c r="Q89" s="262"/>
      <c r="R89" s="284"/>
      <c r="S89" s="284"/>
      <c r="T89" s="252"/>
      <c r="U89" s="262"/>
      <c r="V89" s="284"/>
      <c r="W89" s="252"/>
      <c r="X89" s="262"/>
      <c r="Y89" s="284"/>
      <c r="Z89" s="284"/>
      <c r="AA89" s="252"/>
      <c r="AB89" s="256"/>
      <c r="AC89" s="271"/>
      <c r="AD89" s="271"/>
      <c r="AE89" s="777"/>
      <c r="AF89" s="418"/>
      <c r="AG89" s="419"/>
      <c r="AH89" s="419"/>
      <c r="AI89" s="419"/>
      <c r="AJ89" s="420"/>
      <c r="AK89" s="418">
        <v>21.5</v>
      </c>
      <c r="AL89" s="419">
        <v>13.8</v>
      </c>
      <c r="AM89" s="419">
        <v>3.4</v>
      </c>
      <c r="AN89" s="420"/>
      <c r="AO89" s="262"/>
      <c r="AP89" s="252"/>
      <c r="AQ89" s="262"/>
      <c r="AR89" s="284"/>
      <c r="AS89" s="284"/>
      <c r="AT89" s="252"/>
      <c r="AU89" s="278">
        <v>10.7</v>
      </c>
      <c r="AV89" s="251">
        <v>7.5</v>
      </c>
      <c r="AW89" s="251">
        <v>1.9</v>
      </c>
      <c r="AX89" s="243">
        <v>0</v>
      </c>
      <c r="AY89" s="448"/>
      <c r="AZ89" s="449"/>
      <c r="BA89" s="449"/>
      <c r="BB89" s="671"/>
      <c r="BC89" s="262"/>
      <c r="BD89" s="284"/>
      <c r="BE89" s="284"/>
      <c r="BF89" s="252"/>
      <c r="BG89" s="418">
        <v>12.6</v>
      </c>
      <c r="BH89" s="419">
        <v>8.1999999999999993</v>
      </c>
      <c r="BI89" s="419">
        <v>2</v>
      </c>
      <c r="BJ89" s="420">
        <v>0</v>
      </c>
      <c r="BK89" s="262"/>
      <c r="BL89" s="252"/>
      <c r="BM89" s="262"/>
      <c r="BN89" s="284"/>
      <c r="BO89" s="284"/>
      <c r="BP89" s="252"/>
      <c r="BQ89" s="266"/>
      <c r="BR89" s="262"/>
      <c r="BS89" s="284"/>
      <c r="BT89" s="252"/>
      <c r="BU89" s="262"/>
      <c r="BV89" s="284"/>
      <c r="BW89" s="252"/>
      <c r="BX89" s="262"/>
      <c r="BY89" s="284"/>
      <c r="BZ89" s="252"/>
      <c r="CA89" s="262"/>
      <c r="CB89" s="284"/>
      <c r="CC89" s="252"/>
      <c r="CD89" s="262"/>
      <c r="CE89" s="284"/>
      <c r="CF89" s="252"/>
      <c r="CG89" s="262"/>
      <c r="CH89" s="284"/>
      <c r="CI89" s="252"/>
      <c r="CJ89" s="262"/>
      <c r="CK89" s="252"/>
      <c r="CL89" s="440"/>
      <c r="CM89" s="252"/>
      <c r="CN89" s="418"/>
      <c r="CO89" s="420"/>
      <c r="CP89" s="418"/>
      <c r="CQ89" s="420"/>
      <c r="CR89" s="776"/>
      <c r="CS89" s="266"/>
      <c r="CT89" s="256"/>
      <c r="CU89" s="777"/>
      <c r="CV89" s="429">
        <v>18.399999999999999</v>
      </c>
      <c r="CW89" s="430">
        <v>9.6</v>
      </c>
      <c r="CX89" s="430">
        <v>3.2</v>
      </c>
      <c r="CY89" s="431">
        <v>0</v>
      </c>
      <c r="CZ89" s="441"/>
      <c r="DA89" s="262"/>
      <c r="DB89" s="284"/>
      <c r="DC89" s="284"/>
      <c r="DD89" s="284"/>
      <c r="DE89" s="252"/>
      <c r="DF89" s="262"/>
      <c r="DG89" s="284"/>
      <c r="DH89" s="284"/>
      <c r="DI89" s="284"/>
      <c r="DJ89" s="252"/>
      <c r="DK89" s="262"/>
      <c r="DL89" s="284"/>
      <c r="DM89" s="284"/>
      <c r="DN89" s="252"/>
      <c r="DO89" s="262"/>
      <c r="DP89" s="284"/>
      <c r="DQ89" s="284"/>
      <c r="DR89" s="252"/>
      <c r="DS89" s="262"/>
      <c r="DT89" s="284"/>
      <c r="DU89" s="284"/>
      <c r="DV89" s="252"/>
      <c r="DW89" s="266"/>
      <c r="DX89" s="266"/>
      <c r="DY89" s="448">
        <v>16.399999999999999</v>
      </c>
      <c r="DZ89" s="449">
        <v>11.8</v>
      </c>
      <c r="EA89" s="449">
        <v>1.4</v>
      </c>
      <c r="EB89" s="671">
        <v>0.3</v>
      </c>
      <c r="EC89" s="266"/>
      <c r="ED89" s="266"/>
      <c r="EE89" s="262"/>
      <c r="EF89" s="252"/>
      <c r="EG89" s="262"/>
      <c r="EH89" s="252"/>
      <c r="EI89" s="262"/>
      <c r="EJ89" s="252"/>
      <c r="EK89" s="262"/>
      <c r="EL89" s="284"/>
      <c r="EM89" s="252"/>
      <c r="EN89" s="418">
        <v>0.6</v>
      </c>
      <c r="EO89" s="420"/>
      <c r="EP89" s="262"/>
      <c r="EQ89" s="252"/>
      <c r="ER89" s="262"/>
      <c r="ES89" s="252"/>
      <c r="ET89" s="262"/>
      <c r="EU89" s="284"/>
      <c r="EV89" s="284"/>
      <c r="EW89" s="252"/>
      <c r="EX89" s="278">
        <v>19.416</v>
      </c>
      <c r="EY89" s="251">
        <v>10</v>
      </c>
      <c r="EZ89" s="251">
        <v>4.5999999999999996</v>
      </c>
      <c r="FA89" s="243">
        <v>0</v>
      </c>
      <c r="FB89" s="262"/>
      <c r="FC89" s="252"/>
      <c r="FD89" s="262"/>
      <c r="FE89" s="284"/>
      <c r="FF89" s="284"/>
      <c r="FG89" s="252"/>
      <c r="FH89" s="262"/>
      <c r="FI89" s="252"/>
      <c r="FJ89" s="262"/>
      <c r="FK89" s="252"/>
      <c r="FL89" s="418">
        <v>0.3</v>
      </c>
      <c r="FM89" s="420"/>
      <c r="FN89" s="262"/>
      <c r="FO89" s="284"/>
      <c r="FP89" s="284"/>
      <c r="FQ89" s="252"/>
      <c r="FR89" s="262"/>
      <c r="FS89" s="284"/>
      <c r="FT89" s="284"/>
      <c r="FU89" s="252"/>
      <c r="FV89" s="262"/>
      <c r="FW89" s="252"/>
      <c r="FX89" s="262"/>
      <c r="FY89" s="252"/>
      <c r="FZ89" s="262"/>
      <c r="GA89" s="252"/>
      <c r="GB89" s="266"/>
      <c r="GC89" s="262"/>
      <c r="GD89" s="252"/>
      <c r="GE89" s="262"/>
      <c r="GF89" s="284"/>
      <c r="GG89" s="284"/>
      <c r="GH89" s="252"/>
      <c r="GI89" s="266"/>
      <c r="GJ89" s="266"/>
      <c r="GK89" s="266"/>
      <c r="GL89" s="266"/>
      <c r="GM89" s="262"/>
      <c r="GN89" s="284"/>
      <c r="GO89" s="284"/>
      <c r="GP89" s="252"/>
      <c r="GQ89" s="262"/>
      <c r="GR89" s="284"/>
      <c r="GS89" s="284"/>
      <c r="GT89" s="252"/>
      <c r="GU89" s="278">
        <v>15.55</v>
      </c>
      <c r="GV89" s="251">
        <v>6.1</v>
      </c>
      <c r="GW89" s="251">
        <v>1.8</v>
      </c>
      <c r="GX89" s="243">
        <v>0.2</v>
      </c>
      <c r="GY89" s="278">
        <v>8.8000000000000007</v>
      </c>
      <c r="GZ89" s="251">
        <v>6.4</v>
      </c>
      <c r="HA89" s="251">
        <v>2</v>
      </c>
      <c r="HB89" s="243">
        <v>0</v>
      </c>
      <c r="HC89" s="776"/>
      <c r="HD89" s="262"/>
      <c r="HE89" s="252"/>
      <c r="HF89" s="262"/>
      <c r="HG89" s="284"/>
      <c r="HH89" s="284"/>
      <c r="HI89" s="252"/>
      <c r="HJ89" s="262"/>
      <c r="HK89" s="252"/>
      <c r="HL89" s="418">
        <v>27.2</v>
      </c>
      <c r="HM89" s="419">
        <v>17.5</v>
      </c>
      <c r="HN89" s="419">
        <v>2.2999999999999998</v>
      </c>
      <c r="HO89" s="420">
        <v>0</v>
      </c>
      <c r="HP89" s="262"/>
      <c r="HQ89" s="252"/>
      <c r="HR89" s="278">
        <v>10.5</v>
      </c>
      <c r="HS89" s="251">
        <v>6.2</v>
      </c>
      <c r="HT89" s="251">
        <v>1.1000000000000001</v>
      </c>
      <c r="HU89" s="243">
        <v>0</v>
      </c>
      <c r="HV89" s="262"/>
      <c r="HW89" s="252"/>
      <c r="HX89" s="262"/>
      <c r="HY89" s="252"/>
      <c r="HZ89" s="262"/>
      <c r="IA89" s="284"/>
      <c r="IB89" s="284"/>
      <c r="IC89" s="252"/>
      <c r="ID89" s="262"/>
      <c r="IE89" s="252"/>
      <c r="IF89" s="262"/>
      <c r="IG89" s="252"/>
      <c r="IH89" s="262"/>
      <c r="II89" s="284"/>
      <c r="IJ89" s="284"/>
      <c r="IK89" s="252"/>
      <c r="IL89" s="266"/>
      <c r="IM89" s="262"/>
      <c r="IN89" s="252"/>
      <c r="IO89" s="448">
        <v>9.1999999999999993</v>
      </c>
      <c r="IP89" s="449">
        <v>5</v>
      </c>
      <c r="IQ89" s="449">
        <v>0.9</v>
      </c>
      <c r="IR89" s="671">
        <v>0</v>
      </c>
      <c r="IS89" s="448">
        <v>14.1</v>
      </c>
      <c r="IT89" s="449">
        <v>7.8</v>
      </c>
      <c r="IU89" s="449">
        <v>1.6</v>
      </c>
      <c r="IV89" s="671">
        <v>0.1</v>
      </c>
      <c r="IW89" s="262"/>
      <c r="IX89" s="284"/>
      <c r="IY89" s="284"/>
      <c r="IZ89" s="252"/>
      <c r="JA89" s="266"/>
      <c r="JB89" s="256"/>
      <c r="JC89" s="271"/>
      <c r="JD89" s="271"/>
      <c r="JE89" s="777"/>
      <c r="JF89" s="262"/>
      <c r="JG89" s="284"/>
      <c r="JH89" s="252"/>
      <c r="JI89" s="262"/>
      <c r="JJ89" s="252"/>
      <c r="JK89" s="262"/>
      <c r="JL89" s="284"/>
      <c r="JM89" s="284"/>
      <c r="JN89" s="252"/>
      <c r="JO89" s="262"/>
      <c r="JP89" s="252"/>
      <c r="JQ89" s="262"/>
      <c r="JR89" s="284"/>
      <c r="JS89" s="284"/>
      <c r="JT89" s="252"/>
      <c r="JU89" s="448">
        <v>16.2</v>
      </c>
      <c r="JV89" s="449">
        <v>11.2</v>
      </c>
      <c r="JW89" s="449">
        <v>2.8</v>
      </c>
      <c r="JX89" s="671">
        <v>0</v>
      </c>
      <c r="JY89" s="256"/>
      <c r="JZ89" s="271"/>
      <c r="KA89" s="271"/>
      <c r="KB89" s="777"/>
      <c r="KC89" s="262"/>
      <c r="KD89" s="284"/>
      <c r="KE89" s="284"/>
      <c r="KF89" s="288"/>
    </row>
    <row r="90" spans="1:292" s="151" customFormat="1" ht="15.75" customHeight="1">
      <c r="A90" s="896"/>
      <c r="B90" s="793">
        <v>180</v>
      </c>
      <c r="C90" s="266"/>
      <c r="D90" s="262"/>
      <c r="E90" s="284"/>
      <c r="F90" s="284"/>
      <c r="G90" s="284"/>
      <c r="H90" s="252"/>
      <c r="I90" s="278">
        <v>16.54</v>
      </c>
      <c r="J90" s="251">
        <v>10.18</v>
      </c>
      <c r="K90" s="251">
        <v>4.4000000000000004</v>
      </c>
      <c r="L90" s="243">
        <v>0.1</v>
      </c>
      <c r="M90" s="418">
        <v>22.6</v>
      </c>
      <c r="N90" s="419">
        <v>16.3</v>
      </c>
      <c r="O90" s="419">
        <v>4.4000000000000004</v>
      </c>
      <c r="P90" s="420"/>
      <c r="Q90" s="262"/>
      <c r="R90" s="284"/>
      <c r="S90" s="284"/>
      <c r="T90" s="252"/>
      <c r="U90" s="262"/>
      <c r="V90" s="284"/>
      <c r="W90" s="252"/>
      <c r="X90" s="262"/>
      <c r="Y90" s="284"/>
      <c r="Z90" s="284"/>
      <c r="AA90" s="252"/>
      <c r="AB90" s="256"/>
      <c r="AC90" s="271"/>
      <c r="AD90" s="271"/>
      <c r="AE90" s="777"/>
      <c r="AF90" s="418"/>
      <c r="AG90" s="419"/>
      <c r="AH90" s="419"/>
      <c r="AI90" s="419"/>
      <c r="AJ90" s="420"/>
      <c r="AK90" s="418">
        <v>25.9</v>
      </c>
      <c r="AL90" s="419">
        <v>18.2</v>
      </c>
      <c r="AM90" s="419">
        <v>7.2</v>
      </c>
      <c r="AN90" s="420">
        <v>0.1</v>
      </c>
      <c r="AO90" s="262"/>
      <c r="AP90" s="252"/>
      <c r="AQ90" s="262"/>
      <c r="AR90" s="284"/>
      <c r="AS90" s="284"/>
      <c r="AT90" s="252"/>
      <c r="AU90" s="278">
        <v>14.1</v>
      </c>
      <c r="AV90" s="251">
        <v>11</v>
      </c>
      <c r="AW90" s="251">
        <v>4.5999999999999996</v>
      </c>
      <c r="AX90" s="243">
        <v>0.1</v>
      </c>
      <c r="AY90" s="448"/>
      <c r="AZ90" s="449"/>
      <c r="BA90" s="449"/>
      <c r="BB90" s="671"/>
      <c r="BC90" s="262"/>
      <c r="BD90" s="284"/>
      <c r="BE90" s="284"/>
      <c r="BF90" s="252"/>
      <c r="BG90" s="418">
        <v>15.9</v>
      </c>
      <c r="BH90" s="419">
        <v>11.7</v>
      </c>
      <c r="BI90" s="419">
        <v>4.7</v>
      </c>
      <c r="BJ90" s="420">
        <v>0.2</v>
      </c>
      <c r="BK90" s="262"/>
      <c r="BL90" s="252"/>
      <c r="BM90" s="262"/>
      <c r="BN90" s="284"/>
      <c r="BO90" s="284"/>
      <c r="BP90" s="252"/>
      <c r="BQ90" s="266"/>
      <c r="BR90" s="262"/>
      <c r="BS90" s="284"/>
      <c r="BT90" s="252"/>
      <c r="BU90" s="262"/>
      <c r="BV90" s="284"/>
      <c r="BW90" s="252"/>
      <c r="BX90" s="262"/>
      <c r="BY90" s="284"/>
      <c r="BZ90" s="252"/>
      <c r="CA90" s="262"/>
      <c r="CB90" s="284"/>
      <c r="CC90" s="252"/>
      <c r="CD90" s="262"/>
      <c r="CE90" s="284"/>
      <c r="CF90" s="252"/>
      <c r="CG90" s="262"/>
      <c r="CH90" s="284"/>
      <c r="CI90" s="252"/>
      <c r="CJ90" s="262"/>
      <c r="CK90" s="252"/>
      <c r="CL90" s="440"/>
      <c r="CM90" s="252"/>
      <c r="CN90" s="418"/>
      <c r="CO90" s="420"/>
      <c r="CP90" s="418"/>
      <c r="CQ90" s="420"/>
      <c r="CR90" s="776"/>
      <c r="CS90" s="266"/>
      <c r="CT90" s="256"/>
      <c r="CU90" s="777"/>
      <c r="CV90" s="429">
        <v>23</v>
      </c>
      <c r="CW90" s="430">
        <v>14.6</v>
      </c>
      <c r="CX90" s="430">
        <v>7.5</v>
      </c>
      <c r="CY90" s="431">
        <v>0.4</v>
      </c>
      <c r="CZ90" s="441"/>
      <c r="DA90" s="262"/>
      <c r="DB90" s="284"/>
      <c r="DC90" s="284"/>
      <c r="DD90" s="284"/>
      <c r="DE90" s="252"/>
      <c r="DF90" s="262"/>
      <c r="DG90" s="284"/>
      <c r="DH90" s="284"/>
      <c r="DI90" s="284"/>
      <c r="DJ90" s="252"/>
      <c r="DK90" s="262"/>
      <c r="DL90" s="284"/>
      <c r="DM90" s="284"/>
      <c r="DN90" s="252"/>
      <c r="DO90" s="262"/>
      <c r="DP90" s="284"/>
      <c r="DQ90" s="284"/>
      <c r="DR90" s="252"/>
      <c r="DS90" s="262"/>
      <c r="DT90" s="284"/>
      <c r="DU90" s="284"/>
      <c r="DV90" s="252"/>
      <c r="DW90" s="266"/>
      <c r="DX90" s="266"/>
      <c r="DY90" s="448">
        <v>26.8</v>
      </c>
      <c r="DZ90" s="449">
        <v>22.4</v>
      </c>
      <c r="EA90" s="449">
        <v>7.1</v>
      </c>
      <c r="EB90" s="671">
        <v>3.2</v>
      </c>
      <c r="EC90" s="266"/>
      <c r="ED90" s="266"/>
      <c r="EE90" s="262"/>
      <c r="EF90" s="252"/>
      <c r="EG90" s="262"/>
      <c r="EH90" s="252"/>
      <c r="EI90" s="262"/>
      <c r="EJ90" s="252"/>
      <c r="EK90" s="262"/>
      <c r="EL90" s="284"/>
      <c r="EM90" s="252"/>
      <c r="EN90" s="418">
        <v>1.3</v>
      </c>
      <c r="EO90" s="420"/>
      <c r="EP90" s="262"/>
      <c r="EQ90" s="252"/>
      <c r="ER90" s="262"/>
      <c r="ES90" s="252"/>
      <c r="ET90" s="262"/>
      <c r="EU90" s="284"/>
      <c r="EV90" s="284"/>
      <c r="EW90" s="252"/>
      <c r="EX90" s="278">
        <v>23.315999999999999</v>
      </c>
      <c r="EY90" s="251">
        <v>14.3</v>
      </c>
      <c r="EZ90" s="251">
        <v>8.4</v>
      </c>
      <c r="FA90" s="243">
        <v>0.3</v>
      </c>
      <c r="FB90" s="262"/>
      <c r="FC90" s="252"/>
      <c r="FD90" s="262"/>
      <c r="FE90" s="284"/>
      <c r="FF90" s="284"/>
      <c r="FG90" s="252"/>
      <c r="FH90" s="262"/>
      <c r="FI90" s="252"/>
      <c r="FJ90" s="262"/>
      <c r="FK90" s="252"/>
      <c r="FL90" s="418">
        <v>0.6</v>
      </c>
      <c r="FM90" s="420"/>
      <c r="FN90" s="262"/>
      <c r="FO90" s="284"/>
      <c r="FP90" s="284"/>
      <c r="FQ90" s="252"/>
      <c r="FR90" s="262"/>
      <c r="FS90" s="284"/>
      <c r="FT90" s="284"/>
      <c r="FU90" s="252"/>
      <c r="FV90" s="262"/>
      <c r="FW90" s="252"/>
      <c r="FX90" s="262"/>
      <c r="FY90" s="252"/>
      <c r="FZ90" s="262"/>
      <c r="GA90" s="252"/>
      <c r="GB90" s="266"/>
      <c r="GC90" s="262"/>
      <c r="GD90" s="252"/>
      <c r="GE90" s="262"/>
      <c r="GF90" s="284"/>
      <c r="GG90" s="284"/>
      <c r="GH90" s="252"/>
      <c r="GI90" s="266"/>
      <c r="GJ90" s="266"/>
      <c r="GK90" s="266"/>
      <c r="GL90" s="266"/>
      <c r="GM90" s="262"/>
      <c r="GN90" s="284"/>
      <c r="GO90" s="284"/>
      <c r="GP90" s="252"/>
      <c r="GQ90" s="262"/>
      <c r="GR90" s="284"/>
      <c r="GS90" s="284"/>
      <c r="GT90" s="252"/>
      <c r="GU90" s="278">
        <v>18.25</v>
      </c>
      <c r="GV90" s="251">
        <v>8.8000000000000007</v>
      </c>
      <c r="GW90" s="251">
        <v>3.8</v>
      </c>
      <c r="GX90" s="243">
        <v>0.3</v>
      </c>
      <c r="GY90" s="278">
        <v>11.3</v>
      </c>
      <c r="GZ90" s="251">
        <v>9</v>
      </c>
      <c r="HA90" s="251">
        <v>4.0999999999999996</v>
      </c>
      <c r="HB90" s="243">
        <v>0</v>
      </c>
      <c r="HC90" s="776"/>
      <c r="HD90" s="262"/>
      <c r="HE90" s="252"/>
      <c r="HF90" s="262"/>
      <c r="HG90" s="284"/>
      <c r="HH90" s="284"/>
      <c r="HI90" s="252"/>
      <c r="HJ90" s="262"/>
      <c r="HK90" s="252"/>
      <c r="HL90" s="418">
        <v>33</v>
      </c>
      <c r="HM90" s="419">
        <v>23.9</v>
      </c>
      <c r="HN90" s="419">
        <v>6.8</v>
      </c>
      <c r="HO90" s="420">
        <v>0.2</v>
      </c>
      <c r="HP90" s="262"/>
      <c r="HQ90" s="252"/>
      <c r="HR90" s="278">
        <v>13.7</v>
      </c>
      <c r="HS90" s="251">
        <v>9.4</v>
      </c>
      <c r="HT90" s="251">
        <v>3.2</v>
      </c>
      <c r="HU90" s="243">
        <v>0</v>
      </c>
      <c r="HV90" s="262"/>
      <c r="HW90" s="252"/>
      <c r="HX90" s="262"/>
      <c r="HY90" s="252"/>
      <c r="HZ90" s="262"/>
      <c r="IA90" s="284"/>
      <c r="IB90" s="284"/>
      <c r="IC90" s="252"/>
      <c r="ID90" s="262"/>
      <c r="IE90" s="252"/>
      <c r="IF90" s="262"/>
      <c r="IG90" s="252"/>
      <c r="IH90" s="262"/>
      <c r="II90" s="284"/>
      <c r="IJ90" s="284"/>
      <c r="IK90" s="252"/>
      <c r="IL90" s="266"/>
      <c r="IM90" s="262"/>
      <c r="IN90" s="252"/>
      <c r="IO90" s="448">
        <v>11.3</v>
      </c>
      <c r="IP90" s="449">
        <v>7.1</v>
      </c>
      <c r="IQ90" s="449">
        <v>2.2999999999999998</v>
      </c>
      <c r="IR90" s="671">
        <v>0</v>
      </c>
      <c r="IS90" s="448">
        <v>17.5</v>
      </c>
      <c r="IT90" s="449">
        <v>11.4</v>
      </c>
      <c r="IU90" s="449">
        <v>4</v>
      </c>
      <c r="IV90" s="671">
        <v>0.3</v>
      </c>
      <c r="IW90" s="262"/>
      <c r="IX90" s="284"/>
      <c r="IY90" s="284"/>
      <c r="IZ90" s="252"/>
      <c r="JA90" s="266"/>
      <c r="JB90" s="256"/>
      <c r="JC90" s="271"/>
      <c r="JD90" s="271"/>
      <c r="JE90" s="777"/>
      <c r="JF90" s="262"/>
      <c r="JG90" s="284"/>
      <c r="JH90" s="252"/>
      <c r="JI90" s="262"/>
      <c r="JJ90" s="252"/>
      <c r="JK90" s="262"/>
      <c r="JL90" s="284"/>
      <c r="JM90" s="284"/>
      <c r="JN90" s="252"/>
      <c r="JO90" s="262"/>
      <c r="JP90" s="252"/>
      <c r="JQ90" s="262"/>
      <c r="JR90" s="284"/>
      <c r="JS90" s="284"/>
      <c r="JT90" s="252"/>
      <c r="JU90" s="448">
        <v>20</v>
      </c>
      <c r="JV90" s="449">
        <v>15.3</v>
      </c>
      <c r="JW90" s="449">
        <v>6.2</v>
      </c>
      <c r="JX90" s="671">
        <v>0.4</v>
      </c>
      <c r="JY90" s="256"/>
      <c r="JZ90" s="271"/>
      <c r="KA90" s="271"/>
      <c r="KB90" s="777"/>
      <c r="KC90" s="262"/>
      <c r="KD90" s="284"/>
      <c r="KE90" s="284"/>
      <c r="KF90" s="288"/>
    </row>
    <row r="91" spans="1:292" s="151" customFormat="1" ht="15.75" customHeight="1">
      <c r="A91" s="896"/>
      <c r="B91" s="793">
        <v>200</v>
      </c>
      <c r="C91" s="266"/>
      <c r="D91" s="262"/>
      <c r="E91" s="284"/>
      <c r="F91" s="284"/>
      <c r="G91" s="284"/>
      <c r="H91" s="252"/>
      <c r="I91" s="278">
        <v>18.940000000000001</v>
      </c>
      <c r="J91" s="251">
        <v>12.68</v>
      </c>
      <c r="K91" s="251">
        <v>7</v>
      </c>
      <c r="L91" s="243">
        <v>0.7</v>
      </c>
      <c r="M91" s="418">
        <v>25.2</v>
      </c>
      <c r="N91" s="419">
        <v>19.2</v>
      </c>
      <c r="O91" s="419">
        <v>7.3</v>
      </c>
      <c r="P91" s="420">
        <v>0.5</v>
      </c>
      <c r="Q91" s="262"/>
      <c r="R91" s="284"/>
      <c r="S91" s="284"/>
      <c r="T91" s="252"/>
      <c r="U91" s="262"/>
      <c r="V91" s="284"/>
      <c r="W91" s="252"/>
      <c r="X91" s="262"/>
      <c r="Y91" s="284"/>
      <c r="Z91" s="284"/>
      <c r="AA91" s="252"/>
      <c r="AB91" s="256"/>
      <c r="AC91" s="271"/>
      <c r="AD91" s="271"/>
      <c r="AE91" s="777"/>
      <c r="AF91" s="418"/>
      <c r="AG91" s="419"/>
      <c r="AH91" s="419"/>
      <c r="AI91" s="419"/>
      <c r="AJ91" s="420"/>
      <c r="AK91" s="418">
        <v>29.7</v>
      </c>
      <c r="AL91" s="419">
        <v>22.4</v>
      </c>
      <c r="AM91" s="419">
        <v>11.4</v>
      </c>
      <c r="AN91" s="420">
        <v>1.1000000000000001</v>
      </c>
      <c r="AO91" s="262"/>
      <c r="AP91" s="252"/>
      <c r="AQ91" s="262"/>
      <c r="AR91" s="284"/>
      <c r="AS91" s="284"/>
      <c r="AT91" s="252"/>
      <c r="AU91" s="278">
        <v>17.399999999999999</v>
      </c>
      <c r="AV91" s="251">
        <v>14.5</v>
      </c>
      <c r="AW91" s="251">
        <v>8</v>
      </c>
      <c r="AX91" s="243">
        <v>0.9</v>
      </c>
      <c r="AY91" s="448"/>
      <c r="AZ91" s="449"/>
      <c r="BA91" s="449"/>
      <c r="BB91" s="671"/>
      <c r="BC91" s="262"/>
      <c r="BD91" s="284"/>
      <c r="BE91" s="284"/>
      <c r="BF91" s="252"/>
      <c r="BG91" s="418">
        <v>19.100000000000001</v>
      </c>
      <c r="BH91" s="419">
        <v>15</v>
      </c>
      <c r="BI91" s="419">
        <v>8</v>
      </c>
      <c r="BJ91" s="420">
        <v>1.2</v>
      </c>
      <c r="BK91" s="262"/>
      <c r="BL91" s="252"/>
      <c r="BM91" s="262"/>
      <c r="BN91" s="284"/>
      <c r="BO91" s="284"/>
      <c r="BP91" s="252"/>
      <c r="BQ91" s="266"/>
      <c r="BR91" s="262"/>
      <c r="BS91" s="284"/>
      <c r="BT91" s="252"/>
      <c r="BU91" s="262"/>
      <c r="BV91" s="284"/>
      <c r="BW91" s="252"/>
      <c r="BX91" s="262"/>
      <c r="BY91" s="284"/>
      <c r="BZ91" s="252"/>
      <c r="CA91" s="262"/>
      <c r="CB91" s="284"/>
      <c r="CC91" s="252"/>
      <c r="CD91" s="262"/>
      <c r="CE91" s="284"/>
      <c r="CF91" s="252"/>
      <c r="CG91" s="262"/>
      <c r="CH91" s="284"/>
      <c r="CI91" s="252"/>
      <c r="CJ91" s="262"/>
      <c r="CK91" s="252"/>
      <c r="CL91" s="440"/>
      <c r="CM91" s="252"/>
      <c r="CN91" s="418"/>
      <c r="CO91" s="420"/>
      <c r="CP91" s="418"/>
      <c r="CQ91" s="420"/>
      <c r="CR91" s="776"/>
      <c r="CS91" s="266"/>
      <c r="CT91" s="256"/>
      <c r="CU91" s="777"/>
      <c r="CV91" s="429">
        <v>27.2</v>
      </c>
      <c r="CW91" s="430">
        <v>19.600000000000001</v>
      </c>
      <c r="CX91" s="430">
        <v>12.4</v>
      </c>
      <c r="CY91" s="431">
        <v>2.2999999999999998</v>
      </c>
      <c r="CZ91" s="441"/>
      <c r="DA91" s="262"/>
      <c r="DB91" s="284"/>
      <c r="DC91" s="284"/>
      <c r="DD91" s="284"/>
      <c r="DE91" s="252"/>
      <c r="DF91" s="262"/>
      <c r="DG91" s="284"/>
      <c r="DH91" s="284"/>
      <c r="DI91" s="284"/>
      <c r="DJ91" s="252"/>
      <c r="DK91" s="262"/>
      <c r="DL91" s="284"/>
      <c r="DM91" s="284"/>
      <c r="DN91" s="252"/>
      <c r="DO91" s="262"/>
      <c r="DP91" s="284"/>
      <c r="DQ91" s="284"/>
      <c r="DR91" s="252"/>
      <c r="DS91" s="262"/>
      <c r="DT91" s="284"/>
      <c r="DU91" s="284"/>
      <c r="DV91" s="252"/>
      <c r="DW91" s="266"/>
      <c r="DX91" s="266"/>
      <c r="DY91" s="448">
        <v>57.4</v>
      </c>
      <c r="DZ91" s="449">
        <v>55.4</v>
      </c>
      <c r="EA91" s="449">
        <v>17</v>
      </c>
      <c r="EB91" s="671">
        <v>11.2</v>
      </c>
      <c r="EC91" s="266"/>
      <c r="ED91" s="266"/>
      <c r="EE91" s="262"/>
      <c r="EF91" s="252"/>
      <c r="EG91" s="262"/>
      <c r="EH91" s="252"/>
      <c r="EI91" s="262"/>
      <c r="EJ91" s="252"/>
      <c r="EK91" s="262"/>
      <c r="EL91" s="284"/>
      <c r="EM91" s="252"/>
      <c r="EN91" s="418">
        <v>2.2999999999999998</v>
      </c>
      <c r="EO91" s="420">
        <v>0.2</v>
      </c>
      <c r="EP91" s="262"/>
      <c r="EQ91" s="252"/>
      <c r="ER91" s="262"/>
      <c r="ES91" s="252"/>
      <c r="ET91" s="262"/>
      <c r="EU91" s="284"/>
      <c r="EV91" s="284"/>
      <c r="EW91" s="252"/>
      <c r="EX91" s="278">
        <v>26.715999999999998</v>
      </c>
      <c r="EY91" s="251">
        <v>18.2</v>
      </c>
      <c r="EZ91" s="251">
        <v>12.2</v>
      </c>
      <c r="FA91" s="243">
        <v>1.6</v>
      </c>
      <c r="FB91" s="262"/>
      <c r="FC91" s="252"/>
      <c r="FD91" s="262"/>
      <c r="FE91" s="284"/>
      <c r="FF91" s="284"/>
      <c r="FG91" s="252"/>
      <c r="FH91" s="262"/>
      <c r="FI91" s="252"/>
      <c r="FJ91" s="262"/>
      <c r="FK91" s="252"/>
      <c r="FL91" s="418">
        <v>1.2</v>
      </c>
      <c r="FM91" s="420">
        <v>0.2</v>
      </c>
      <c r="FN91" s="262"/>
      <c r="FO91" s="284"/>
      <c r="FP91" s="284"/>
      <c r="FQ91" s="252"/>
      <c r="FR91" s="262"/>
      <c r="FS91" s="284"/>
      <c r="FT91" s="284"/>
      <c r="FU91" s="252"/>
      <c r="FV91" s="262"/>
      <c r="FW91" s="252"/>
      <c r="FX91" s="262"/>
      <c r="FY91" s="252"/>
      <c r="FZ91" s="262"/>
      <c r="GA91" s="252"/>
      <c r="GB91" s="266"/>
      <c r="GC91" s="262"/>
      <c r="GD91" s="252"/>
      <c r="GE91" s="262"/>
      <c r="GF91" s="284"/>
      <c r="GG91" s="284"/>
      <c r="GH91" s="252"/>
      <c r="GI91" s="266"/>
      <c r="GJ91" s="266"/>
      <c r="GK91" s="266"/>
      <c r="GL91" s="266"/>
      <c r="GM91" s="262"/>
      <c r="GN91" s="284"/>
      <c r="GO91" s="284"/>
      <c r="GP91" s="252"/>
      <c r="GQ91" s="262"/>
      <c r="GR91" s="284"/>
      <c r="GS91" s="284"/>
      <c r="GT91" s="252"/>
      <c r="GU91" s="278">
        <v>20.65</v>
      </c>
      <c r="GV91" s="251">
        <v>11.3</v>
      </c>
      <c r="GW91" s="251">
        <v>6.1</v>
      </c>
      <c r="GX91" s="243">
        <v>0.8</v>
      </c>
      <c r="GY91" s="278">
        <v>13.5</v>
      </c>
      <c r="GZ91" s="251">
        <v>11.4</v>
      </c>
      <c r="HA91" s="251">
        <v>6.4</v>
      </c>
      <c r="HB91" s="243">
        <v>0.3</v>
      </c>
      <c r="HC91" s="776"/>
      <c r="HD91" s="262"/>
      <c r="HE91" s="252"/>
      <c r="HF91" s="262"/>
      <c r="HG91" s="284"/>
      <c r="HH91" s="284"/>
      <c r="HI91" s="252"/>
      <c r="HJ91" s="262"/>
      <c r="HK91" s="252"/>
      <c r="HL91" s="418">
        <v>38</v>
      </c>
      <c r="HM91" s="419">
        <v>29.6</v>
      </c>
      <c r="HN91" s="419">
        <v>12.4</v>
      </c>
      <c r="HO91" s="420">
        <v>1.8</v>
      </c>
      <c r="HP91" s="262"/>
      <c r="HQ91" s="252"/>
      <c r="HR91" s="278">
        <v>16.600000000000001</v>
      </c>
      <c r="HS91" s="251">
        <v>12.4</v>
      </c>
      <c r="HT91" s="251">
        <v>5.9</v>
      </c>
      <c r="HU91" s="243">
        <v>0.6</v>
      </c>
      <c r="HV91" s="262"/>
      <c r="HW91" s="252"/>
      <c r="HX91" s="262"/>
      <c r="HY91" s="252"/>
      <c r="HZ91" s="262"/>
      <c r="IA91" s="284"/>
      <c r="IB91" s="284"/>
      <c r="IC91" s="252"/>
      <c r="ID91" s="262"/>
      <c r="IE91" s="252"/>
      <c r="IF91" s="262"/>
      <c r="IG91" s="252"/>
      <c r="IH91" s="262"/>
      <c r="II91" s="284"/>
      <c r="IJ91" s="284"/>
      <c r="IK91" s="252"/>
      <c r="IL91" s="266"/>
      <c r="IM91" s="262"/>
      <c r="IN91" s="252"/>
      <c r="IO91" s="448">
        <v>13.2</v>
      </c>
      <c r="IP91" s="449">
        <v>9.1999999999999993</v>
      </c>
      <c r="IQ91" s="449">
        <v>4.0999999999999996</v>
      </c>
      <c r="IR91" s="671">
        <v>0.4</v>
      </c>
      <c r="IS91" s="448">
        <v>20.6</v>
      </c>
      <c r="IT91" s="449">
        <v>14.9</v>
      </c>
      <c r="IU91" s="449">
        <v>7.2</v>
      </c>
      <c r="IV91" s="671">
        <v>1.4</v>
      </c>
      <c r="IW91" s="262"/>
      <c r="IX91" s="284"/>
      <c r="IY91" s="284"/>
      <c r="IZ91" s="252"/>
      <c r="JA91" s="266"/>
      <c r="JB91" s="256"/>
      <c r="JC91" s="271"/>
      <c r="JD91" s="271"/>
      <c r="JE91" s="777"/>
      <c r="JF91" s="262"/>
      <c r="JG91" s="284"/>
      <c r="JH91" s="252"/>
      <c r="JI91" s="262"/>
      <c r="JJ91" s="252"/>
      <c r="JK91" s="262"/>
      <c r="JL91" s="284"/>
      <c r="JM91" s="284"/>
      <c r="JN91" s="252"/>
      <c r="JO91" s="262"/>
      <c r="JP91" s="252"/>
      <c r="JQ91" s="262"/>
      <c r="JR91" s="284"/>
      <c r="JS91" s="284"/>
      <c r="JT91" s="252"/>
      <c r="JU91" s="448">
        <v>23.5</v>
      </c>
      <c r="JV91" s="449">
        <v>19.2</v>
      </c>
      <c r="JW91" s="449">
        <v>10.1</v>
      </c>
      <c r="JX91" s="671">
        <v>1.9</v>
      </c>
      <c r="JY91" s="256"/>
      <c r="JZ91" s="271"/>
      <c r="KA91" s="271"/>
      <c r="KB91" s="777"/>
      <c r="KC91" s="262"/>
      <c r="KD91" s="284"/>
      <c r="KE91" s="284"/>
      <c r="KF91" s="288"/>
    </row>
    <row r="92" spans="1:292" s="151" customFormat="1" ht="15.75" customHeight="1">
      <c r="A92" s="896"/>
      <c r="B92" s="793">
        <v>250</v>
      </c>
      <c r="C92" s="266"/>
      <c r="D92" s="262"/>
      <c r="E92" s="284"/>
      <c r="F92" s="284"/>
      <c r="G92" s="284"/>
      <c r="H92" s="252"/>
      <c r="I92" s="278">
        <v>25.64</v>
      </c>
      <c r="J92" s="251">
        <v>19.88</v>
      </c>
      <c r="K92" s="251">
        <v>14.8</v>
      </c>
      <c r="L92" s="243">
        <v>6.8</v>
      </c>
      <c r="M92" s="418">
        <v>32.6</v>
      </c>
      <c r="N92" s="419">
        <v>27.4</v>
      </c>
      <c r="O92" s="419">
        <v>16.600000000000001</v>
      </c>
      <c r="P92" s="420">
        <v>7.5</v>
      </c>
      <c r="Q92" s="262"/>
      <c r="R92" s="284"/>
      <c r="S92" s="284"/>
      <c r="T92" s="252"/>
      <c r="U92" s="262"/>
      <c r="V92" s="284"/>
      <c r="W92" s="252"/>
      <c r="X92" s="262"/>
      <c r="Y92" s="284"/>
      <c r="Z92" s="284"/>
      <c r="AA92" s="252"/>
      <c r="AB92" s="256"/>
      <c r="AC92" s="271"/>
      <c r="AD92" s="271"/>
      <c r="AE92" s="777"/>
      <c r="AF92" s="418"/>
      <c r="AG92" s="419"/>
      <c r="AH92" s="419"/>
      <c r="AI92" s="419"/>
      <c r="AJ92" s="420"/>
      <c r="AK92" s="418">
        <v>39.4</v>
      </c>
      <c r="AL92" s="419">
        <v>32.799999999999997</v>
      </c>
      <c r="AM92" s="419">
        <v>23.1</v>
      </c>
      <c r="AN92" s="420">
        <v>10.4</v>
      </c>
      <c r="AO92" s="262"/>
      <c r="AP92" s="252"/>
      <c r="AQ92" s="262"/>
      <c r="AR92" s="284"/>
      <c r="AS92" s="284"/>
      <c r="AT92" s="252"/>
      <c r="AU92" s="278">
        <v>27.4</v>
      </c>
      <c r="AV92" s="251">
        <v>25.4</v>
      </c>
      <c r="AW92" s="251">
        <v>19.600000000000001</v>
      </c>
      <c r="AX92" s="243">
        <v>10.1</v>
      </c>
      <c r="AY92" s="448"/>
      <c r="AZ92" s="449"/>
      <c r="BA92" s="449"/>
      <c r="BB92" s="671"/>
      <c r="BC92" s="262"/>
      <c r="BD92" s="284"/>
      <c r="BE92" s="284"/>
      <c r="BF92" s="252"/>
      <c r="BG92" s="418">
        <v>26.8</v>
      </c>
      <c r="BH92" s="419">
        <v>23.5</v>
      </c>
      <c r="BI92" s="419">
        <v>17.3</v>
      </c>
      <c r="BJ92" s="420">
        <v>8.6</v>
      </c>
      <c r="BK92" s="262"/>
      <c r="BL92" s="252"/>
      <c r="BM92" s="262"/>
      <c r="BN92" s="284"/>
      <c r="BO92" s="284"/>
      <c r="BP92" s="252"/>
      <c r="BQ92" s="266"/>
      <c r="BR92" s="262"/>
      <c r="BS92" s="284"/>
      <c r="BT92" s="252"/>
      <c r="BU92" s="262"/>
      <c r="BV92" s="284"/>
      <c r="BW92" s="252"/>
      <c r="BX92" s="262"/>
      <c r="BY92" s="284"/>
      <c r="BZ92" s="252"/>
      <c r="CA92" s="262"/>
      <c r="CB92" s="284"/>
      <c r="CC92" s="252"/>
      <c r="CD92" s="262"/>
      <c r="CE92" s="284"/>
      <c r="CF92" s="252"/>
      <c r="CG92" s="262"/>
      <c r="CH92" s="284"/>
      <c r="CI92" s="252"/>
      <c r="CJ92" s="262"/>
      <c r="CK92" s="252"/>
      <c r="CL92" s="440"/>
      <c r="CM92" s="252"/>
      <c r="CN92" s="418"/>
      <c r="CO92" s="420"/>
      <c r="CP92" s="418"/>
      <c r="CQ92" s="420"/>
      <c r="CR92" s="776"/>
      <c r="CS92" s="266"/>
      <c r="CT92" s="256"/>
      <c r="CU92" s="777"/>
      <c r="CV92" s="429">
        <v>39.9</v>
      </c>
      <c r="CW92" s="430">
        <v>34.6</v>
      </c>
      <c r="CX92" s="430">
        <v>28.5</v>
      </c>
      <c r="CY92" s="431">
        <v>17.100000000000001</v>
      </c>
      <c r="CZ92" s="441"/>
      <c r="DA92" s="262"/>
      <c r="DB92" s="284"/>
      <c r="DC92" s="284"/>
      <c r="DD92" s="284"/>
      <c r="DE92" s="252"/>
      <c r="DF92" s="262"/>
      <c r="DG92" s="284"/>
      <c r="DH92" s="284"/>
      <c r="DI92" s="284"/>
      <c r="DJ92" s="252"/>
      <c r="DK92" s="262"/>
      <c r="DL92" s="284"/>
      <c r="DM92" s="284"/>
      <c r="DN92" s="252"/>
      <c r="DO92" s="262"/>
      <c r="DP92" s="284"/>
      <c r="DQ92" s="284"/>
      <c r="DR92" s="252"/>
      <c r="DS92" s="262"/>
      <c r="DT92" s="284"/>
      <c r="DU92" s="284"/>
      <c r="DV92" s="252"/>
      <c r="DW92" s="266"/>
      <c r="DX92" s="266"/>
      <c r="DY92" s="448">
        <v>84.1</v>
      </c>
      <c r="DZ92" s="449">
        <v>84.5</v>
      </c>
      <c r="EA92" s="449">
        <v>51.7</v>
      </c>
      <c r="EB92" s="671">
        <v>46.7</v>
      </c>
      <c r="EC92" s="266"/>
      <c r="ED92" s="266"/>
      <c r="EE92" s="262"/>
      <c r="EF92" s="252"/>
      <c r="EG92" s="262"/>
      <c r="EH92" s="252"/>
      <c r="EI92" s="262"/>
      <c r="EJ92" s="252"/>
      <c r="EK92" s="262"/>
      <c r="EL92" s="284"/>
      <c r="EM92" s="252"/>
      <c r="EN92" s="418">
        <v>7.2</v>
      </c>
      <c r="EO92" s="420">
        <v>3.8</v>
      </c>
      <c r="EP92" s="262"/>
      <c r="EQ92" s="252"/>
      <c r="ER92" s="262"/>
      <c r="ES92" s="252"/>
      <c r="ET92" s="262"/>
      <c r="EU92" s="284"/>
      <c r="EV92" s="284"/>
      <c r="EW92" s="252"/>
      <c r="EX92" s="278">
        <v>35.315999999999995</v>
      </c>
      <c r="EY92" s="251">
        <v>28.2</v>
      </c>
      <c r="EZ92" s="251">
        <v>22.5</v>
      </c>
      <c r="FA92" s="243">
        <v>10.8</v>
      </c>
      <c r="FB92" s="262"/>
      <c r="FC92" s="252"/>
      <c r="FD92" s="262"/>
      <c r="FE92" s="284"/>
      <c r="FF92" s="284"/>
      <c r="FG92" s="252"/>
      <c r="FH92" s="262"/>
      <c r="FI92" s="252"/>
      <c r="FJ92" s="262"/>
      <c r="FK92" s="252"/>
      <c r="FL92" s="418">
        <v>5.5</v>
      </c>
      <c r="FM92" s="420">
        <v>3.5</v>
      </c>
      <c r="FN92" s="262"/>
      <c r="FO92" s="284"/>
      <c r="FP92" s="284"/>
      <c r="FQ92" s="252"/>
      <c r="FR92" s="262"/>
      <c r="FS92" s="284"/>
      <c r="FT92" s="284"/>
      <c r="FU92" s="252"/>
      <c r="FV92" s="262"/>
      <c r="FW92" s="252"/>
      <c r="FX92" s="262"/>
      <c r="FY92" s="252"/>
      <c r="FZ92" s="262"/>
      <c r="GA92" s="252"/>
      <c r="GB92" s="266"/>
      <c r="GC92" s="262"/>
      <c r="GD92" s="252"/>
      <c r="GE92" s="262"/>
      <c r="GF92" s="284"/>
      <c r="GG92" s="284"/>
      <c r="GH92" s="252"/>
      <c r="GI92" s="266"/>
      <c r="GJ92" s="266"/>
      <c r="GK92" s="266"/>
      <c r="GL92" s="266"/>
      <c r="GM92" s="262"/>
      <c r="GN92" s="284"/>
      <c r="GO92" s="284"/>
      <c r="GP92" s="252"/>
      <c r="GQ92" s="262"/>
      <c r="GR92" s="284"/>
      <c r="GS92" s="284"/>
      <c r="GT92" s="252"/>
      <c r="GU92" s="278">
        <v>26.85</v>
      </c>
      <c r="GV92" s="251">
        <v>18.100000000000001</v>
      </c>
      <c r="GW92" s="251">
        <v>13.3</v>
      </c>
      <c r="GX92" s="243">
        <v>6.3</v>
      </c>
      <c r="GY92" s="278">
        <v>19.600000000000001</v>
      </c>
      <c r="GZ92" s="251">
        <v>18.3</v>
      </c>
      <c r="HA92" s="251">
        <v>13.4</v>
      </c>
      <c r="HB92" s="243">
        <v>4.9000000000000004</v>
      </c>
      <c r="HC92" s="776"/>
      <c r="HD92" s="262"/>
      <c r="HE92" s="252"/>
      <c r="HF92" s="262"/>
      <c r="HG92" s="284"/>
      <c r="HH92" s="284"/>
      <c r="HI92" s="252"/>
      <c r="HJ92" s="262"/>
      <c r="HK92" s="252"/>
      <c r="HL92" s="418">
        <v>51.5</v>
      </c>
      <c r="HM92" s="419">
        <v>45.2</v>
      </c>
      <c r="HN92" s="419">
        <v>31</v>
      </c>
      <c r="HO92" s="420">
        <v>17.5</v>
      </c>
      <c r="HP92" s="262"/>
      <c r="HQ92" s="252"/>
      <c r="HR92" s="278">
        <v>25</v>
      </c>
      <c r="HS92" s="251">
        <v>21.3</v>
      </c>
      <c r="HT92" s="251">
        <v>15.3</v>
      </c>
      <c r="HU92" s="243">
        <v>7.6</v>
      </c>
      <c r="HV92" s="262"/>
      <c r="HW92" s="252"/>
      <c r="HX92" s="262"/>
      <c r="HY92" s="252"/>
      <c r="HZ92" s="262"/>
      <c r="IA92" s="284"/>
      <c r="IB92" s="284"/>
      <c r="IC92" s="252"/>
      <c r="ID92" s="262"/>
      <c r="IE92" s="252"/>
      <c r="IF92" s="262"/>
      <c r="IG92" s="252"/>
      <c r="IH92" s="262"/>
      <c r="II92" s="284"/>
      <c r="IJ92" s="284"/>
      <c r="IK92" s="252"/>
      <c r="IL92" s="266"/>
      <c r="IM92" s="262"/>
      <c r="IN92" s="252"/>
      <c r="IO92" s="448">
        <v>18.899999999999999</v>
      </c>
      <c r="IP92" s="449">
        <v>15.4</v>
      </c>
      <c r="IQ92" s="449">
        <v>10.5</v>
      </c>
      <c r="IR92" s="671">
        <v>4.5999999999999996</v>
      </c>
      <c r="IS92" s="448">
        <v>29.8</v>
      </c>
      <c r="IT92" s="449">
        <v>25.2</v>
      </c>
      <c r="IU92" s="449">
        <v>18.100000000000001</v>
      </c>
      <c r="IV92" s="671">
        <v>10.6</v>
      </c>
      <c r="IW92" s="262"/>
      <c r="IX92" s="284"/>
      <c r="IY92" s="284"/>
      <c r="IZ92" s="252"/>
      <c r="JA92" s="266"/>
      <c r="JB92" s="256"/>
      <c r="JC92" s="271"/>
      <c r="JD92" s="271"/>
      <c r="JE92" s="777"/>
      <c r="JF92" s="262"/>
      <c r="JG92" s="284"/>
      <c r="JH92" s="252"/>
      <c r="JI92" s="262"/>
      <c r="JJ92" s="252"/>
      <c r="JK92" s="262"/>
      <c r="JL92" s="284"/>
      <c r="JM92" s="284"/>
      <c r="JN92" s="252"/>
      <c r="JO92" s="262"/>
      <c r="JP92" s="252"/>
      <c r="JQ92" s="262"/>
      <c r="JR92" s="284"/>
      <c r="JS92" s="284"/>
      <c r="JT92" s="252"/>
      <c r="JU92" s="448">
        <v>32.4</v>
      </c>
      <c r="JV92" s="449">
        <v>29</v>
      </c>
      <c r="JW92" s="449">
        <v>21.1</v>
      </c>
      <c r="JX92" s="671">
        <v>11.4</v>
      </c>
      <c r="JY92" s="256"/>
      <c r="JZ92" s="271"/>
      <c r="KA92" s="271"/>
      <c r="KB92" s="777"/>
      <c r="KC92" s="262"/>
      <c r="KD92" s="284"/>
      <c r="KE92" s="284"/>
      <c r="KF92" s="288"/>
    </row>
    <row r="93" spans="1:292" s="151" customFormat="1" ht="15.75" customHeight="1">
      <c r="A93" s="896"/>
      <c r="B93" s="793">
        <v>300</v>
      </c>
      <c r="C93" s="266"/>
      <c r="D93" s="262"/>
      <c r="E93" s="284"/>
      <c r="F93" s="284"/>
      <c r="G93" s="284"/>
      <c r="H93" s="252"/>
      <c r="I93" s="278">
        <v>33.14</v>
      </c>
      <c r="J93" s="251">
        <v>27.88</v>
      </c>
      <c r="K93" s="251">
        <v>23.7</v>
      </c>
      <c r="L93" s="243">
        <v>16.399999999999999</v>
      </c>
      <c r="M93" s="418">
        <v>40.700000000000003</v>
      </c>
      <c r="N93" s="419">
        <v>36.4</v>
      </c>
      <c r="O93" s="419">
        <v>27</v>
      </c>
      <c r="P93" s="420">
        <v>18.7</v>
      </c>
      <c r="Q93" s="262"/>
      <c r="R93" s="284"/>
      <c r="S93" s="284"/>
      <c r="T93" s="252"/>
      <c r="U93" s="262"/>
      <c r="V93" s="284"/>
      <c r="W93" s="252"/>
      <c r="X93" s="262"/>
      <c r="Y93" s="284"/>
      <c r="Z93" s="284"/>
      <c r="AA93" s="252"/>
      <c r="AB93" s="256"/>
      <c r="AC93" s="271"/>
      <c r="AD93" s="271"/>
      <c r="AE93" s="777"/>
      <c r="AF93" s="418"/>
      <c r="AG93" s="419"/>
      <c r="AH93" s="419"/>
      <c r="AI93" s="419"/>
      <c r="AJ93" s="420"/>
      <c r="AK93" s="418">
        <v>49.5</v>
      </c>
      <c r="AL93" s="419">
        <v>43.5</v>
      </c>
      <c r="AM93" s="419">
        <v>35.5</v>
      </c>
      <c r="AN93" s="420">
        <v>24.5</v>
      </c>
      <c r="AO93" s="262"/>
      <c r="AP93" s="252"/>
      <c r="AQ93" s="262"/>
      <c r="AR93" s="284"/>
      <c r="AS93" s="284"/>
      <c r="AT93" s="252"/>
      <c r="AU93" s="278">
        <v>38.200000000000003</v>
      </c>
      <c r="AV93" s="251">
        <v>37.200000000000003</v>
      </c>
      <c r="AW93" s="251">
        <v>32.5</v>
      </c>
      <c r="AX93" s="243">
        <v>24.3</v>
      </c>
      <c r="AY93" s="448"/>
      <c r="AZ93" s="449"/>
      <c r="BA93" s="449"/>
      <c r="BB93" s="671"/>
      <c r="BC93" s="262"/>
      <c r="BD93" s="284"/>
      <c r="BE93" s="284"/>
      <c r="BF93" s="252"/>
      <c r="BG93" s="418">
        <v>35.1</v>
      </c>
      <c r="BH93" s="419">
        <v>32.4</v>
      </c>
      <c r="BI93" s="419">
        <v>27.3</v>
      </c>
      <c r="BJ93" s="420">
        <v>19.399999999999999</v>
      </c>
      <c r="BK93" s="262"/>
      <c r="BL93" s="252"/>
      <c r="BM93" s="262"/>
      <c r="BN93" s="284"/>
      <c r="BO93" s="284"/>
      <c r="BP93" s="252"/>
      <c r="BQ93" s="266"/>
      <c r="BR93" s="262"/>
      <c r="BS93" s="284"/>
      <c r="BT93" s="252"/>
      <c r="BU93" s="262"/>
      <c r="BV93" s="284"/>
      <c r="BW93" s="252"/>
      <c r="BX93" s="262"/>
      <c r="BY93" s="284"/>
      <c r="BZ93" s="252"/>
      <c r="CA93" s="262"/>
      <c r="CB93" s="284"/>
      <c r="CC93" s="252"/>
      <c r="CD93" s="262"/>
      <c r="CE93" s="284"/>
      <c r="CF93" s="252"/>
      <c r="CG93" s="262"/>
      <c r="CH93" s="284"/>
      <c r="CI93" s="252"/>
      <c r="CJ93" s="262"/>
      <c r="CK93" s="252"/>
      <c r="CL93" s="440"/>
      <c r="CM93" s="252"/>
      <c r="CN93" s="418"/>
      <c r="CO93" s="420"/>
      <c r="CP93" s="418"/>
      <c r="CQ93" s="420"/>
      <c r="CR93" s="776"/>
      <c r="CS93" s="266"/>
      <c r="CT93" s="256"/>
      <c r="CU93" s="777"/>
      <c r="CV93" s="429">
        <v>52.8</v>
      </c>
      <c r="CW93" s="430">
        <v>50.2</v>
      </c>
      <c r="CX93" s="430">
        <v>45.5</v>
      </c>
      <c r="CY93" s="431">
        <v>36.9</v>
      </c>
      <c r="CZ93" s="441"/>
      <c r="DA93" s="262"/>
      <c r="DB93" s="284"/>
      <c r="DC93" s="284"/>
      <c r="DD93" s="284"/>
      <c r="DE93" s="252"/>
      <c r="DF93" s="262"/>
      <c r="DG93" s="284"/>
      <c r="DH93" s="284"/>
      <c r="DI93" s="284"/>
      <c r="DJ93" s="252"/>
      <c r="DK93" s="262"/>
      <c r="DL93" s="284"/>
      <c r="DM93" s="284"/>
      <c r="DN93" s="252"/>
      <c r="DO93" s="262"/>
      <c r="DP93" s="284"/>
      <c r="DQ93" s="284"/>
      <c r="DR93" s="252"/>
      <c r="DS93" s="262"/>
      <c r="DT93" s="284"/>
      <c r="DU93" s="284"/>
      <c r="DV93" s="252"/>
      <c r="DW93" s="266"/>
      <c r="DX93" s="266"/>
      <c r="DY93" s="448">
        <v>96.4</v>
      </c>
      <c r="DZ93" s="449">
        <v>98.1</v>
      </c>
      <c r="EA93" s="449">
        <v>83.3</v>
      </c>
      <c r="EB93" s="671">
        <v>81.400000000000006</v>
      </c>
      <c r="EC93" s="266"/>
      <c r="ED93" s="266"/>
      <c r="EE93" s="262"/>
      <c r="EF93" s="252"/>
      <c r="EG93" s="262"/>
      <c r="EH93" s="252"/>
      <c r="EI93" s="262"/>
      <c r="EJ93" s="252"/>
      <c r="EK93" s="262"/>
      <c r="EL93" s="284"/>
      <c r="EM93" s="252"/>
      <c r="EN93" s="418">
        <v>14.6</v>
      </c>
      <c r="EO93" s="420">
        <v>11.3</v>
      </c>
      <c r="EP93" s="262"/>
      <c r="EQ93" s="252"/>
      <c r="ER93" s="262"/>
      <c r="ES93" s="252"/>
      <c r="ET93" s="262"/>
      <c r="EU93" s="284"/>
      <c r="EV93" s="284"/>
      <c r="EW93" s="252"/>
      <c r="EX93" s="278">
        <v>44.215999999999994</v>
      </c>
      <c r="EY93" s="251">
        <v>38.5</v>
      </c>
      <c r="EZ93" s="251">
        <v>33.299999999999997</v>
      </c>
      <c r="FA93" s="243">
        <v>23</v>
      </c>
      <c r="FB93" s="262"/>
      <c r="FC93" s="252"/>
      <c r="FD93" s="262"/>
      <c r="FE93" s="284"/>
      <c r="FF93" s="284"/>
      <c r="FG93" s="252"/>
      <c r="FH93" s="262"/>
      <c r="FI93" s="252"/>
      <c r="FJ93" s="262"/>
      <c r="FK93" s="252"/>
      <c r="FL93" s="418">
        <v>12.5</v>
      </c>
      <c r="FM93" s="420">
        <v>10.199999999999999</v>
      </c>
      <c r="FN93" s="262"/>
      <c r="FO93" s="284"/>
      <c r="FP93" s="284"/>
      <c r="FQ93" s="252"/>
      <c r="FR93" s="262"/>
      <c r="FS93" s="284"/>
      <c r="FT93" s="284"/>
      <c r="FU93" s="252"/>
      <c r="FV93" s="262"/>
      <c r="FW93" s="252"/>
      <c r="FX93" s="262"/>
      <c r="FY93" s="252"/>
      <c r="FZ93" s="262"/>
      <c r="GA93" s="252"/>
      <c r="GB93" s="266"/>
      <c r="GC93" s="262"/>
      <c r="GD93" s="252"/>
      <c r="GE93" s="262"/>
      <c r="GF93" s="284"/>
      <c r="GG93" s="284"/>
      <c r="GH93" s="252"/>
      <c r="GI93" s="266"/>
      <c r="GJ93" s="266"/>
      <c r="GK93" s="266"/>
      <c r="GL93" s="266"/>
      <c r="GM93" s="262"/>
      <c r="GN93" s="284"/>
      <c r="GO93" s="284"/>
      <c r="GP93" s="252"/>
      <c r="GQ93" s="262"/>
      <c r="GR93" s="284"/>
      <c r="GS93" s="284"/>
      <c r="GT93" s="252"/>
      <c r="GU93" s="278">
        <v>33.15</v>
      </c>
      <c r="GV93" s="251">
        <v>25</v>
      </c>
      <c r="GW93" s="251">
        <v>20.9</v>
      </c>
      <c r="GX93" s="243">
        <v>14.7</v>
      </c>
      <c r="GY93" s="278">
        <v>26.3</v>
      </c>
      <c r="GZ93" s="251">
        <v>25.7</v>
      </c>
      <c r="HA93" s="251">
        <v>21.2</v>
      </c>
      <c r="HB93" s="243">
        <v>13.1</v>
      </c>
      <c r="HC93" s="776"/>
      <c r="HD93" s="262"/>
      <c r="HE93" s="252"/>
      <c r="HF93" s="262"/>
      <c r="HG93" s="284"/>
      <c r="HH93" s="284"/>
      <c r="HI93" s="252"/>
      <c r="HJ93" s="262"/>
      <c r="HK93" s="252"/>
      <c r="HL93" s="418">
        <v>63.4</v>
      </c>
      <c r="HM93" s="419">
        <v>59.1</v>
      </c>
      <c r="HN93" s="419">
        <v>48</v>
      </c>
      <c r="HO93" s="420">
        <v>37.1</v>
      </c>
      <c r="HP93" s="262"/>
      <c r="HQ93" s="252"/>
      <c r="HR93" s="278">
        <v>34.4</v>
      </c>
      <c r="HS93" s="251">
        <v>31.3</v>
      </c>
      <c r="HT93" s="251">
        <v>26.3</v>
      </c>
      <c r="HU93" s="243">
        <v>19</v>
      </c>
      <c r="HV93" s="262"/>
      <c r="HW93" s="252"/>
      <c r="HX93" s="262"/>
      <c r="HY93" s="252"/>
      <c r="HZ93" s="262"/>
      <c r="IA93" s="284"/>
      <c r="IB93" s="284"/>
      <c r="IC93" s="252"/>
      <c r="ID93" s="262"/>
      <c r="IE93" s="252"/>
      <c r="IF93" s="262"/>
      <c r="IG93" s="252"/>
      <c r="IH93" s="262"/>
      <c r="II93" s="284"/>
      <c r="IJ93" s="284"/>
      <c r="IK93" s="252"/>
      <c r="IL93" s="266"/>
      <c r="IM93" s="262"/>
      <c r="IN93" s="252"/>
      <c r="IO93" s="448">
        <v>24.7</v>
      </c>
      <c r="IP93" s="449">
        <v>21.6</v>
      </c>
      <c r="IQ93" s="449">
        <v>17.100000000000001</v>
      </c>
      <c r="IR93" s="671">
        <v>11.3</v>
      </c>
      <c r="IS93" s="448">
        <v>39.9</v>
      </c>
      <c r="IT93" s="449">
        <v>36.6</v>
      </c>
      <c r="IU93" s="449">
        <v>30.6</v>
      </c>
      <c r="IV93" s="671">
        <v>24.1</v>
      </c>
      <c r="IW93" s="262"/>
      <c r="IX93" s="284"/>
      <c r="IY93" s="284"/>
      <c r="IZ93" s="252"/>
      <c r="JA93" s="266"/>
      <c r="JB93" s="256"/>
      <c r="JC93" s="271"/>
      <c r="JD93" s="271"/>
      <c r="JE93" s="777"/>
      <c r="JF93" s="262"/>
      <c r="JG93" s="284"/>
      <c r="JH93" s="252"/>
      <c r="JI93" s="262"/>
      <c r="JJ93" s="252"/>
      <c r="JK93" s="262"/>
      <c r="JL93" s="284"/>
      <c r="JM93" s="284"/>
      <c r="JN93" s="252"/>
      <c r="JO93" s="262"/>
      <c r="JP93" s="252"/>
      <c r="JQ93" s="262"/>
      <c r="JR93" s="284"/>
      <c r="JS93" s="284"/>
      <c r="JT93" s="252"/>
      <c r="JU93" s="448">
        <v>41.2</v>
      </c>
      <c r="JV93" s="449">
        <v>38.9</v>
      </c>
      <c r="JW93" s="449">
        <v>32.299999999999997</v>
      </c>
      <c r="JX93" s="671">
        <v>23.7</v>
      </c>
      <c r="JY93" s="256"/>
      <c r="JZ93" s="271"/>
      <c r="KA93" s="271"/>
      <c r="KB93" s="777"/>
      <c r="KC93" s="262"/>
      <c r="KD93" s="284"/>
      <c r="KE93" s="284"/>
      <c r="KF93" s="288"/>
    </row>
    <row r="94" spans="1:292" s="151" customFormat="1" ht="15.75" customHeight="1">
      <c r="A94" s="896"/>
      <c r="B94" s="793">
        <v>350</v>
      </c>
      <c r="C94" s="266"/>
      <c r="D94" s="262"/>
      <c r="E94" s="284"/>
      <c r="F94" s="284"/>
      <c r="G94" s="284"/>
      <c r="H94" s="252"/>
      <c r="I94" s="278">
        <v>41.14</v>
      </c>
      <c r="J94" s="251">
        <v>36.28</v>
      </c>
      <c r="K94" s="251">
        <v>33.1</v>
      </c>
      <c r="L94" s="243">
        <v>26.9</v>
      </c>
      <c r="M94" s="418">
        <v>49.5</v>
      </c>
      <c r="N94" s="419">
        <v>46.1</v>
      </c>
      <c r="O94" s="419">
        <v>38.200000000000003</v>
      </c>
      <c r="P94" s="420">
        <v>31.1</v>
      </c>
      <c r="Q94" s="262"/>
      <c r="R94" s="284"/>
      <c r="S94" s="284"/>
      <c r="T94" s="252"/>
      <c r="U94" s="262"/>
      <c r="V94" s="284"/>
      <c r="W94" s="252"/>
      <c r="X94" s="262"/>
      <c r="Y94" s="284"/>
      <c r="Z94" s="284"/>
      <c r="AA94" s="252"/>
      <c r="AB94" s="256"/>
      <c r="AC94" s="271"/>
      <c r="AD94" s="271"/>
      <c r="AE94" s="777"/>
      <c r="AF94" s="418"/>
      <c r="AG94" s="419"/>
      <c r="AH94" s="419"/>
      <c r="AI94" s="419"/>
      <c r="AJ94" s="420"/>
      <c r="AK94" s="418">
        <v>59.5</v>
      </c>
      <c r="AL94" s="419">
        <v>54.5</v>
      </c>
      <c r="AM94" s="419">
        <v>48.1</v>
      </c>
      <c r="AN94" s="420">
        <v>39.299999999999997</v>
      </c>
      <c r="AO94" s="262"/>
      <c r="AP94" s="252"/>
      <c r="AQ94" s="262"/>
      <c r="AR94" s="284"/>
      <c r="AS94" s="284"/>
      <c r="AT94" s="252"/>
      <c r="AU94" s="278">
        <v>49</v>
      </c>
      <c r="AV94" s="251">
        <v>49</v>
      </c>
      <c r="AW94" s="251">
        <v>45.5</v>
      </c>
      <c r="AX94" s="243">
        <v>39.1</v>
      </c>
      <c r="AY94" s="448"/>
      <c r="AZ94" s="449"/>
      <c r="BA94" s="449"/>
      <c r="BB94" s="671"/>
      <c r="BC94" s="262"/>
      <c r="BD94" s="284"/>
      <c r="BE94" s="284"/>
      <c r="BF94" s="252"/>
      <c r="BG94" s="418">
        <v>43.7</v>
      </c>
      <c r="BH94" s="419">
        <v>41.7</v>
      </c>
      <c r="BI94" s="419">
        <v>37.700000000000003</v>
      </c>
      <c r="BJ94" s="420">
        <v>30.9</v>
      </c>
      <c r="BK94" s="262"/>
      <c r="BL94" s="252"/>
      <c r="BM94" s="262"/>
      <c r="BN94" s="284"/>
      <c r="BO94" s="284"/>
      <c r="BP94" s="252"/>
      <c r="BQ94" s="266"/>
      <c r="BR94" s="262"/>
      <c r="BS94" s="284"/>
      <c r="BT94" s="252"/>
      <c r="BU94" s="262"/>
      <c r="BV94" s="284"/>
      <c r="BW94" s="252"/>
      <c r="BX94" s="262"/>
      <c r="BY94" s="284"/>
      <c r="BZ94" s="252"/>
      <c r="CA94" s="262"/>
      <c r="CB94" s="284"/>
      <c r="CC94" s="252"/>
      <c r="CD94" s="262"/>
      <c r="CE94" s="284"/>
      <c r="CF94" s="252"/>
      <c r="CG94" s="262"/>
      <c r="CH94" s="284"/>
      <c r="CI94" s="252"/>
      <c r="CJ94" s="262"/>
      <c r="CK94" s="252"/>
      <c r="CL94" s="440"/>
      <c r="CM94" s="252"/>
      <c r="CN94" s="418"/>
      <c r="CO94" s="420"/>
      <c r="CP94" s="418"/>
      <c r="CQ94" s="420"/>
      <c r="CR94" s="776"/>
      <c r="CS94" s="266"/>
      <c r="CT94" s="256"/>
      <c r="CU94" s="777"/>
      <c r="CV94" s="429">
        <v>64.599999999999994</v>
      </c>
      <c r="CW94" s="430">
        <v>64.2</v>
      </c>
      <c r="CX94" s="430">
        <v>60.9</v>
      </c>
      <c r="CY94" s="431">
        <v>55.3</v>
      </c>
      <c r="CZ94" s="441"/>
      <c r="DA94" s="262"/>
      <c r="DB94" s="284"/>
      <c r="DC94" s="284"/>
      <c r="DD94" s="284"/>
      <c r="DE94" s="252"/>
      <c r="DF94" s="262"/>
      <c r="DG94" s="284"/>
      <c r="DH94" s="284"/>
      <c r="DI94" s="284"/>
      <c r="DJ94" s="252"/>
      <c r="DK94" s="262"/>
      <c r="DL94" s="284"/>
      <c r="DM94" s="284"/>
      <c r="DN94" s="252"/>
      <c r="DO94" s="262"/>
      <c r="DP94" s="284"/>
      <c r="DQ94" s="284"/>
      <c r="DR94" s="252"/>
      <c r="DS94" s="262"/>
      <c r="DT94" s="284"/>
      <c r="DU94" s="284"/>
      <c r="DV94" s="252"/>
      <c r="DW94" s="266"/>
      <c r="DX94" s="266"/>
      <c r="DY94" s="448">
        <v>97.9</v>
      </c>
      <c r="DZ94" s="449">
        <v>99.7</v>
      </c>
      <c r="EA94" s="449">
        <v>98.1</v>
      </c>
      <c r="EB94" s="671">
        <v>97.8</v>
      </c>
      <c r="EC94" s="266"/>
      <c r="ED94" s="266"/>
      <c r="EE94" s="262"/>
      <c r="EF94" s="252"/>
      <c r="EG94" s="262"/>
      <c r="EH94" s="252"/>
      <c r="EI94" s="262"/>
      <c r="EJ94" s="252"/>
      <c r="EK94" s="262"/>
      <c r="EL94" s="284"/>
      <c r="EM94" s="252"/>
      <c r="EN94" s="418">
        <v>24.4</v>
      </c>
      <c r="EO94" s="420">
        <v>21.7</v>
      </c>
      <c r="EP94" s="262"/>
      <c r="EQ94" s="252"/>
      <c r="ER94" s="262"/>
      <c r="ES94" s="252"/>
      <c r="ET94" s="262"/>
      <c r="EU94" s="284"/>
      <c r="EV94" s="284"/>
      <c r="EW94" s="252"/>
      <c r="EX94" s="278">
        <v>53.215999999999994</v>
      </c>
      <c r="EY94" s="251">
        <v>48.8</v>
      </c>
      <c r="EZ94" s="251">
        <v>44.2</v>
      </c>
      <c r="FA94" s="243">
        <v>35.5</v>
      </c>
      <c r="FB94" s="262"/>
      <c r="FC94" s="252"/>
      <c r="FD94" s="262"/>
      <c r="FE94" s="284"/>
      <c r="FF94" s="284"/>
      <c r="FG94" s="252"/>
      <c r="FH94" s="262"/>
      <c r="FI94" s="252"/>
      <c r="FJ94" s="262"/>
      <c r="FK94" s="252"/>
      <c r="FL94" s="418">
        <v>23.3</v>
      </c>
      <c r="FM94" s="420">
        <v>21.2</v>
      </c>
      <c r="FN94" s="262"/>
      <c r="FO94" s="284"/>
      <c r="FP94" s="284"/>
      <c r="FQ94" s="252"/>
      <c r="FR94" s="262"/>
      <c r="FS94" s="284"/>
      <c r="FT94" s="284"/>
      <c r="FU94" s="252"/>
      <c r="FV94" s="262"/>
      <c r="FW94" s="252"/>
      <c r="FX94" s="262"/>
      <c r="FY94" s="252"/>
      <c r="FZ94" s="262"/>
      <c r="GA94" s="252"/>
      <c r="GB94" s="266"/>
      <c r="GC94" s="262"/>
      <c r="GD94" s="252"/>
      <c r="GE94" s="262"/>
      <c r="GF94" s="284"/>
      <c r="GG94" s="284"/>
      <c r="GH94" s="252"/>
      <c r="GI94" s="266"/>
      <c r="GJ94" s="266"/>
      <c r="GK94" s="266"/>
      <c r="GL94" s="266"/>
      <c r="GM94" s="262"/>
      <c r="GN94" s="284"/>
      <c r="GO94" s="284"/>
      <c r="GP94" s="252"/>
      <c r="GQ94" s="262"/>
      <c r="GR94" s="284"/>
      <c r="GS94" s="284"/>
      <c r="GT94" s="252"/>
      <c r="GU94" s="278">
        <v>39.75</v>
      </c>
      <c r="GV94" s="251">
        <v>32.1</v>
      </c>
      <c r="GW94" s="251">
        <v>28.8</v>
      </c>
      <c r="GX94" s="243">
        <v>23.7</v>
      </c>
      <c r="GY94" s="278">
        <v>33.5</v>
      </c>
      <c r="GZ94" s="251">
        <v>33.6</v>
      </c>
      <c r="HA94" s="251">
        <v>29.6</v>
      </c>
      <c r="HB94" s="243">
        <v>22.4</v>
      </c>
      <c r="HC94" s="776"/>
      <c r="HD94" s="262"/>
      <c r="HE94" s="252"/>
      <c r="HF94" s="262"/>
      <c r="HG94" s="284"/>
      <c r="HH94" s="284"/>
      <c r="HI94" s="252"/>
      <c r="HJ94" s="262"/>
      <c r="HK94" s="252"/>
      <c r="HL94" s="418">
        <v>73.7</v>
      </c>
      <c r="HM94" s="419">
        <v>71</v>
      </c>
      <c r="HN94" s="419">
        <v>62.7</v>
      </c>
      <c r="HO94" s="420">
        <v>54.6</v>
      </c>
      <c r="HP94" s="262"/>
      <c r="HQ94" s="252"/>
      <c r="HR94" s="278">
        <v>44.1</v>
      </c>
      <c r="HS94" s="251">
        <v>41.6</v>
      </c>
      <c r="HT94" s="251">
        <v>37.799999999999997</v>
      </c>
      <c r="HU94" s="243">
        <v>31.4</v>
      </c>
      <c r="HV94" s="262"/>
      <c r="HW94" s="252"/>
      <c r="HX94" s="262"/>
      <c r="HY94" s="252"/>
      <c r="HZ94" s="262"/>
      <c r="IA94" s="284"/>
      <c r="IB94" s="284"/>
      <c r="IC94" s="252"/>
      <c r="ID94" s="262"/>
      <c r="IE94" s="252"/>
      <c r="IF94" s="262"/>
      <c r="IG94" s="252"/>
      <c r="IH94" s="262"/>
      <c r="II94" s="284"/>
      <c r="IJ94" s="284"/>
      <c r="IK94" s="252"/>
      <c r="IL94" s="266"/>
      <c r="IM94" s="262"/>
      <c r="IN94" s="252"/>
      <c r="IO94" s="448">
        <v>30.9</v>
      </c>
      <c r="IP94" s="449">
        <v>28.3</v>
      </c>
      <c r="IQ94" s="449">
        <v>24.2</v>
      </c>
      <c r="IR94" s="671">
        <v>19</v>
      </c>
      <c r="IS94" s="448">
        <v>49.7</v>
      </c>
      <c r="IT94" s="449">
        <v>47.7</v>
      </c>
      <c r="IU94" s="449">
        <v>42.8</v>
      </c>
      <c r="IV94" s="671">
        <v>37.5</v>
      </c>
      <c r="IW94" s="262"/>
      <c r="IX94" s="284"/>
      <c r="IY94" s="284"/>
      <c r="IZ94" s="252"/>
      <c r="JA94" s="266"/>
      <c r="JB94" s="256"/>
      <c r="JC94" s="271"/>
      <c r="JD94" s="271"/>
      <c r="JE94" s="777"/>
      <c r="JF94" s="262"/>
      <c r="JG94" s="284"/>
      <c r="JH94" s="252"/>
      <c r="JI94" s="262"/>
      <c r="JJ94" s="252"/>
      <c r="JK94" s="262"/>
      <c r="JL94" s="284"/>
      <c r="JM94" s="284"/>
      <c r="JN94" s="252"/>
      <c r="JO94" s="262"/>
      <c r="JP94" s="252"/>
      <c r="JQ94" s="262"/>
      <c r="JR94" s="284"/>
      <c r="JS94" s="284"/>
      <c r="JT94" s="252"/>
      <c r="JU94" s="448">
        <v>50</v>
      </c>
      <c r="JV94" s="449">
        <v>48.7</v>
      </c>
      <c r="JW94" s="449">
        <v>43.4</v>
      </c>
      <c r="JX94" s="671">
        <v>36.200000000000003</v>
      </c>
      <c r="JY94" s="256"/>
      <c r="JZ94" s="271"/>
      <c r="KA94" s="271"/>
      <c r="KB94" s="777"/>
      <c r="KC94" s="262"/>
      <c r="KD94" s="284"/>
      <c r="KE94" s="284"/>
      <c r="KF94" s="288"/>
    </row>
    <row r="95" spans="1:292" s="151" customFormat="1" ht="15.75" customHeight="1">
      <c r="A95" s="896"/>
      <c r="B95" s="793">
        <v>400</v>
      </c>
      <c r="C95" s="266"/>
      <c r="D95" s="262"/>
      <c r="E95" s="284"/>
      <c r="F95" s="284"/>
      <c r="G95" s="284"/>
      <c r="H95" s="252"/>
      <c r="I95" s="278">
        <v>48.94</v>
      </c>
      <c r="J95" s="251">
        <v>44.58</v>
      </c>
      <c r="K95" s="251">
        <v>42.4</v>
      </c>
      <c r="L95" s="243">
        <v>37.299999999999997</v>
      </c>
      <c r="M95" s="418">
        <v>57.7</v>
      </c>
      <c r="N95" s="419">
        <v>55.3</v>
      </c>
      <c r="O95" s="419">
        <v>48.7</v>
      </c>
      <c r="P95" s="420">
        <v>42.8</v>
      </c>
      <c r="Q95" s="262"/>
      <c r="R95" s="284"/>
      <c r="S95" s="284"/>
      <c r="T95" s="252"/>
      <c r="U95" s="262"/>
      <c r="V95" s="284"/>
      <c r="W95" s="252"/>
      <c r="X95" s="262"/>
      <c r="Y95" s="284"/>
      <c r="Z95" s="284"/>
      <c r="AA95" s="252"/>
      <c r="AB95" s="256"/>
      <c r="AC95" s="271"/>
      <c r="AD95" s="271"/>
      <c r="AE95" s="777"/>
      <c r="AF95" s="418"/>
      <c r="AG95" s="419"/>
      <c r="AH95" s="419"/>
      <c r="AI95" s="419"/>
      <c r="AJ95" s="420"/>
      <c r="AK95" s="418">
        <v>68</v>
      </c>
      <c r="AL95" s="419">
        <v>63.5</v>
      </c>
      <c r="AM95" s="419">
        <v>58.6</v>
      </c>
      <c r="AN95" s="420">
        <v>51.6</v>
      </c>
      <c r="AO95" s="262"/>
      <c r="AP95" s="252"/>
      <c r="AQ95" s="262"/>
      <c r="AR95" s="284"/>
      <c r="AS95" s="284"/>
      <c r="AT95" s="252"/>
      <c r="AU95" s="278">
        <v>58.5</v>
      </c>
      <c r="AV95" s="251">
        <v>59.4</v>
      </c>
      <c r="AW95" s="251">
        <v>56.9</v>
      </c>
      <c r="AX95" s="243">
        <v>52.2</v>
      </c>
      <c r="AY95" s="448"/>
      <c r="AZ95" s="449"/>
      <c r="BA95" s="449"/>
      <c r="BB95" s="671"/>
      <c r="BC95" s="262"/>
      <c r="BD95" s="284"/>
      <c r="BE95" s="284"/>
      <c r="BF95" s="252"/>
      <c r="BG95" s="418">
        <v>51.4</v>
      </c>
      <c r="BH95" s="419">
        <v>50.1</v>
      </c>
      <c r="BI95" s="419">
        <v>47</v>
      </c>
      <c r="BJ95" s="420">
        <v>41.4</v>
      </c>
      <c r="BK95" s="262"/>
      <c r="BL95" s="252"/>
      <c r="BM95" s="262"/>
      <c r="BN95" s="284"/>
      <c r="BO95" s="284"/>
      <c r="BP95" s="252"/>
      <c r="BQ95" s="266"/>
      <c r="BR95" s="262"/>
      <c r="BS95" s="284"/>
      <c r="BT95" s="252"/>
      <c r="BU95" s="262"/>
      <c r="BV95" s="284"/>
      <c r="BW95" s="252"/>
      <c r="BX95" s="262"/>
      <c r="BY95" s="284"/>
      <c r="BZ95" s="252"/>
      <c r="CA95" s="262"/>
      <c r="CB95" s="284"/>
      <c r="CC95" s="252"/>
      <c r="CD95" s="262"/>
      <c r="CE95" s="284"/>
      <c r="CF95" s="252"/>
      <c r="CG95" s="262"/>
      <c r="CH95" s="284"/>
      <c r="CI95" s="252"/>
      <c r="CJ95" s="262"/>
      <c r="CK95" s="252"/>
      <c r="CL95" s="440"/>
      <c r="CM95" s="252"/>
      <c r="CN95" s="418"/>
      <c r="CO95" s="420"/>
      <c r="CP95" s="418"/>
      <c r="CQ95" s="420"/>
      <c r="CR95" s="776"/>
      <c r="CS95" s="266"/>
      <c r="CT95" s="256"/>
      <c r="CU95" s="777"/>
      <c r="CV95" s="429">
        <v>73.2</v>
      </c>
      <c r="CW95" s="430">
        <v>74.5</v>
      </c>
      <c r="CX95" s="430">
        <v>72.099999999999994</v>
      </c>
      <c r="CY95" s="431">
        <v>68.7</v>
      </c>
      <c r="CZ95" s="441"/>
      <c r="DA95" s="262"/>
      <c r="DB95" s="284"/>
      <c r="DC95" s="284"/>
      <c r="DD95" s="284"/>
      <c r="DE95" s="252"/>
      <c r="DF95" s="262"/>
      <c r="DG95" s="284"/>
      <c r="DH95" s="284"/>
      <c r="DI95" s="284"/>
      <c r="DJ95" s="252"/>
      <c r="DK95" s="262"/>
      <c r="DL95" s="284"/>
      <c r="DM95" s="284"/>
      <c r="DN95" s="252"/>
      <c r="DO95" s="262"/>
      <c r="DP95" s="284"/>
      <c r="DQ95" s="284"/>
      <c r="DR95" s="252"/>
      <c r="DS95" s="262"/>
      <c r="DT95" s="284"/>
      <c r="DU95" s="284"/>
      <c r="DV95" s="252"/>
      <c r="DW95" s="266"/>
      <c r="DX95" s="266"/>
      <c r="DY95" s="448">
        <v>98.1</v>
      </c>
      <c r="DZ95" s="449">
        <v>99.9</v>
      </c>
      <c r="EA95" s="449">
        <v>99.8</v>
      </c>
      <c r="EB95" s="671">
        <v>99.7</v>
      </c>
      <c r="EC95" s="266"/>
      <c r="ED95" s="266"/>
      <c r="EE95" s="262"/>
      <c r="EF95" s="252"/>
      <c r="EG95" s="262"/>
      <c r="EH95" s="252"/>
      <c r="EI95" s="262"/>
      <c r="EJ95" s="252"/>
      <c r="EK95" s="262"/>
      <c r="EL95" s="284"/>
      <c r="EM95" s="252"/>
      <c r="EN95" s="418">
        <v>39.9</v>
      </c>
      <c r="EO95" s="420">
        <v>38</v>
      </c>
      <c r="EP95" s="262"/>
      <c r="EQ95" s="252"/>
      <c r="ER95" s="262"/>
      <c r="ES95" s="252"/>
      <c r="ET95" s="262"/>
      <c r="EU95" s="284"/>
      <c r="EV95" s="284"/>
      <c r="EW95" s="252"/>
      <c r="EX95" s="278">
        <v>61.115999999999993</v>
      </c>
      <c r="EY95" s="251">
        <v>57.9</v>
      </c>
      <c r="EZ95" s="251">
        <v>53.8</v>
      </c>
      <c r="FA95" s="243">
        <v>46.6</v>
      </c>
      <c r="FB95" s="262"/>
      <c r="FC95" s="252"/>
      <c r="FD95" s="262"/>
      <c r="FE95" s="284"/>
      <c r="FF95" s="284"/>
      <c r="FG95" s="252"/>
      <c r="FH95" s="262"/>
      <c r="FI95" s="252"/>
      <c r="FJ95" s="262"/>
      <c r="FK95" s="252"/>
      <c r="FL95" s="418">
        <v>33.5</v>
      </c>
      <c r="FM95" s="420">
        <v>31.5</v>
      </c>
      <c r="FN95" s="262"/>
      <c r="FO95" s="284"/>
      <c r="FP95" s="284"/>
      <c r="FQ95" s="252"/>
      <c r="FR95" s="262"/>
      <c r="FS95" s="284"/>
      <c r="FT95" s="284"/>
      <c r="FU95" s="252"/>
      <c r="FV95" s="262"/>
      <c r="FW95" s="252"/>
      <c r="FX95" s="262"/>
      <c r="FY95" s="252"/>
      <c r="FZ95" s="262"/>
      <c r="GA95" s="252"/>
      <c r="GB95" s="266"/>
      <c r="GC95" s="262"/>
      <c r="GD95" s="252"/>
      <c r="GE95" s="262"/>
      <c r="GF95" s="284"/>
      <c r="GG95" s="284"/>
      <c r="GH95" s="252"/>
      <c r="GI95" s="266"/>
      <c r="GJ95" s="266"/>
      <c r="GK95" s="266"/>
      <c r="GL95" s="266"/>
      <c r="GM95" s="262"/>
      <c r="GN95" s="284"/>
      <c r="GO95" s="284"/>
      <c r="GP95" s="252"/>
      <c r="GQ95" s="262"/>
      <c r="GR95" s="284"/>
      <c r="GS95" s="284"/>
      <c r="GT95" s="252"/>
      <c r="GU95" s="278">
        <v>46.05</v>
      </c>
      <c r="GV95" s="251">
        <v>39</v>
      </c>
      <c r="GW95" s="251">
        <v>36.4</v>
      </c>
      <c r="GX95" s="243">
        <v>32.4</v>
      </c>
      <c r="GY95" s="278">
        <v>40.5</v>
      </c>
      <c r="GZ95" s="251">
        <v>41.3</v>
      </c>
      <c r="HA95" s="251">
        <v>37.700000000000003</v>
      </c>
      <c r="HB95" s="243">
        <v>31.4</v>
      </c>
      <c r="HC95" s="776"/>
      <c r="HD95" s="262"/>
      <c r="HE95" s="252"/>
      <c r="HF95" s="262"/>
      <c r="HG95" s="284"/>
      <c r="HH95" s="284"/>
      <c r="HI95" s="252"/>
      <c r="HJ95" s="262"/>
      <c r="HK95" s="252"/>
      <c r="HL95" s="418">
        <v>81.2</v>
      </c>
      <c r="HM95" s="419">
        <v>79.7</v>
      </c>
      <c r="HN95" s="419">
        <v>73.3</v>
      </c>
      <c r="HO95" s="420">
        <v>67.400000000000006</v>
      </c>
      <c r="HP95" s="262"/>
      <c r="HQ95" s="252"/>
      <c r="HR95" s="278">
        <v>52.8</v>
      </c>
      <c r="HS95" s="251">
        <v>50.9</v>
      </c>
      <c r="HT95" s="251">
        <v>48.1</v>
      </c>
      <c r="HU95" s="243">
        <v>42.6</v>
      </c>
      <c r="HV95" s="262"/>
      <c r="HW95" s="252"/>
      <c r="HX95" s="262"/>
      <c r="HY95" s="252"/>
      <c r="HZ95" s="262"/>
      <c r="IA95" s="284"/>
      <c r="IB95" s="284"/>
      <c r="IC95" s="252"/>
      <c r="ID95" s="262"/>
      <c r="IE95" s="252"/>
      <c r="IF95" s="262"/>
      <c r="IG95" s="252"/>
      <c r="IH95" s="262"/>
      <c r="II95" s="284"/>
      <c r="IJ95" s="284"/>
      <c r="IK95" s="252"/>
      <c r="IL95" s="266"/>
      <c r="IM95" s="262"/>
      <c r="IN95" s="252"/>
      <c r="IO95" s="448">
        <v>36.799999999999997</v>
      </c>
      <c r="IP95" s="449">
        <v>34.6</v>
      </c>
      <c r="IQ95" s="449">
        <v>30.9</v>
      </c>
      <c r="IR95" s="671">
        <v>26.3</v>
      </c>
      <c r="IS95" s="448">
        <v>58.1</v>
      </c>
      <c r="IT95" s="449">
        <v>57</v>
      </c>
      <c r="IU95" s="449">
        <v>53.1</v>
      </c>
      <c r="IV95" s="671">
        <v>49</v>
      </c>
      <c r="IW95" s="262"/>
      <c r="IX95" s="284"/>
      <c r="IY95" s="284"/>
      <c r="IZ95" s="252"/>
      <c r="JA95" s="266"/>
      <c r="JB95" s="256"/>
      <c r="JC95" s="271"/>
      <c r="JD95" s="271"/>
      <c r="JE95" s="777"/>
      <c r="JF95" s="262"/>
      <c r="JG95" s="284"/>
      <c r="JH95" s="252"/>
      <c r="JI95" s="262"/>
      <c r="JJ95" s="252"/>
      <c r="JK95" s="262"/>
      <c r="JL95" s="284"/>
      <c r="JM95" s="284"/>
      <c r="JN95" s="252"/>
      <c r="JO95" s="262"/>
      <c r="JP95" s="252"/>
      <c r="JQ95" s="262"/>
      <c r="JR95" s="284"/>
      <c r="JS95" s="284"/>
      <c r="JT95" s="252"/>
      <c r="JU95" s="448">
        <v>57.5</v>
      </c>
      <c r="JV95" s="449">
        <v>57</v>
      </c>
      <c r="JW95" s="449">
        <v>52.9</v>
      </c>
      <c r="JX95" s="671">
        <v>47</v>
      </c>
      <c r="JY95" s="256"/>
      <c r="JZ95" s="271"/>
      <c r="KA95" s="271"/>
      <c r="KB95" s="777"/>
      <c r="KC95" s="262"/>
      <c r="KD95" s="284"/>
      <c r="KE95" s="284"/>
      <c r="KF95" s="288"/>
    </row>
    <row r="96" spans="1:292" s="151" customFormat="1" ht="15.75" customHeight="1">
      <c r="A96" s="896"/>
      <c r="B96" s="793">
        <v>450</v>
      </c>
      <c r="C96" s="266"/>
      <c r="D96" s="262"/>
      <c r="E96" s="284"/>
      <c r="F96" s="284"/>
      <c r="G96" s="284"/>
      <c r="H96" s="252"/>
      <c r="I96" s="278">
        <v>57.24</v>
      </c>
      <c r="J96" s="251">
        <v>53.38</v>
      </c>
      <c r="K96" s="251">
        <v>52.3</v>
      </c>
      <c r="L96" s="243">
        <v>48.4</v>
      </c>
      <c r="M96" s="418">
        <v>66</v>
      </c>
      <c r="N96" s="419">
        <v>64.5</v>
      </c>
      <c r="O96" s="419">
        <v>59.3</v>
      </c>
      <c r="P96" s="420">
        <v>54.5</v>
      </c>
      <c r="Q96" s="262"/>
      <c r="R96" s="284"/>
      <c r="S96" s="284"/>
      <c r="T96" s="252"/>
      <c r="U96" s="262"/>
      <c r="V96" s="284"/>
      <c r="W96" s="252"/>
      <c r="X96" s="262"/>
      <c r="Y96" s="284"/>
      <c r="Z96" s="284"/>
      <c r="AA96" s="252"/>
      <c r="AB96" s="256"/>
      <c r="AC96" s="271"/>
      <c r="AD96" s="271"/>
      <c r="AE96" s="777"/>
      <c r="AF96" s="418"/>
      <c r="AG96" s="419"/>
      <c r="AH96" s="419"/>
      <c r="AI96" s="419"/>
      <c r="AJ96" s="420"/>
      <c r="AK96" s="418">
        <v>76</v>
      </c>
      <c r="AL96" s="419">
        <v>72.099999999999994</v>
      </c>
      <c r="AM96" s="419">
        <v>68.7</v>
      </c>
      <c r="AN96" s="420">
        <v>63.4</v>
      </c>
      <c r="AO96" s="262"/>
      <c r="AP96" s="252"/>
      <c r="AQ96" s="262"/>
      <c r="AR96" s="284"/>
      <c r="AS96" s="284"/>
      <c r="AT96" s="252"/>
      <c r="AU96" s="278">
        <v>67.400000000000006</v>
      </c>
      <c r="AV96" s="251">
        <v>69.099999999999994</v>
      </c>
      <c r="AW96" s="251">
        <v>67.599999999999994</v>
      </c>
      <c r="AX96" s="243">
        <v>64.5</v>
      </c>
      <c r="AY96" s="448"/>
      <c r="AZ96" s="449"/>
      <c r="BA96" s="449"/>
      <c r="BB96" s="671"/>
      <c r="BC96" s="262"/>
      <c r="BD96" s="284"/>
      <c r="BE96" s="284"/>
      <c r="BF96" s="252"/>
      <c r="BG96" s="418">
        <v>58.9</v>
      </c>
      <c r="BH96" s="419">
        <v>58.2</v>
      </c>
      <c r="BI96" s="419">
        <v>56.1</v>
      </c>
      <c r="BJ96" s="420">
        <v>51.5</v>
      </c>
      <c r="BK96" s="262"/>
      <c r="BL96" s="252"/>
      <c r="BM96" s="262"/>
      <c r="BN96" s="284"/>
      <c r="BO96" s="284"/>
      <c r="BP96" s="252"/>
      <c r="BQ96" s="266"/>
      <c r="BR96" s="262"/>
      <c r="BS96" s="284"/>
      <c r="BT96" s="252"/>
      <c r="BU96" s="262"/>
      <c r="BV96" s="284"/>
      <c r="BW96" s="252"/>
      <c r="BX96" s="262"/>
      <c r="BY96" s="284"/>
      <c r="BZ96" s="252"/>
      <c r="CA96" s="262"/>
      <c r="CB96" s="284"/>
      <c r="CC96" s="252"/>
      <c r="CD96" s="262"/>
      <c r="CE96" s="284"/>
      <c r="CF96" s="252"/>
      <c r="CG96" s="262"/>
      <c r="CH96" s="284"/>
      <c r="CI96" s="252"/>
      <c r="CJ96" s="262"/>
      <c r="CK96" s="252"/>
      <c r="CL96" s="440"/>
      <c r="CM96" s="252"/>
      <c r="CN96" s="418"/>
      <c r="CO96" s="420"/>
      <c r="CP96" s="418"/>
      <c r="CQ96" s="420"/>
      <c r="CR96" s="776"/>
      <c r="CS96" s="266"/>
      <c r="CT96" s="256"/>
      <c r="CU96" s="777"/>
      <c r="CV96" s="429">
        <v>80.400000000000006</v>
      </c>
      <c r="CW96" s="430">
        <v>83</v>
      </c>
      <c r="CX96" s="430">
        <v>81.5</v>
      </c>
      <c r="CY96" s="431">
        <v>79.900000000000006</v>
      </c>
      <c r="CZ96" s="441"/>
      <c r="DA96" s="262"/>
      <c r="DB96" s="284"/>
      <c r="DC96" s="284"/>
      <c r="DD96" s="284"/>
      <c r="DE96" s="252"/>
      <c r="DF96" s="262"/>
      <c r="DG96" s="284"/>
      <c r="DH96" s="284"/>
      <c r="DI96" s="284"/>
      <c r="DJ96" s="252"/>
      <c r="DK96" s="262"/>
      <c r="DL96" s="284"/>
      <c r="DM96" s="284"/>
      <c r="DN96" s="252"/>
      <c r="DO96" s="262"/>
      <c r="DP96" s="284"/>
      <c r="DQ96" s="284"/>
      <c r="DR96" s="252"/>
      <c r="DS96" s="262"/>
      <c r="DT96" s="284"/>
      <c r="DU96" s="284"/>
      <c r="DV96" s="252"/>
      <c r="DW96" s="266"/>
      <c r="DX96" s="266"/>
      <c r="DY96" s="448">
        <v>98.2</v>
      </c>
      <c r="DZ96" s="449"/>
      <c r="EA96" s="449"/>
      <c r="EB96" s="671"/>
      <c r="EC96" s="266"/>
      <c r="ED96" s="266"/>
      <c r="EE96" s="262"/>
      <c r="EF96" s="252"/>
      <c r="EG96" s="262"/>
      <c r="EH96" s="252"/>
      <c r="EI96" s="262"/>
      <c r="EJ96" s="252"/>
      <c r="EK96" s="262"/>
      <c r="EL96" s="284"/>
      <c r="EM96" s="252"/>
      <c r="EN96" s="418">
        <v>55.8</v>
      </c>
      <c r="EO96" s="420">
        <v>55</v>
      </c>
      <c r="EP96" s="262"/>
      <c r="EQ96" s="252"/>
      <c r="ER96" s="262"/>
      <c r="ES96" s="252"/>
      <c r="ET96" s="262"/>
      <c r="EU96" s="284"/>
      <c r="EV96" s="284"/>
      <c r="EW96" s="252"/>
      <c r="EX96" s="278">
        <v>68.715999999999994</v>
      </c>
      <c r="EY96" s="251">
        <v>66.599999999999994</v>
      </c>
      <c r="EZ96" s="251">
        <v>63</v>
      </c>
      <c r="FA96" s="243">
        <v>57.2</v>
      </c>
      <c r="FB96" s="262"/>
      <c r="FC96" s="252"/>
      <c r="FD96" s="262"/>
      <c r="FE96" s="284"/>
      <c r="FF96" s="284"/>
      <c r="FG96" s="252"/>
      <c r="FH96" s="262"/>
      <c r="FI96" s="252"/>
      <c r="FJ96" s="262"/>
      <c r="FK96" s="252"/>
      <c r="FL96" s="418">
        <v>38.799999999999997</v>
      </c>
      <c r="FM96" s="420">
        <v>37</v>
      </c>
      <c r="FN96" s="262"/>
      <c r="FO96" s="284"/>
      <c r="FP96" s="284"/>
      <c r="FQ96" s="252"/>
      <c r="FR96" s="262"/>
      <c r="FS96" s="284"/>
      <c r="FT96" s="284"/>
      <c r="FU96" s="252"/>
      <c r="FV96" s="262"/>
      <c r="FW96" s="252"/>
      <c r="FX96" s="262"/>
      <c r="FY96" s="252"/>
      <c r="FZ96" s="262"/>
      <c r="GA96" s="252"/>
      <c r="GB96" s="266"/>
      <c r="GC96" s="262"/>
      <c r="GD96" s="252"/>
      <c r="GE96" s="262"/>
      <c r="GF96" s="284"/>
      <c r="GG96" s="284"/>
      <c r="GH96" s="252"/>
      <c r="GI96" s="266"/>
      <c r="GJ96" s="266"/>
      <c r="GK96" s="266"/>
      <c r="GL96" s="266"/>
      <c r="GM96" s="262"/>
      <c r="GN96" s="284"/>
      <c r="GO96" s="284"/>
      <c r="GP96" s="252"/>
      <c r="GQ96" s="262"/>
      <c r="GR96" s="284"/>
      <c r="GS96" s="284"/>
      <c r="GT96" s="252"/>
      <c r="GU96" s="278">
        <v>52.85</v>
      </c>
      <c r="GV96" s="251">
        <v>46.3</v>
      </c>
      <c r="GW96" s="251">
        <v>44.5</v>
      </c>
      <c r="GX96" s="243">
        <v>41.7</v>
      </c>
      <c r="GY96" s="278">
        <v>47.9</v>
      </c>
      <c r="GZ96" s="251">
        <v>49.4</v>
      </c>
      <c r="HA96" s="251">
        <v>46.3</v>
      </c>
      <c r="HB96" s="243">
        <v>40.9</v>
      </c>
      <c r="HC96" s="776"/>
      <c r="HD96" s="262"/>
      <c r="HE96" s="252"/>
      <c r="HF96" s="262"/>
      <c r="HG96" s="284"/>
      <c r="HH96" s="284"/>
      <c r="HI96" s="252"/>
      <c r="HJ96" s="262"/>
      <c r="HK96" s="252"/>
      <c r="HL96" s="418">
        <v>87.5</v>
      </c>
      <c r="HM96" s="419">
        <v>87</v>
      </c>
      <c r="HN96" s="419">
        <v>82.3</v>
      </c>
      <c r="HO96" s="420">
        <v>78.3</v>
      </c>
      <c r="HP96" s="262"/>
      <c r="HQ96" s="252"/>
      <c r="HR96" s="278">
        <v>61.4</v>
      </c>
      <c r="HS96" s="251">
        <v>60</v>
      </c>
      <c r="HT96" s="251">
        <v>58.2</v>
      </c>
      <c r="HU96" s="243">
        <v>53.5</v>
      </c>
      <c r="HV96" s="262"/>
      <c r="HW96" s="252"/>
      <c r="HX96" s="262"/>
      <c r="HY96" s="252"/>
      <c r="HZ96" s="262"/>
      <c r="IA96" s="284"/>
      <c r="IB96" s="284"/>
      <c r="IC96" s="252"/>
      <c r="ID96" s="262"/>
      <c r="IE96" s="252"/>
      <c r="IF96" s="262"/>
      <c r="IG96" s="252"/>
      <c r="IH96" s="262"/>
      <c r="II96" s="284"/>
      <c r="IJ96" s="284"/>
      <c r="IK96" s="252"/>
      <c r="IL96" s="266"/>
      <c r="IM96" s="262"/>
      <c r="IN96" s="252"/>
      <c r="IO96" s="448">
        <v>43.3</v>
      </c>
      <c r="IP96" s="449">
        <v>41.7</v>
      </c>
      <c r="IQ96" s="449">
        <v>28.5</v>
      </c>
      <c r="IR96" s="671">
        <v>34.6</v>
      </c>
      <c r="IS96" s="448">
        <v>65.8</v>
      </c>
      <c r="IT96" s="449">
        <v>65.7</v>
      </c>
      <c r="IU96" s="449">
        <v>62.7</v>
      </c>
      <c r="IV96" s="671">
        <v>59.6</v>
      </c>
      <c r="IW96" s="262"/>
      <c r="IX96" s="284"/>
      <c r="IY96" s="284"/>
      <c r="IZ96" s="252"/>
      <c r="JA96" s="266"/>
      <c r="JB96" s="256"/>
      <c r="JC96" s="271"/>
      <c r="JD96" s="271"/>
      <c r="JE96" s="777"/>
      <c r="JF96" s="262"/>
      <c r="JG96" s="284"/>
      <c r="JH96" s="252"/>
      <c r="JI96" s="262"/>
      <c r="JJ96" s="252"/>
      <c r="JK96" s="262"/>
      <c r="JL96" s="284"/>
      <c r="JM96" s="284"/>
      <c r="JN96" s="252"/>
      <c r="JO96" s="262"/>
      <c r="JP96" s="252"/>
      <c r="JQ96" s="262"/>
      <c r="JR96" s="284"/>
      <c r="JS96" s="284"/>
      <c r="JT96" s="252"/>
      <c r="JU96" s="448">
        <v>64.599999999999994</v>
      </c>
      <c r="JV96" s="449">
        <v>64.900000000000006</v>
      </c>
      <c r="JW96" s="449">
        <v>61.9</v>
      </c>
      <c r="JX96" s="671">
        <v>57.2</v>
      </c>
      <c r="JY96" s="256"/>
      <c r="JZ96" s="271"/>
      <c r="KA96" s="271"/>
      <c r="KB96" s="777"/>
      <c r="KC96" s="262"/>
      <c r="KD96" s="284"/>
      <c r="KE96" s="284"/>
      <c r="KF96" s="288"/>
    </row>
    <row r="97" spans="1:292" s="151" customFormat="1" ht="15.75" customHeight="1">
      <c r="A97" s="896"/>
      <c r="B97" s="793">
        <v>500</v>
      </c>
      <c r="C97" s="266"/>
      <c r="D97" s="262"/>
      <c r="E97" s="284"/>
      <c r="F97" s="284"/>
      <c r="G97" s="284"/>
      <c r="H97" s="252"/>
      <c r="I97" s="278">
        <v>64.34</v>
      </c>
      <c r="J97" s="251">
        <v>61.08</v>
      </c>
      <c r="K97" s="251">
        <v>60.9</v>
      </c>
      <c r="L97" s="243">
        <v>58.2</v>
      </c>
      <c r="M97" s="418">
        <v>72.8</v>
      </c>
      <c r="N97" s="419">
        <v>72.099999999999994</v>
      </c>
      <c r="O97" s="419">
        <v>68.2</v>
      </c>
      <c r="P97" s="420">
        <v>64.2</v>
      </c>
      <c r="Q97" s="262"/>
      <c r="R97" s="284"/>
      <c r="S97" s="284"/>
      <c r="T97" s="252"/>
      <c r="U97" s="262"/>
      <c r="V97" s="284"/>
      <c r="W97" s="252"/>
      <c r="X97" s="262"/>
      <c r="Y97" s="284"/>
      <c r="Z97" s="284"/>
      <c r="AA97" s="252"/>
      <c r="AB97" s="256"/>
      <c r="AC97" s="271"/>
      <c r="AD97" s="271"/>
      <c r="AE97" s="777"/>
      <c r="AF97" s="418"/>
      <c r="AG97" s="419"/>
      <c r="AH97" s="419"/>
      <c r="AI97" s="419"/>
      <c r="AJ97" s="420"/>
      <c r="AK97" s="418">
        <v>82.2</v>
      </c>
      <c r="AL97" s="419">
        <v>78.900000000000006</v>
      </c>
      <c r="AM97" s="419">
        <v>76.5</v>
      </c>
      <c r="AN97" s="420">
        <v>72.7</v>
      </c>
      <c r="AO97" s="262"/>
      <c r="AP97" s="252"/>
      <c r="AQ97" s="262"/>
      <c r="AR97" s="284"/>
      <c r="AS97" s="284"/>
      <c r="AT97" s="252"/>
      <c r="AU97" s="278">
        <v>74.5</v>
      </c>
      <c r="AV97" s="251">
        <v>76.8</v>
      </c>
      <c r="AW97" s="251">
        <v>76.099999999999994</v>
      </c>
      <c r="AX97" s="243">
        <v>74.400000000000006</v>
      </c>
      <c r="AY97" s="448"/>
      <c r="AZ97" s="449"/>
      <c r="BA97" s="449"/>
      <c r="BB97" s="671"/>
      <c r="BC97" s="262"/>
      <c r="BD97" s="284"/>
      <c r="BE97" s="284"/>
      <c r="BF97" s="252"/>
      <c r="BG97" s="418">
        <v>65.5</v>
      </c>
      <c r="BH97" s="419">
        <v>65.400000000000006</v>
      </c>
      <c r="BI97" s="419">
        <v>64</v>
      </c>
      <c r="BJ97" s="420">
        <v>60.5</v>
      </c>
      <c r="BK97" s="262"/>
      <c r="BL97" s="252"/>
      <c r="BM97" s="262"/>
      <c r="BN97" s="284"/>
      <c r="BO97" s="284"/>
      <c r="BP97" s="252"/>
      <c r="BQ97" s="266"/>
      <c r="BR97" s="262"/>
      <c r="BS97" s="284"/>
      <c r="BT97" s="252"/>
      <c r="BU97" s="262"/>
      <c r="BV97" s="284"/>
      <c r="BW97" s="252"/>
      <c r="BX97" s="262"/>
      <c r="BY97" s="284"/>
      <c r="BZ97" s="252"/>
      <c r="CA97" s="262"/>
      <c r="CB97" s="284"/>
      <c r="CC97" s="252"/>
      <c r="CD97" s="262"/>
      <c r="CE97" s="284"/>
      <c r="CF97" s="252"/>
      <c r="CG97" s="262"/>
      <c r="CH97" s="284"/>
      <c r="CI97" s="252"/>
      <c r="CJ97" s="262"/>
      <c r="CK97" s="252"/>
      <c r="CL97" s="440"/>
      <c r="CM97" s="252"/>
      <c r="CN97" s="418"/>
      <c r="CO97" s="420"/>
      <c r="CP97" s="418"/>
      <c r="CQ97" s="420"/>
      <c r="CR97" s="776"/>
      <c r="CS97" s="266"/>
      <c r="CT97" s="256"/>
      <c r="CU97" s="777"/>
      <c r="CV97" s="429">
        <v>85.2</v>
      </c>
      <c r="CW97" s="430">
        <v>88.8</v>
      </c>
      <c r="CX97" s="430">
        <v>87.9</v>
      </c>
      <c r="CY97" s="431">
        <v>87.6</v>
      </c>
      <c r="CZ97" s="441"/>
      <c r="DA97" s="262"/>
      <c r="DB97" s="284"/>
      <c r="DC97" s="284"/>
      <c r="DD97" s="284"/>
      <c r="DE97" s="252"/>
      <c r="DF97" s="262"/>
      <c r="DG97" s="284"/>
      <c r="DH97" s="284"/>
      <c r="DI97" s="284"/>
      <c r="DJ97" s="252"/>
      <c r="DK97" s="262"/>
      <c r="DL97" s="284"/>
      <c r="DM97" s="284"/>
      <c r="DN97" s="252"/>
      <c r="DO97" s="262"/>
      <c r="DP97" s="284"/>
      <c r="DQ97" s="284"/>
      <c r="DR97" s="252"/>
      <c r="DS97" s="262"/>
      <c r="DT97" s="284"/>
      <c r="DU97" s="284"/>
      <c r="DV97" s="252"/>
      <c r="DW97" s="266"/>
      <c r="DX97" s="266"/>
      <c r="DY97" s="448">
        <v>98.3</v>
      </c>
      <c r="DZ97" s="449"/>
      <c r="EA97" s="449"/>
      <c r="EB97" s="671"/>
      <c r="EC97" s="266"/>
      <c r="ED97" s="266"/>
      <c r="EE97" s="262"/>
      <c r="EF97" s="252"/>
      <c r="EG97" s="262"/>
      <c r="EH97" s="252"/>
      <c r="EI97" s="262"/>
      <c r="EJ97" s="252"/>
      <c r="EK97" s="262"/>
      <c r="EL97" s="284"/>
      <c r="EM97" s="252"/>
      <c r="EN97" s="418">
        <v>66.2</v>
      </c>
      <c r="EO97" s="420">
        <v>66.2</v>
      </c>
      <c r="EP97" s="262"/>
      <c r="EQ97" s="252"/>
      <c r="ER97" s="262"/>
      <c r="ES97" s="252"/>
      <c r="ET97" s="262"/>
      <c r="EU97" s="284"/>
      <c r="EV97" s="284"/>
      <c r="EW97" s="252"/>
      <c r="EX97" s="278">
        <v>75.015999999999991</v>
      </c>
      <c r="EY97" s="251">
        <v>73.900000000000006</v>
      </c>
      <c r="EZ97" s="251">
        <v>70.7</v>
      </c>
      <c r="FA97" s="243">
        <v>66.099999999999994</v>
      </c>
      <c r="FB97" s="262"/>
      <c r="FC97" s="252"/>
      <c r="FD97" s="262"/>
      <c r="FE97" s="284"/>
      <c r="FF97" s="284"/>
      <c r="FG97" s="252"/>
      <c r="FH97" s="262"/>
      <c r="FI97" s="252"/>
      <c r="FJ97" s="262"/>
      <c r="FK97" s="252"/>
      <c r="FL97" s="418">
        <v>41.2</v>
      </c>
      <c r="FM97" s="420">
        <v>39.700000000000003</v>
      </c>
      <c r="FN97" s="262"/>
      <c r="FO97" s="284"/>
      <c r="FP97" s="284"/>
      <c r="FQ97" s="252"/>
      <c r="FR97" s="262"/>
      <c r="FS97" s="284"/>
      <c r="FT97" s="284"/>
      <c r="FU97" s="252"/>
      <c r="FV97" s="262"/>
      <c r="FW97" s="252"/>
      <c r="FX97" s="262"/>
      <c r="FY97" s="252"/>
      <c r="FZ97" s="262"/>
      <c r="GA97" s="252"/>
      <c r="GB97" s="266"/>
      <c r="GC97" s="262"/>
      <c r="GD97" s="252"/>
      <c r="GE97" s="262"/>
      <c r="GF97" s="284"/>
      <c r="GG97" s="284"/>
      <c r="GH97" s="252"/>
      <c r="GI97" s="266"/>
      <c r="GJ97" s="266"/>
      <c r="GK97" s="266"/>
      <c r="GL97" s="266"/>
      <c r="GM97" s="262"/>
      <c r="GN97" s="284"/>
      <c r="GO97" s="284"/>
      <c r="GP97" s="252"/>
      <c r="GQ97" s="262"/>
      <c r="GR97" s="284"/>
      <c r="GS97" s="284"/>
      <c r="GT97" s="252"/>
      <c r="GU97" s="278">
        <v>59.15</v>
      </c>
      <c r="GV97" s="251">
        <v>53</v>
      </c>
      <c r="GW97" s="251">
        <v>52</v>
      </c>
      <c r="GX97" s="243">
        <v>50.3</v>
      </c>
      <c r="GY97" s="278">
        <v>54.7</v>
      </c>
      <c r="GZ97" s="251">
        <v>57</v>
      </c>
      <c r="HA97" s="251">
        <v>54.3</v>
      </c>
      <c r="HB97" s="243">
        <v>49.9</v>
      </c>
      <c r="HC97" s="776"/>
      <c r="HD97" s="262"/>
      <c r="HE97" s="252"/>
      <c r="HF97" s="262"/>
      <c r="HG97" s="284"/>
      <c r="HH97" s="284"/>
      <c r="HI97" s="252"/>
      <c r="HJ97" s="262"/>
      <c r="HK97" s="252"/>
      <c r="HL97" s="418">
        <v>91.9</v>
      </c>
      <c r="HM97" s="419">
        <v>92.2</v>
      </c>
      <c r="HN97" s="419">
        <v>88.7</v>
      </c>
      <c r="HO97" s="420">
        <v>85.9</v>
      </c>
      <c r="HP97" s="262"/>
      <c r="HQ97" s="252"/>
      <c r="HR97" s="278">
        <v>68.599999999999994</v>
      </c>
      <c r="HS97" s="251">
        <v>67.599999999999994</v>
      </c>
      <c r="HT97" s="251">
        <v>66.599999999999994</v>
      </c>
      <c r="HU97" s="243">
        <v>62.7</v>
      </c>
      <c r="HV97" s="262"/>
      <c r="HW97" s="252"/>
      <c r="HX97" s="262"/>
      <c r="HY97" s="252"/>
      <c r="HZ97" s="262"/>
      <c r="IA97" s="284"/>
      <c r="IB97" s="284"/>
      <c r="IC97" s="252"/>
      <c r="ID97" s="262"/>
      <c r="IE97" s="252"/>
      <c r="IF97" s="262"/>
      <c r="IG97" s="252"/>
      <c r="IH97" s="262"/>
      <c r="II97" s="284"/>
      <c r="IJ97" s="284"/>
      <c r="IK97" s="252"/>
      <c r="IL97" s="266"/>
      <c r="IM97" s="262"/>
      <c r="IN97" s="252"/>
      <c r="IO97" s="448">
        <v>50.1</v>
      </c>
      <c r="IP97" s="449">
        <v>49</v>
      </c>
      <c r="IQ97" s="449">
        <v>46.4</v>
      </c>
      <c r="IR97" s="671">
        <v>43.4</v>
      </c>
      <c r="IS97" s="448">
        <v>72</v>
      </c>
      <c r="IT97" s="449">
        <v>72.7</v>
      </c>
      <c r="IU97" s="449">
        <v>70.400000000000006</v>
      </c>
      <c r="IV97" s="671">
        <v>68.2</v>
      </c>
      <c r="IW97" s="262"/>
      <c r="IX97" s="284"/>
      <c r="IY97" s="284"/>
      <c r="IZ97" s="252"/>
      <c r="JA97" s="266"/>
      <c r="JB97" s="256"/>
      <c r="JC97" s="271"/>
      <c r="JD97" s="271"/>
      <c r="JE97" s="777"/>
      <c r="JF97" s="262"/>
      <c r="JG97" s="284"/>
      <c r="JH97" s="252"/>
      <c r="JI97" s="262"/>
      <c r="JJ97" s="252"/>
      <c r="JK97" s="262"/>
      <c r="JL97" s="284"/>
      <c r="JM97" s="284"/>
      <c r="JN97" s="252"/>
      <c r="JO97" s="262"/>
      <c r="JP97" s="252"/>
      <c r="JQ97" s="262"/>
      <c r="JR97" s="284"/>
      <c r="JS97" s="284"/>
      <c r="JT97" s="252"/>
      <c r="JU97" s="448">
        <v>70.7</v>
      </c>
      <c r="JV97" s="449">
        <v>71.7</v>
      </c>
      <c r="JW97" s="449">
        <v>69.599999999999994</v>
      </c>
      <c r="JX97" s="671">
        <v>66</v>
      </c>
      <c r="JY97" s="256"/>
      <c r="JZ97" s="271"/>
      <c r="KA97" s="271"/>
      <c r="KB97" s="777"/>
      <c r="KC97" s="262"/>
      <c r="KD97" s="284"/>
      <c r="KE97" s="284"/>
      <c r="KF97" s="288"/>
    </row>
    <row r="98" spans="1:292" s="151" customFormat="1" ht="15.75" customHeight="1">
      <c r="A98" s="896"/>
      <c r="B98" s="793">
        <v>550</v>
      </c>
      <c r="C98" s="266"/>
      <c r="D98" s="262"/>
      <c r="E98" s="284"/>
      <c r="F98" s="284"/>
      <c r="G98" s="284"/>
      <c r="H98" s="252"/>
      <c r="I98" s="278">
        <v>70.44</v>
      </c>
      <c r="J98" s="251">
        <v>67.88</v>
      </c>
      <c r="K98" s="251">
        <v>68.3</v>
      </c>
      <c r="L98" s="243">
        <v>66.5</v>
      </c>
      <c r="M98" s="418">
        <v>79</v>
      </c>
      <c r="N98" s="419">
        <v>79</v>
      </c>
      <c r="O98" s="419">
        <v>76</v>
      </c>
      <c r="P98" s="420">
        <v>72.8</v>
      </c>
      <c r="Q98" s="262"/>
      <c r="R98" s="284"/>
      <c r="S98" s="284"/>
      <c r="T98" s="252"/>
      <c r="U98" s="262"/>
      <c r="V98" s="284"/>
      <c r="W98" s="252"/>
      <c r="X98" s="262"/>
      <c r="Y98" s="284"/>
      <c r="Z98" s="284"/>
      <c r="AA98" s="252"/>
      <c r="AB98" s="256"/>
      <c r="AC98" s="271"/>
      <c r="AD98" s="271"/>
      <c r="AE98" s="777"/>
      <c r="AF98" s="418"/>
      <c r="AG98" s="419"/>
      <c r="AH98" s="419"/>
      <c r="AI98" s="419"/>
      <c r="AJ98" s="420"/>
      <c r="AK98" s="418">
        <v>86.6</v>
      </c>
      <c r="AL98" s="419">
        <v>84</v>
      </c>
      <c r="AM98" s="419">
        <v>82.4</v>
      </c>
      <c r="AN98" s="420">
        <v>79.7</v>
      </c>
      <c r="AO98" s="262"/>
      <c r="AP98" s="252"/>
      <c r="AQ98" s="262"/>
      <c r="AR98" s="284"/>
      <c r="AS98" s="284"/>
      <c r="AT98" s="252"/>
      <c r="AU98" s="278">
        <v>79.900000000000006</v>
      </c>
      <c r="AV98" s="251">
        <v>82.7</v>
      </c>
      <c r="AW98" s="251">
        <v>82.5</v>
      </c>
      <c r="AX98" s="243">
        <v>82</v>
      </c>
      <c r="AY98" s="448"/>
      <c r="AZ98" s="449"/>
      <c r="BA98" s="449"/>
      <c r="BB98" s="671"/>
      <c r="BC98" s="262"/>
      <c r="BD98" s="284"/>
      <c r="BE98" s="284"/>
      <c r="BF98" s="252"/>
      <c r="BG98" s="418">
        <v>71.400000000000006</v>
      </c>
      <c r="BH98" s="419">
        <v>71.8</v>
      </c>
      <c r="BI98" s="419">
        <v>71.099999999999994</v>
      </c>
      <c r="BJ98" s="420">
        <v>68.5</v>
      </c>
      <c r="BK98" s="262"/>
      <c r="BL98" s="252"/>
      <c r="BM98" s="262"/>
      <c r="BN98" s="284"/>
      <c r="BO98" s="284"/>
      <c r="BP98" s="252"/>
      <c r="BQ98" s="266"/>
      <c r="BR98" s="262"/>
      <c r="BS98" s="284"/>
      <c r="BT98" s="252"/>
      <c r="BU98" s="262"/>
      <c r="BV98" s="284"/>
      <c r="BW98" s="252"/>
      <c r="BX98" s="262"/>
      <c r="BY98" s="284"/>
      <c r="BZ98" s="252"/>
      <c r="CA98" s="262"/>
      <c r="CB98" s="284"/>
      <c r="CC98" s="252"/>
      <c r="CD98" s="262"/>
      <c r="CE98" s="284"/>
      <c r="CF98" s="252"/>
      <c r="CG98" s="262"/>
      <c r="CH98" s="284"/>
      <c r="CI98" s="252"/>
      <c r="CJ98" s="262"/>
      <c r="CK98" s="252"/>
      <c r="CL98" s="440"/>
      <c r="CM98" s="252"/>
      <c r="CN98" s="418"/>
      <c r="CO98" s="420"/>
      <c r="CP98" s="418"/>
      <c r="CQ98" s="420"/>
      <c r="CR98" s="776"/>
      <c r="CS98" s="266"/>
      <c r="CT98" s="256"/>
      <c r="CU98" s="777"/>
      <c r="CV98" s="429">
        <v>88</v>
      </c>
      <c r="CW98" s="430">
        <v>92.3</v>
      </c>
      <c r="CX98" s="430">
        <v>91.7</v>
      </c>
      <c r="CY98" s="431">
        <v>92.2</v>
      </c>
      <c r="CZ98" s="441"/>
      <c r="DA98" s="262"/>
      <c r="DB98" s="284"/>
      <c r="DC98" s="284"/>
      <c r="DD98" s="284"/>
      <c r="DE98" s="252"/>
      <c r="DF98" s="262"/>
      <c r="DG98" s="284"/>
      <c r="DH98" s="284"/>
      <c r="DI98" s="284"/>
      <c r="DJ98" s="252"/>
      <c r="DK98" s="262"/>
      <c r="DL98" s="284"/>
      <c r="DM98" s="284"/>
      <c r="DN98" s="252"/>
      <c r="DO98" s="262"/>
      <c r="DP98" s="284"/>
      <c r="DQ98" s="284"/>
      <c r="DR98" s="252"/>
      <c r="DS98" s="262"/>
      <c r="DT98" s="284"/>
      <c r="DU98" s="284"/>
      <c r="DV98" s="252"/>
      <c r="DW98" s="266"/>
      <c r="DX98" s="266"/>
      <c r="DY98" s="448">
        <v>98.4</v>
      </c>
      <c r="DZ98" s="449"/>
      <c r="EA98" s="449"/>
      <c r="EB98" s="671"/>
      <c r="EC98" s="266"/>
      <c r="ED98" s="266"/>
      <c r="EE98" s="262"/>
      <c r="EF98" s="252"/>
      <c r="EG98" s="262"/>
      <c r="EH98" s="252"/>
      <c r="EI98" s="262"/>
      <c r="EJ98" s="252"/>
      <c r="EK98" s="262"/>
      <c r="EL98" s="284"/>
      <c r="EM98" s="252"/>
      <c r="EN98" s="418">
        <v>74</v>
      </c>
      <c r="EO98" s="420">
        <v>74.5</v>
      </c>
      <c r="EP98" s="262"/>
      <c r="EQ98" s="252"/>
      <c r="ER98" s="262"/>
      <c r="ES98" s="252"/>
      <c r="ET98" s="262"/>
      <c r="EU98" s="284"/>
      <c r="EV98" s="284"/>
      <c r="EW98" s="252"/>
      <c r="EX98" s="278">
        <v>80.215999999999994</v>
      </c>
      <c r="EY98" s="251">
        <v>79.900000000000006</v>
      </c>
      <c r="EZ98" s="251">
        <v>77</v>
      </c>
      <c r="FA98" s="243">
        <v>73.400000000000006</v>
      </c>
      <c r="FB98" s="262"/>
      <c r="FC98" s="252"/>
      <c r="FD98" s="262"/>
      <c r="FE98" s="284"/>
      <c r="FF98" s="284"/>
      <c r="FG98" s="252"/>
      <c r="FH98" s="262"/>
      <c r="FI98" s="252"/>
      <c r="FJ98" s="262"/>
      <c r="FK98" s="252"/>
      <c r="FL98" s="418">
        <v>45.3</v>
      </c>
      <c r="FM98" s="420">
        <v>44.1</v>
      </c>
      <c r="FN98" s="262"/>
      <c r="FO98" s="284"/>
      <c r="FP98" s="284"/>
      <c r="FQ98" s="252"/>
      <c r="FR98" s="262"/>
      <c r="FS98" s="284"/>
      <c r="FT98" s="284"/>
      <c r="FU98" s="252"/>
      <c r="FV98" s="262"/>
      <c r="FW98" s="252"/>
      <c r="FX98" s="262"/>
      <c r="FY98" s="252"/>
      <c r="FZ98" s="262"/>
      <c r="GA98" s="252"/>
      <c r="GB98" s="266"/>
      <c r="GC98" s="262"/>
      <c r="GD98" s="252"/>
      <c r="GE98" s="262"/>
      <c r="GF98" s="284"/>
      <c r="GG98" s="284"/>
      <c r="GH98" s="252"/>
      <c r="GI98" s="266"/>
      <c r="GJ98" s="266"/>
      <c r="GK98" s="266"/>
      <c r="GL98" s="266"/>
      <c r="GM98" s="262"/>
      <c r="GN98" s="284"/>
      <c r="GO98" s="284"/>
      <c r="GP98" s="252"/>
      <c r="GQ98" s="262"/>
      <c r="GR98" s="284"/>
      <c r="GS98" s="284"/>
      <c r="GT98" s="252"/>
      <c r="GU98" s="278">
        <v>65.150000000000006</v>
      </c>
      <c r="GV98" s="251">
        <v>59.4</v>
      </c>
      <c r="GW98" s="251">
        <v>59.1</v>
      </c>
      <c r="GX98" s="243">
        <v>58.3</v>
      </c>
      <c r="GY98" s="278">
        <v>61.2</v>
      </c>
      <c r="GZ98" s="251">
        <v>64.5</v>
      </c>
      <c r="HA98" s="251">
        <v>62</v>
      </c>
      <c r="HB98" s="243">
        <v>58.5</v>
      </c>
      <c r="HC98" s="776"/>
      <c r="HD98" s="262"/>
      <c r="HE98" s="252"/>
      <c r="HF98" s="262"/>
      <c r="HG98" s="284"/>
      <c r="HH98" s="284"/>
      <c r="HI98" s="252"/>
      <c r="HJ98" s="262"/>
      <c r="HK98" s="252"/>
      <c r="HL98" s="418">
        <v>94.8</v>
      </c>
      <c r="HM98" s="419">
        <v>95.5</v>
      </c>
      <c r="HN98" s="419">
        <v>92.9</v>
      </c>
      <c r="HO98" s="420">
        <v>91</v>
      </c>
      <c r="HP98" s="262"/>
      <c r="HQ98" s="252"/>
      <c r="HR98" s="278">
        <v>74.7</v>
      </c>
      <c r="HS98" s="251">
        <v>74</v>
      </c>
      <c r="HT98" s="251">
        <v>73.7</v>
      </c>
      <c r="HU98" s="243">
        <v>70.400000000000006</v>
      </c>
      <c r="HV98" s="262"/>
      <c r="HW98" s="252"/>
      <c r="HX98" s="262"/>
      <c r="HY98" s="252"/>
      <c r="HZ98" s="262"/>
      <c r="IA98" s="284"/>
      <c r="IB98" s="284"/>
      <c r="IC98" s="252"/>
      <c r="ID98" s="262"/>
      <c r="IE98" s="252"/>
      <c r="IF98" s="262"/>
      <c r="IG98" s="252"/>
      <c r="IH98" s="262"/>
      <c r="II98" s="284"/>
      <c r="IJ98" s="284"/>
      <c r="IK98" s="252"/>
      <c r="IL98" s="266"/>
      <c r="IM98" s="262"/>
      <c r="IN98" s="252"/>
      <c r="IO98" s="448">
        <v>57.3</v>
      </c>
      <c r="IP98" s="449">
        <v>56.6</v>
      </c>
      <c r="IQ98" s="449">
        <v>54.9</v>
      </c>
      <c r="IR98" s="671">
        <v>52.9</v>
      </c>
      <c r="IS98" s="448">
        <v>77.099999999999994</v>
      </c>
      <c r="IT98" s="449">
        <v>78.5</v>
      </c>
      <c r="IU98" s="449">
        <v>76.7</v>
      </c>
      <c r="IV98" s="671">
        <v>75.2</v>
      </c>
      <c r="IW98" s="262"/>
      <c r="IX98" s="284"/>
      <c r="IY98" s="284"/>
      <c r="IZ98" s="252"/>
      <c r="JA98" s="266"/>
      <c r="JB98" s="256"/>
      <c r="JC98" s="271"/>
      <c r="JD98" s="271"/>
      <c r="JE98" s="777"/>
      <c r="JF98" s="262"/>
      <c r="JG98" s="284"/>
      <c r="JH98" s="252"/>
      <c r="JI98" s="262"/>
      <c r="JJ98" s="252"/>
      <c r="JK98" s="262"/>
      <c r="JL98" s="284"/>
      <c r="JM98" s="284"/>
      <c r="JN98" s="252"/>
      <c r="JO98" s="262"/>
      <c r="JP98" s="252"/>
      <c r="JQ98" s="262"/>
      <c r="JR98" s="284"/>
      <c r="JS98" s="284"/>
      <c r="JT98" s="252"/>
      <c r="JU98" s="448">
        <v>75.8</v>
      </c>
      <c r="JV98" s="449">
        <v>77.400000000000006</v>
      </c>
      <c r="JW98" s="449">
        <v>76.2</v>
      </c>
      <c r="JX98" s="671">
        <v>73.400000000000006</v>
      </c>
      <c r="JY98" s="256"/>
      <c r="JZ98" s="271"/>
      <c r="KA98" s="271"/>
      <c r="KB98" s="777"/>
      <c r="KC98" s="262"/>
      <c r="KD98" s="284"/>
      <c r="KE98" s="284"/>
      <c r="KF98" s="288"/>
    </row>
    <row r="99" spans="1:292" s="151" customFormat="1" ht="15.75" customHeight="1">
      <c r="A99" s="896"/>
      <c r="B99" s="793">
        <v>600</v>
      </c>
      <c r="C99" s="266"/>
      <c r="D99" s="262"/>
      <c r="E99" s="284"/>
      <c r="F99" s="284"/>
      <c r="G99" s="284"/>
      <c r="H99" s="252"/>
      <c r="I99" s="278">
        <v>75.540000000000006</v>
      </c>
      <c r="J99" s="251">
        <v>73.58</v>
      </c>
      <c r="K99" s="251">
        <v>74.400000000000006</v>
      </c>
      <c r="L99" s="243">
        <v>73.400000000000006</v>
      </c>
      <c r="M99" s="418">
        <v>84.1</v>
      </c>
      <c r="N99" s="419">
        <v>84.7</v>
      </c>
      <c r="O99" s="419">
        <v>82.6</v>
      </c>
      <c r="P99" s="420">
        <v>79.900000000000006</v>
      </c>
      <c r="Q99" s="262"/>
      <c r="R99" s="284"/>
      <c r="S99" s="284"/>
      <c r="T99" s="252"/>
      <c r="U99" s="262"/>
      <c r="V99" s="284"/>
      <c r="W99" s="252"/>
      <c r="X99" s="262"/>
      <c r="Y99" s="284"/>
      <c r="Z99" s="284"/>
      <c r="AA99" s="252"/>
      <c r="AB99" s="256"/>
      <c r="AC99" s="271"/>
      <c r="AD99" s="271"/>
      <c r="AE99" s="777"/>
      <c r="AF99" s="418"/>
      <c r="AG99" s="419"/>
      <c r="AH99" s="419"/>
      <c r="AI99" s="419"/>
      <c r="AJ99" s="420"/>
      <c r="AK99" s="418">
        <v>90.4</v>
      </c>
      <c r="AL99" s="419">
        <v>87.7</v>
      </c>
      <c r="AM99" s="419">
        <v>86.6</v>
      </c>
      <c r="AN99" s="420">
        <v>84.7</v>
      </c>
      <c r="AO99" s="262"/>
      <c r="AP99" s="252"/>
      <c r="AQ99" s="262"/>
      <c r="AR99" s="284"/>
      <c r="AS99" s="284"/>
      <c r="AT99" s="252"/>
      <c r="AU99" s="278">
        <v>83.8</v>
      </c>
      <c r="AV99" s="251">
        <v>87</v>
      </c>
      <c r="AW99" s="251">
        <v>87.1</v>
      </c>
      <c r="AX99" s="243">
        <v>87.5</v>
      </c>
      <c r="AY99" s="448"/>
      <c r="AZ99" s="449"/>
      <c r="BA99" s="449"/>
      <c r="BB99" s="671"/>
      <c r="BC99" s="262"/>
      <c r="BD99" s="284"/>
      <c r="BE99" s="284"/>
      <c r="BF99" s="252"/>
      <c r="BG99" s="418">
        <v>76.2</v>
      </c>
      <c r="BH99" s="419">
        <v>77</v>
      </c>
      <c r="BI99" s="419">
        <v>76.8</v>
      </c>
      <c r="BJ99" s="420">
        <v>75</v>
      </c>
      <c r="BK99" s="262"/>
      <c r="BL99" s="252"/>
      <c r="BM99" s="262"/>
      <c r="BN99" s="284"/>
      <c r="BO99" s="284"/>
      <c r="BP99" s="252"/>
      <c r="BQ99" s="266"/>
      <c r="BR99" s="262"/>
      <c r="BS99" s="284"/>
      <c r="BT99" s="252"/>
      <c r="BU99" s="262"/>
      <c r="BV99" s="284"/>
      <c r="BW99" s="252"/>
      <c r="BX99" s="262"/>
      <c r="BY99" s="284"/>
      <c r="BZ99" s="252"/>
      <c r="CA99" s="262"/>
      <c r="CB99" s="284"/>
      <c r="CC99" s="252"/>
      <c r="CD99" s="262"/>
      <c r="CE99" s="284"/>
      <c r="CF99" s="252"/>
      <c r="CG99" s="262"/>
      <c r="CH99" s="284"/>
      <c r="CI99" s="252"/>
      <c r="CJ99" s="262"/>
      <c r="CK99" s="252"/>
      <c r="CL99" s="440"/>
      <c r="CM99" s="252"/>
      <c r="CN99" s="418"/>
      <c r="CO99" s="420"/>
      <c r="CP99" s="418"/>
      <c r="CQ99" s="420"/>
      <c r="CR99" s="776"/>
      <c r="CS99" s="266"/>
      <c r="CT99" s="256"/>
      <c r="CU99" s="777"/>
      <c r="CV99" s="429">
        <v>89.6</v>
      </c>
      <c r="CW99" s="430">
        <v>94.2</v>
      </c>
      <c r="CX99" s="430">
        <v>93.8</v>
      </c>
      <c r="CY99" s="431">
        <v>94.8</v>
      </c>
      <c r="CZ99" s="441"/>
      <c r="DA99" s="262"/>
      <c r="DB99" s="284"/>
      <c r="DC99" s="284"/>
      <c r="DD99" s="284"/>
      <c r="DE99" s="252"/>
      <c r="DF99" s="262"/>
      <c r="DG99" s="284"/>
      <c r="DH99" s="284"/>
      <c r="DI99" s="284"/>
      <c r="DJ99" s="252"/>
      <c r="DK99" s="262"/>
      <c r="DL99" s="284"/>
      <c r="DM99" s="284"/>
      <c r="DN99" s="252"/>
      <c r="DO99" s="262"/>
      <c r="DP99" s="284"/>
      <c r="DQ99" s="284"/>
      <c r="DR99" s="252"/>
      <c r="DS99" s="262"/>
      <c r="DT99" s="284"/>
      <c r="DU99" s="284"/>
      <c r="DV99" s="252"/>
      <c r="DW99" s="266"/>
      <c r="DX99" s="266"/>
      <c r="DY99" s="448">
        <v>98.6</v>
      </c>
      <c r="DZ99" s="449"/>
      <c r="EA99" s="449"/>
      <c r="EB99" s="671"/>
      <c r="EC99" s="266"/>
      <c r="ED99" s="266"/>
      <c r="EE99" s="262"/>
      <c r="EF99" s="252"/>
      <c r="EG99" s="262"/>
      <c r="EH99" s="252"/>
      <c r="EI99" s="262"/>
      <c r="EJ99" s="252"/>
      <c r="EK99" s="262"/>
      <c r="EL99" s="284"/>
      <c r="EM99" s="252"/>
      <c r="EN99" s="418">
        <v>80.400000000000006</v>
      </c>
      <c r="EO99" s="420">
        <v>81.5</v>
      </c>
      <c r="EP99" s="262"/>
      <c r="EQ99" s="252"/>
      <c r="ER99" s="262"/>
      <c r="ES99" s="252"/>
      <c r="ET99" s="262"/>
      <c r="EU99" s="284"/>
      <c r="EV99" s="284"/>
      <c r="EW99" s="252"/>
      <c r="EX99" s="278">
        <v>84.315999999999988</v>
      </c>
      <c r="EY99" s="251">
        <v>84.6</v>
      </c>
      <c r="EZ99" s="251">
        <v>82</v>
      </c>
      <c r="FA99" s="243">
        <v>79.2</v>
      </c>
      <c r="FB99" s="262"/>
      <c r="FC99" s="252"/>
      <c r="FD99" s="262"/>
      <c r="FE99" s="284"/>
      <c r="FF99" s="284"/>
      <c r="FG99" s="252"/>
      <c r="FH99" s="262"/>
      <c r="FI99" s="252"/>
      <c r="FJ99" s="262"/>
      <c r="FK99" s="252"/>
      <c r="FL99" s="418">
        <v>55.7</v>
      </c>
      <c r="FM99" s="420">
        <v>54.8</v>
      </c>
      <c r="FN99" s="262"/>
      <c r="FO99" s="284"/>
      <c r="FP99" s="284"/>
      <c r="FQ99" s="252"/>
      <c r="FR99" s="262"/>
      <c r="FS99" s="284"/>
      <c r="FT99" s="284"/>
      <c r="FU99" s="252"/>
      <c r="FV99" s="262"/>
      <c r="FW99" s="252"/>
      <c r="FX99" s="262"/>
      <c r="FY99" s="252"/>
      <c r="FZ99" s="262"/>
      <c r="GA99" s="252"/>
      <c r="GB99" s="266"/>
      <c r="GC99" s="262"/>
      <c r="GD99" s="252"/>
      <c r="GE99" s="262"/>
      <c r="GF99" s="284"/>
      <c r="GG99" s="284"/>
      <c r="GH99" s="252"/>
      <c r="GI99" s="266"/>
      <c r="GJ99" s="266"/>
      <c r="GK99" s="266"/>
      <c r="GL99" s="266"/>
      <c r="GM99" s="262"/>
      <c r="GN99" s="284"/>
      <c r="GO99" s="284"/>
      <c r="GP99" s="252"/>
      <c r="GQ99" s="262"/>
      <c r="GR99" s="284"/>
      <c r="GS99" s="284"/>
      <c r="GT99" s="252"/>
      <c r="GU99" s="278">
        <v>70.45</v>
      </c>
      <c r="GV99" s="251">
        <v>65.099999999999994</v>
      </c>
      <c r="GW99" s="251">
        <v>65.400000000000006</v>
      </c>
      <c r="GX99" s="243">
        <v>65.400000000000006</v>
      </c>
      <c r="GY99" s="278">
        <v>67</v>
      </c>
      <c r="GZ99" s="251">
        <v>71.099999999999994</v>
      </c>
      <c r="HA99" s="251">
        <v>68.900000000000006</v>
      </c>
      <c r="HB99" s="243">
        <v>66.2</v>
      </c>
      <c r="HC99" s="776"/>
      <c r="HD99" s="262"/>
      <c r="HE99" s="252"/>
      <c r="HF99" s="262"/>
      <c r="HG99" s="284"/>
      <c r="HH99" s="284"/>
      <c r="HI99" s="252"/>
      <c r="HJ99" s="262"/>
      <c r="HK99" s="252"/>
      <c r="HL99" s="418">
        <v>96.6</v>
      </c>
      <c r="HM99" s="419">
        <v>97.6</v>
      </c>
      <c r="HN99" s="419">
        <v>95.4</v>
      </c>
      <c r="HO99" s="420">
        <v>94.1</v>
      </c>
      <c r="HP99" s="262"/>
      <c r="HQ99" s="252"/>
      <c r="HR99" s="278">
        <v>79.8</v>
      </c>
      <c r="HS99" s="251">
        <v>79.2</v>
      </c>
      <c r="HT99" s="251">
        <v>79.5</v>
      </c>
      <c r="HU99" s="243">
        <v>76.7</v>
      </c>
      <c r="HV99" s="262"/>
      <c r="HW99" s="252"/>
      <c r="HX99" s="262"/>
      <c r="HY99" s="252"/>
      <c r="HZ99" s="262"/>
      <c r="IA99" s="284"/>
      <c r="IB99" s="284"/>
      <c r="IC99" s="252"/>
      <c r="ID99" s="262"/>
      <c r="IE99" s="252"/>
      <c r="IF99" s="262"/>
      <c r="IG99" s="252"/>
      <c r="IH99" s="262"/>
      <c r="II99" s="284"/>
      <c r="IJ99" s="284"/>
      <c r="IK99" s="252"/>
      <c r="IL99" s="266"/>
      <c r="IM99" s="262"/>
      <c r="IN99" s="252"/>
      <c r="IO99" s="448">
        <v>63.5</v>
      </c>
      <c r="IP99" s="449">
        <v>63.2</v>
      </c>
      <c r="IQ99" s="449">
        <v>62.1</v>
      </c>
      <c r="IR99" s="671">
        <v>60.9</v>
      </c>
      <c r="IS99" s="448">
        <v>80.900000000000006</v>
      </c>
      <c r="IT99" s="449">
        <v>82.8</v>
      </c>
      <c r="IU99" s="449">
        <v>81.5</v>
      </c>
      <c r="IV99" s="671">
        <v>80.5</v>
      </c>
      <c r="IW99" s="262"/>
      <c r="IX99" s="284"/>
      <c r="IY99" s="284"/>
      <c r="IZ99" s="252"/>
      <c r="JA99" s="266"/>
      <c r="JB99" s="256"/>
      <c r="JC99" s="271"/>
      <c r="JD99" s="271"/>
      <c r="JE99" s="777"/>
      <c r="JF99" s="262"/>
      <c r="JG99" s="284"/>
      <c r="JH99" s="252"/>
      <c r="JI99" s="262"/>
      <c r="JJ99" s="252"/>
      <c r="JK99" s="262"/>
      <c r="JL99" s="284"/>
      <c r="JM99" s="284"/>
      <c r="JN99" s="252"/>
      <c r="JO99" s="262"/>
      <c r="JP99" s="252"/>
      <c r="JQ99" s="262"/>
      <c r="JR99" s="284"/>
      <c r="JS99" s="284"/>
      <c r="JT99" s="252"/>
      <c r="JU99" s="448">
        <v>79.8</v>
      </c>
      <c r="JV99" s="449">
        <v>81.8</v>
      </c>
      <c r="JW99" s="449">
        <v>81.2</v>
      </c>
      <c r="JX99" s="671">
        <v>79.099999999999994</v>
      </c>
      <c r="JY99" s="256"/>
      <c r="JZ99" s="271"/>
      <c r="KA99" s="271"/>
      <c r="KB99" s="777"/>
      <c r="KC99" s="262"/>
      <c r="KD99" s="284"/>
      <c r="KE99" s="284"/>
      <c r="KF99" s="288"/>
    </row>
    <row r="100" spans="1:292" s="151" customFormat="1" ht="15.75" customHeight="1">
      <c r="A100" s="896"/>
      <c r="B100" s="793">
        <v>650</v>
      </c>
      <c r="C100" s="266"/>
      <c r="D100" s="262"/>
      <c r="E100" s="284"/>
      <c r="F100" s="284"/>
      <c r="G100" s="284"/>
      <c r="H100" s="252"/>
      <c r="I100" s="278">
        <v>80.040000000000006</v>
      </c>
      <c r="J100" s="251">
        <v>78.58</v>
      </c>
      <c r="K100" s="251">
        <v>79.7</v>
      </c>
      <c r="L100" s="243">
        <v>79.3</v>
      </c>
      <c r="M100" s="418">
        <v>88.4</v>
      </c>
      <c r="N100" s="419">
        <v>89.5</v>
      </c>
      <c r="O100" s="419">
        <v>88</v>
      </c>
      <c r="P100" s="420">
        <v>85.8</v>
      </c>
      <c r="Q100" s="262"/>
      <c r="R100" s="284"/>
      <c r="S100" s="284"/>
      <c r="T100" s="252"/>
      <c r="U100" s="262"/>
      <c r="V100" s="284"/>
      <c r="W100" s="252"/>
      <c r="X100" s="262"/>
      <c r="Y100" s="284"/>
      <c r="Z100" s="284"/>
      <c r="AA100" s="252"/>
      <c r="AB100" s="256"/>
      <c r="AC100" s="271"/>
      <c r="AD100" s="271"/>
      <c r="AE100" s="777"/>
      <c r="AF100" s="418"/>
      <c r="AG100" s="419"/>
      <c r="AH100" s="419"/>
      <c r="AI100" s="419"/>
      <c r="AJ100" s="420"/>
      <c r="AK100" s="418">
        <v>93.1</v>
      </c>
      <c r="AL100" s="419">
        <v>90.4</v>
      </c>
      <c r="AM100" s="419">
        <v>89.7</v>
      </c>
      <c r="AN100" s="420">
        <v>88.3</v>
      </c>
      <c r="AO100" s="262"/>
      <c r="AP100" s="252"/>
      <c r="AQ100" s="262"/>
      <c r="AR100" s="284"/>
      <c r="AS100" s="284"/>
      <c r="AT100" s="252"/>
      <c r="AU100" s="278">
        <v>86.4</v>
      </c>
      <c r="AV100" s="251">
        <v>89.8</v>
      </c>
      <c r="AW100" s="251">
        <v>90.2</v>
      </c>
      <c r="AX100" s="243">
        <v>91.2</v>
      </c>
      <c r="AY100" s="448"/>
      <c r="AZ100" s="449"/>
      <c r="BA100" s="449"/>
      <c r="BB100" s="671"/>
      <c r="BC100" s="262"/>
      <c r="BD100" s="284"/>
      <c r="BE100" s="284"/>
      <c r="BF100" s="252"/>
      <c r="BG100" s="418">
        <v>80.099999999999994</v>
      </c>
      <c r="BH100" s="419">
        <v>81.2</v>
      </c>
      <c r="BI100" s="419">
        <v>81.400000000000006</v>
      </c>
      <c r="BJ100" s="420">
        <v>80.2</v>
      </c>
      <c r="BK100" s="262"/>
      <c r="BL100" s="252"/>
      <c r="BM100" s="262"/>
      <c r="BN100" s="284"/>
      <c r="BO100" s="284"/>
      <c r="BP100" s="252"/>
      <c r="BQ100" s="266"/>
      <c r="BR100" s="262"/>
      <c r="BS100" s="284"/>
      <c r="BT100" s="252"/>
      <c r="BU100" s="262"/>
      <c r="BV100" s="284"/>
      <c r="BW100" s="252"/>
      <c r="BX100" s="262"/>
      <c r="BY100" s="284"/>
      <c r="BZ100" s="252"/>
      <c r="CA100" s="262"/>
      <c r="CB100" s="284"/>
      <c r="CC100" s="252"/>
      <c r="CD100" s="262"/>
      <c r="CE100" s="284"/>
      <c r="CF100" s="252"/>
      <c r="CG100" s="262"/>
      <c r="CH100" s="284"/>
      <c r="CI100" s="252"/>
      <c r="CJ100" s="262"/>
      <c r="CK100" s="252"/>
      <c r="CL100" s="440"/>
      <c r="CM100" s="252"/>
      <c r="CN100" s="201"/>
      <c r="CO100" s="179"/>
      <c r="CP100" s="418"/>
      <c r="CQ100" s="420"/>
      <c r="CR100" s="776"/>
      <c r="CS100" s="266"/>
      <c r="CT100" s="256"/>
      <c r="CU100" s="777"/>
      <c r="CV100" s="429">
        <v>90.4</v>
      </c>
      <c r="CW100" s="430">
        <v>95.1</v>
      </c>
      <c r="CX100" s="430">
        <v>94.9</v>
      </c>
      <c r="CY100" s="431">
        <v>96.1</v>
      </c>
      <c r="CZ100" s="441"/>
      <c r="DA100" s="262"/>
      <c r="DB100" s="284"/>
      <c r="DC100" s="284"/>
      <c r="DD100" s="284"/>
      <c r="DE100" s="252"/>
      <c r="DF100" s="262"/>
      <c r="DG100" s="284"/>
      <c r="DH100" s="284"/>
      <c r="DI100" s="284"/>
      <c r="DJ100" s="252"/>
      <c r="DK100" s="262"/>
      <c r="DL100" s="284"/>
      <c r="DM100" s="284"/>
      <c r="DN100" s="252"/>
      <c r="DO100" s="262"/>
      <c r="DP100" s="284"/>
      <c r="DQ100" s="284"/>
      <c r="DR100" s="252"/>
      <c r="DS100" s="262"/>
      <c r="DT100" s="284"/>
      <c r="DU100" s="284"/>
      <c r="DV100" s="252"/>
      <c r="DW100" s="266"/>
      <c r="DX100" s="266"/>
      <c r="DY100" s="448"/>
      <c r="DZ100" s="449"/>
      <c r="EA100" s="449"/>
      <c r="EB100" s="671"/>
      <c r="EC100" s="266"/>
      <c r="ED100" s="266"/>
      <c r="EE100" s="262"/>
      <c r="EF100" s="252"/>
      <c r="EG100" s="262"/>
      <c r="EH100" s="252"/>
      <c r="EI100" s="262"/>
      <c r="EJ100" s="252"/>
      <c r="EK100" s="262"/>
      <c r="EL100" s="284"/>
      <c r="EM100" s="252"/>
      <c r="EN100" s="418">
        <v>85.6</v>
      </c>
      <c r="EO100" s="420">
        <v>86.9</v>
      </c>
      <c r="EP100" s="262"/>
      <c r="EQ100" s="252"/>
      <c r="ER100" s="262"/>
      <c r="ES100" s="252"/>
      <c r="ET100" s="262"/>
      <c r="EU100" s="284"/>
      <c r="EV100" s="284"/>
      <c r="EW100" s="252"/>
      <c r="EX100" s="278">
        <v>87.615999999999985</v>
      </c>
      <c r="EY100" s="251">
        <v>88.4</v>
      </c>
      <c r="EZ100" s="251">
        <v>86.1</v>
      </c>
      <c r="FA100" s="243">
        <v>83.9</v>
      </c>
      <c r="FB100" s="262"/>
      <c r="FC100" s="252"/>
      <c r="FD100" s="262"/>
      <c r="FE100" s="284"/>
      <c r="FF100" s="284"/>
      <c r="FG100" s="252"/>
      <c r="FH100" s="262"/>
      <c r="FI100" s="252"/>
      <c r="FJ100" s="262"/>
      <c r="FK100" s="252"/>
      <c r="FL100" s="418">
        <v>70.099999999999994</v>
      </c>
      <c r="FM100" s="420">
        <v>69.599999999999994</v>
      </c>
      <c r="FN100" s="262"/>
      <c r="FO100" s="284"/>
      <c r="FP100" s="284"/>
      <c r="FQ100" s="252"/>
      <c r="FR100" s="262"/>
      <c r="FS100" s="284"/>
      <c r="FT100" s="284"/>
      <c r="FU100" s="252"/>
      <c r="FV100" s="262"/>
      <c r="FW100" s="252"/>
      <c r="FX100" s="262"/>
      <c r="FY100" s="252"/>
      <c r="FZ100" s="262"/>
      <c r="GA100" s="252"/>
      <c r="GB100" s="266"/>
      <c r="GC100" s="262"/>
      <c r="GD100" s="252"/>
      <c r="GE100" s="262"/>
      <c r="GF100" s="284"/>
      <c r="GG100" s="284"/>
      <c r="GH100" s="252"/>
      <c r="GI100" s="266"/>
      <c r="GJ100" s="266"/>
      <c r="GK100" s="266"/>
      <c r="GL100" s="266"/>
      <c r="GM100" s="262"/>
      <c r="GN100" s="284"/>
      <c r="GO100" s="284"/>
      <c r="GP100" s="252"/>
      <c r="GQ100" s="262"/>
      <c r="GR100" s="284"/>
      <c r="GS100" s="284"/>
      <c r="GT100" s="252"/>
      <c r="GU100" s="278">
        <v>75.349999999999994</v>
      </c>
      <c r="GV100" s="251">
        <v>70.3</v>
      </c>
      <c r="GW100" s="251">
        <v>71.2</v>
      </c>
      <c r="GX100" s="243">
        <v>71.8</v>
      </c>
      <c r="GY100" s="278">
        <v>72.2</v>
      </c>
      <c r="GZ100" s="251">
        <v>77</v>
      </c>
      <c r="HA100" s="251">
        <v>75</v>
      </c>
      <c r="HB100" s="243">
        <v>73</v>
      </c>
      <c r="HC100" s="776"/>
      <c r="HD100" s="262"/>
      <c r="HE100" s="252"/>
      <c r="HF100" s="262"/>
      <c r="HG100" s="284"/>
      <c r="HH100" s="284"/>
      <c r="HI100" s="252"/>
      <c r="HJ100" s="262"/>
      <c r="HK100" s="252"/>
      <c r="HL100" s="418">
        <v>97.7</v>
      </c>
      <c r="HM100" s="419">
        <v>98.9</v>
      </c>
      <c r="HN100" s="419">
        <v>97</v>
      </c>
      <c r="HO100" s="420">
        <v>96</v>
      </c>
      <c r="HP100" s="262"/>
      <c r="HQ100" s="252"/>
      <c r="HR100" s="278">
        <v>84</v>
      </c>
      <c r="HS100" s="251">
        <v>83.3</v>
      </c>
      <c r="HT100" s="251">
        <v>84.2</v>
      </c>
      <c r="HU100" s="243">
        <v>81.8</v>
      </c>
      <c r="HV100" s="262"/>
      <c r="HW100" s="252"/>
      <c r="HX100" s="262"/>
      <c r="HY100" s="252"/>
      <c r="HZ100" s="262"/>
      <c r="IA100" s="284"/>
      <c r="IB100" s="284"/>
      <c r="IC100" s="252"/>
      <c r="ID100" s="262"/>
      <c r="IE100" s="252"/>
      <c r="IF100" s="262"/>
      <c r="IG100" s="252"/>
      <c r="IH100" s="262"/>
      <c r="II100" s="284"/>
      <c r="IJ100" s="284"/>
      <c r="IK100" s="252"/>
      <c r="IL100" s="266"/>
      <c r="IM100" s="262"/>
      <c r="IN100" s="252"/>
      <c r="IO100" s="448">
        <v>69.2</v>
      </c>
      <c r="IP100" s="449">
        <v>69.099999999999994</v>
      </c>
      <c r="IQ100" s="449">
        <v>68.5</v>
      </c>
      <c r="IR100" s="671">
        <v>68</v>
      </c>
      <c r="IS100" s="448">
        <v>83.8</v>
      </c>
      <c r="IT100" s="449">
        <v>86</v>
      </c>
      <c r="IU100" s="449">
        <v>85</v>
      </c>
      <c r="IV100" s="671">
        <v>84.5</v>
      </c>
      <c r="IW100" s="262"/>
      <c r="IX100" s="284"/>
      <c r="IY100" s="284"/>
      <c r="IZ100" s="252"/>
      <c r="JA100" s="266"/>
      <c r="JB100" s="256"/>
      <c r="JC100" s="271"/>
      <c r="JD100" s="271"/>
      <c r="JE100" s="777"/>
      <c r="JF100" s="262"/>
      <c r="JG100" s="284"/>
      <c r="JH100" s="252"/>
      <c r="JI100" s="262"/>
      <c r="JJ100" s="252"/>
      <c r="JK100" s="262"/>
      <c r="JL100" s="284"/>
      <c r="JM100" s="284"/>
      <c r="JN100" s="252"/>
      <c r="JO100" s="262"/>
      <c r="JP100" s="252"/>
      <c r="JQ100" s="262"/>
      <c r="JR100" s="284"/>
      <c r="JS100" s="284"/>
      <c r="JT100" s="252"/>
      <c r="JU100" s="448">
        <v>82.8</v>
      </c>
      <c r="JV100" s="449">
        <v>85.2</v>
      </c>
      <c r="JW100" s="449">
        <v>85</v>
      </c>
      <c r="JX100" s="671">
        <v>83.3</v>
      </c>
      <c r="JY100" s="256"/>
      <c r="JZ100" s="271"/>
      <c r="KA100" s="271"/>
      <c r="KB100" s="777"/>
      <c r="KC100" s="262"/>
      <c r="KD100" s="284"/>
      <c r="KE100" s="284"/>
      <c r="KF100" s="288"/>
    </row>
    <row r="101" spans="1:292" s="151" customFormat="1" ht="15.75" customHeight="1">
      <c r="A101" s="931"/>
      <c r="B101" s="793">
        <v>700</v>
      </c>
      <c r="C101" s="266"/>
      <c r="D101" s="262"/>
      <c r="E101" s="284"/>
      <c r="F101" s="284"/>
      <c r="G101" s="284"/>
      <c r="H101" s="252"/>
      <c r="I101" s="278"/>
      <c r="J101" s="251"/>
      <c r="K101" s="251"/>
      <c r="L101" s="243"/>
      <c r="M101" s="418"/>
      <c r="N101" s="419"/>
      <c r="O101" s="419"/>
      <c r="P101" s="420"/>
      <c r="Q101" s="262"/>
      <c r="R101" s="284"/>
      <c r="S101" s="284"/>
      <c r="T101" s="252"/>
      <c r="U101" s="262"/>
      <c r="V101" s="284"/>
      <c r="W101" s="252"/>
      <c r="X101" s="284"/>
      <c r="Y101" s="284"/>
      <c r="Z101" s="284"/>
      <c r="AA101" s="284"/>
      <c r="AB101" s="256"/>
      <c r="AC101" s="271"/>
      <c r="AD101" s="271"/>
      <c r="AE101" s="777"/>
      <c r="AF101" s="418"/>
      <c r="AG101" s="419"/>
      <c r="AH101" s="419"/>
      <c r="AI101" s="419"/>
      <c r="AJ101" s="420"/>
      <c r="AK101" s="418"/>
      <c r="AL101" s="419"/>
      <c r="AM101" s="419"/>
      <c r="AN101" s="420"/>
      <c r="AO101" s="262"/>
      <c r="AP101" s="252"/>
      <c r="AQ101" s="262"/>
      <c r="AR101" s="284"/>
      <c r="AS101" s="284"/>
      <c r="AT101" s="252"/>
      <c r="AU101" s="278"/>
      <c r="AV101" s="251"/>
      <c r="AW101" s="251"/>
      <c r="AX101" s="243"/>
      <c r="AY101" s="448"/>
      <c r="AZ101" s="449"/>
      <c r="BA101" s="449"/>
      <c r="BB101" s="671"/>
      <c r="BC101" s="262"/>
      <c r="BD101" s="284"/>
      <c r="BE101" s="284"/>
      <c r="BF101" s="252"/>
      <c r="BG101" s="418"/>
      <c r="BH101" s="419"/>
      <c r="BI101" s="419"/>
      <c r="BJ101" s="420"/>
      <c r="BK101" s="262"/>
      <c r="BL101" s="252"/>
      <c r="BM101" s="262"/>
      <c r="BN101" s="284"/>
      <c r="BO101" s="284"/>
      <c r="BP101" s="252"/>
      <c r="BQ101" s="266"/>
      <c r="BR101" s="262"/>
      <c r="BS101" s="284"/>
      <c r="BT101" s="252"/>
      <c r="BU101" s="262"/>
      <c r="BV101" s="284"/>
      <c r="BW101" s="252"/>
      <c r="BX101" s="262"/>
      <c r="BY101" s="284"/>
      <c r="BZ101" s="252"/>
      <c r="CA101" s="262"/>
      <c r="CB101" s="284"/>
      <c r="CC101" s="252"/>
      <c r="CD101" s="262"/>
      <c r="CE101" s="284"/>
      <c r="CF101" s="252"/>
      <c r="CG101" s="262"/>
      <c r="CH101" s="284"/>
      <c r="CI101" s="252"/>
      <c r="CJ101" s="262"/>
      <c r="CK101" s="252"/>
      <c r="CL101" s="440"/>
      <c r="CM101" s="252"/>
      <c r="CN101" s="262"/>
      <c r="CO101" s="252"/>
      <c r="CP101" s="418"/>
      <c r="CQ101" s="420"/>
      <c r="CR101" s="776"/>
      <c r="CS101" s="266"/>
      <c r="CT101" s="256"/>
      <c r="CU101" s="777"/>
      <c r="CV101" s="429"/>
      <c r="CW101" s="430"/>
      <c r="CX101" s="430"/>
      <c r="CY101" s="431"/>
      <c r="CZ101" s="441"/>
      <c r="DA101" s="262"/>
      <c r="DB101" s="284"/>
      <c r="DC101" s="284"/>
      <c r="DD101" s="284"/>
      <c r="DE101" s="252"/>
      <c r="DF101" s="262"/>
      <c r="DG101" s="284"/>
      <c r="DH101" s="284"/>
      <c r="DI101" s="284"/>
      <c r="DJ101" s="252"/>
      <c r="DK101" s="262"/>
      <c r="DL101" s="284"/>
      <c r="DM101" s="284"/>
      <c r="DN101" s="252"/>
      <c r="DO101" s="262"/>
      <c r="DP101" s="284"/>
      <c r="DQ101" s="284"/>
      <c r="DR101" s="252"/>
      <c r="DS101" s="262"/>
      <c r="DT101" s="284"/>
      <c r="DU101" s="284"/>
      <c r="DV101" s="252"/>
      <c r="DW101" s="266"/>
      <c r="DX101" s="266"/>
      <c r="DY101" s="262"/>
      <c r="DZ101" s="284"/>
      <c r="EA101" s="449"/>
      <c r="EB101" s="671"/>
      <c r="EC101" s="266"/>
      <c r="ED101" s="266"/>
      <c r="EE101" s="262"/>
      <c r="EF101" s="252"/>
      <c r="EG101" s="262"/>
      <c r="EH101" s="252"/>
      <c r="EI101" s="262"/>
      <c r="EJ101" s="252"/>
      <c r="EK101" s="262"/>
      <c r="EL101" s="284"/>
      <c r="EM101" s="252"/>
      <c r="EN101" s="418"/>
      <c r="EO101" s="420"/>
      <c r="EP101" s="262"/>
      <c r="EQ101" s="252"/>
      <c r="ER101" s="262"/>
      <c r="ES101" s="252"/>
      <c r="ET101" s="262"/>
      <c r="EU101" s="284"/>
      <c r="EV101" s="284"/>
      <c r="EW101" s="252"/>
      <c r="EX101" s="278"/>
      <c r="EY101" s="251"/>
      <c r="EZ101" s="251"/>
      <c r="FA101" s="243"/>
      <c r="FB101" s="262"/>
      <c r="FC101" s="252"/>
      <c r="FD101" s="262"/>
      <c r="FE101" s="284"/>
      <c r="FF101" s="284"/>
      <c r="FG101" s="252"/>
      <c r="FH101" s="262"/>
      <c r="FI101" s="252"/>
      <c r="FJ101" s="262"/>
      <c r="FK101" s="252"/>
      <c r="FL101" s="418"/>
      <c r="FM101" s="420"/>
      <c r="FN101" s="262"/>
      <c r="FO101" s="284"/>
      <c r="FP101" s="284"/>
      <c r="FQ101" s="252"/>
      <c r="FR101" s="262"/>
      <c r="FS101" s="284"/>
      <c r="FT101" s="284"/>
      <c r="FU101" s="252"/>
      <c r="FV101" s="262"/>
      <c r="FW101" s="252"/>
      <c r="FX101" s="262"/>
      <c r="FY101" s="252"/>
      <c r="FZ101" s="262"/>
      <c r="GA101" s="252"/>
      <c r="GB101" s="266"/>
      <c r="GC101" s="262"/>
      <c r="GD101" s="252"/>
      <c r="GE101" s="262"/>
      <c r="GF101" s="284"/>
      <c r="GG101" s="284"/>
      <c r="GH101" s="252"/>
      <c r="GI101" s="266"/>
      <c r="GJ101" s="266"/>
      <c r="GK101" s="266"/>
      <c r="GL101" s="266"/>
      <c r="GM101" s="262"/>
      <c r="GN101" s="284"/>
      <c r="GO101" s="284"/>
      <c r="GP101" s="252"/>
      <c r="GQ101" s="262"/>
      <c r="GR101" s="284"/>
      <c r="GS101" s="284"/>
      <c r="GT101" s="252"/>
      <c r="GU101" s="278"/>
      <c r="GV101" s="251"/>
      <c r="GW101" s="251"/>
      <c r="GX101" s="243"/>
      <c r="GY101" s="278"/>
      <c r="GZ101" s="251"/>
      <c r="HA101" s="251"/>
      <c r="HB101" s="243"/>
      <c r="HC101" s="776"/>
      <c r="HD101" s="262"/>
      <c r="HE101" s="252"/>
      <c r="HF101" s="262"/>
      <c r="HG101" s="284"/>
      <c r="HH101" s="284"/>
      <c r="HI101" s="252"/>
      <c r="HJ101" s="262"/>
      <c r="HK101" s="252"/>
      <c r="HL101" s="418"/>
      <c r="HM101" s="419"/>
      <c r="HN101" s="419"/>
      <c r="HO101" s="420"/>
      <c r="HP101" s="262"/>
      <c r="HQ101" s="252"/>
      <c r="HR101" s="278"/>
      <c r="HS101" s="251"/>
      <c r="HT101" s="251"/>
      <c r="HU101" s="243"/>
      <c r="HV101" s="262"/>
      <c r="HW101" s="252"/>
      <c r="HX101" s="262"/>
      <c r="HY101" s="252"/>
      <c r="HZ101" s="262"/>
      <c r="IA101" s="284"/>
      <c r="IB101" s="284"/>
      <c r="IC101" s="252"/>
      <c r="ID101" s="262"/>
      <c r="IE101" s="252"/>
      <c r="IF101" s="262"/>
      <c r="IG101" s="252"/>
      <c r="IH101" s="262"/>
      <c r="II101" s="284"/>
      <c r="IJ101" s="284"/>
      <c r="IK101" s="252"/>
      <c r="IL101" s="266"/>
      <c r="IM101" s="262"/>
      <c r="IN101" s="252"/>
      <c r="IO101" s="448"/>
      <c r="IP101" s="449"/>
      <c r="IQ101" s="449"/>
      <c r="IR101" s="671"/>
      <c r="IS101" s="448"/>
      <c r="IT101" s="449"/>
      <c r="IU101" s="449"/>
      <c r="IV101" s="671"/>
      <c r="IW101" s="262"/>
      <c r="IX101" s="284"/>
      <c r="IY101" s="284"/>
      <c r="IZ101" s="252"/>
      <c r="JA101" s="266"/>
      <c r="JB101" s="256"/>
      <c r="JC101" s="271"/>
      <c r="JD101" s="271"/>
      <c r="JE101" s="777"/>
      <c r="JF101" s="262"/>
      <c r="JG101" s="284"/>
      <c r="JH101" s="252"/>
      <c r="JI101" s="262"/>
      <c r="JJ101" s="252"/>
      <c r="JK101" s="262"/>
      <c r="JL101" s="284"/>
      <c r="JM101" s="284"/>
      <c r="JN101" s="252"/>
      <c r="JO101" s="262"/>
      <c r="JP101" s="252"/>
      <c r="JQ101" s="262"/>
      <c r="JR101" s="284"/>
      <c r="JS101" s="284"/>
      <c r="JT101" s="252"/>
      <c r="JU101" s="448"/>
      <c r="JV101" s="449"/>
      <c r="JW101" s="449"/>
      <c r="JX101" s="671"/>
      <c r="JY101" s="256"/>
      <c r="JZ101" s="271"/>
      <c r="KA101" s="271"/>
      <c r="KB101" s="777"/>
      <c r="KC101" s="262"/>
      <c r="KD101" s="284"/>
      <c r="KE101" s="284"/>
      <c r="KF101" s="288"/>
    </row>
    <row r="102" spans="1:292" s="115" customFormat="1" ht="16.5" customHeight="1" thickBot="1">
      <c r="A102" s="457"/>
      <c r="B102" s="458" t="s">
        <v>315</v>
      </c>
      <c r="C102" s="774"/>
      <c r="D102" s="854" t="s">
        <v>565</v>
      </c>
      <c r="E102" s="855"/>
      <c r="F102" s="855"/>
      <c r="G102" s="855"/>
      <c r="H102" s="856"/>
      <c r="I102" s="854" t="s">
        <v>316</v>
      </c>
      <c r="J102" s="855"/>
      <c r="K102" s="855"/>
      <c r="L102" s="856"/>
      <c r="M102" s="854" t="s">
        <v>316</v>
      </c>
      <c r="N102" s="855"/>
      <c r="O102" s="855"/>
      <c r="P102" s="856"/>
      <c r="Q102" s="778"/>
      <c r="R102" s="145"/>
      <c r="S102" s="145"/>
      <c r="T102" s="146"/>
      <c r="U102" s="854" t="s">
        <v>564</v>
      </c>
      <c r="V102" s="855"/>
      <c r="W102" s="856"/>
      <c r="X102" s="862" t="s">
        <v>565</v>
      </c>
      <c r="Y102" s="863"/>
      <c r="Z102" s="863"/>
      <c r="AA102" s="864"/>
      <c r="AB102" s="859" t="s">
        <v>374</v>
      </c>
      <c r="AC102" s="860"/>
      <c r="AD102" s="860"/>
      <c r="AE102" s="861"/>
      <c r="AF102" s="778"/>
      <c r="AG102" s="145"/>
      <c r="AH102" s="145"/>
      <c r="AI102" s="145"/>
      <c r="AJ102" s="146"/>
      <c r="AK102" s="854" t="s">
        <v>316</v>
      </c>
      <c r="AL102" s="855"/>
      <c r="AM102" s="855"/>
      <c r="AN102" s="856"/>
      <c r="AO102" s="854" t="s">
        <v>564</v>
      </c>
      <c r="AP102" s="856"/>
      <c r="AQ102" s="854" t="s">
        <v>565</v>
      </c>
      <c r="AR102" s="855"/>
      <c r="AS102" s="855"/>
      <c r="AT102" s="856"/>
      <c r="AU102" s="854" t="s">
        <v>316</v>
      </c>
      <c r="AV102" s="855"/>
      <c r="AW102" s="855"/>
      <c r="AX102" s="856"/>
      <c r="AY102" s="778"/>
      <c r="AZ102" s="145"/>
      <c r="BA102" s="145"/>
      <c r="BB102" s="146"/>
      <c r="BC102" s="778"/>
      <c r="BD102" s="145"/>
      <c r="BE102" s="145"/>
      <c r="BF102" s="146"/>
      <c r="BG102" s="854" t="s">
        <v>316</v>
      </c>
      <c r="BH102" s="855"/>
      <c r="BI102" s="855"/>
      <c r="BJ102" s="856"/>
      <c r="BK102" s="854" t="s">
        <v>564</v>
      </c>
      <c r="BL102" s="856"/>
      <c r="BM102" s="854" t="s">
        <v>565</v>
      </c>
      <c r="BN102" s="855"/>
      <c r="BO102" s="855"/>
      <c r="BP102" s="856"/>
      <c r="BQ102" s="774" t="s">
        <v>565</v>
      </c>
      <c r="BR102" s="778"/>
      <c r="BS102" s="145"/>
      <c r="BT102" s="146"/>
      <c r="BU102" s="778"/>
      <c r="BV102" s="145"/>
      <c r="BW102" s="146"/>
      <c r="BX102" s="778"/>
      <c r="BY102" s="145"/>
      <c r="BZ102" s="146"/>
      <c r="CA102" s="778"/>
      <c r="CB102" s="145"/>
      <c r="CC102" s="146"/>
      <c r="CD102" s="778"/>
      <c r="CE102" s="145"/>
      <c r="CF102" s="146"/>
      <c r="CG102" s="778"/>
      <c r="CH102" s="145"/>
      <c r="CI102" s="146"/>
      <c r="CJ102" s="778"/>
      <c r="CK102" s="146"/>
      <c r="CL102" s="792" t="s">
        <v>565</v>
      </c>
      <c r="CM102" s="146"/>
      <c r="CN102" s="792" t="s">
        <v>565</v>
      </c>
      <c r="CO102" s="460"/>
      <c r="CP102" s="857" t="s">
        <v>579</v>
      </c>
      <c r="CQ102" s="858"/>
      <c r="CR102" s="774"/>
      <c r="CS102" s="774"/>
      <c r="CT102" s="778"/>
      <c r="CU102" s="146"/>
      <c r="CV102" s="854" t="s">
        <v>316</v>
      </c>
      <c r="CW102" s="855"/>
      <c r="CX102" s="855"/>
      <c r="CY102" s="856"/>
      <c r="CZ102" s="774"/>
      <c r="DA102" s="889" t="s">
        <v>374</v>
      </c>
      <c r="DB102" s="890"/>
      <c r="DC102" s="890"/>
      <c r="DD102" s="890"/>
      <c r="DE102" s="891"/>
      <c r="DF102" s="854" t="s">
        <v>565</v>
      </c>
      <c r="DG102" s="855"/>
      <c r="DH102" s="855"/>
      <c r="DI102" s="855"/>
      <c r="DJ102" s="856"/>
      <c r="DK102" s="854" t="s">
        <v>374</v>
      </c>
      <c r="DL102" s="855"/>
      <c r="DM102" s="855"/>
      <c r="DN102" s="856"/>
      <c r="DO102" s="778"/>
      <c r="DP102" s="145"/>
      <c r="DQ102" s="145"/>
      <c r="DR102" s="146"/>
      <c r="DS102" s="854" t="s">
        <v>565</v>
      </c>
      <c r="DT102" s="855"/>
      <c r="DU102" s="855"/>
      <c r="DV102" s="856"/>
      <c r="DW102" s="774"/>
      <c r="DX102" s="774"/>
      <c r="DY102" s="854" t="s">
        <v>316</v>
      </c>
      <c r="DZ102" s="855"/>
      <c r="EA102" s="855"/>
      <c r="EB102" s="856"/>
      <c r="EC102" s="774"/>
      <c r="ED102" s="774"/>
      <c r="EE102" s="778"/>
      <c r="EF102" s="146"/>
      <c r="EG102" s="854" t="s">
        <v>564</v>
      </c>
      <c r="EH102" s="856"/>
      <c r="EI102" s="854" t="s">
        <v>564</v>
      </c>
      <c r="EJ102" s="856"/>
      <c r="EK102" s="854" t="s">
        <v>564</v>
      </c>
      <c r="EL102" s="855"/>
      <c r="EM102" s="856"/>
      <c r="EN102" s="854" t="s">
        <v>316</v>
      </c>
      <c r="EO102" s="856"/>
      <c r="EP102" s="854" t="s">
        <v>564</v>
      </c>
      <c r="EQ102" s="856"/>
      <c r="ER102" s="854" t="s">
        <v>564</v>
      </c>
      <c r="ES102" s="856"/>
      <c r="ET102" s="778"/>
      <c r="EU102" s="145"/>
      <c r="EV102" s="145"/>
      <c r="EW102" s="146"/>
      <c r="EX102" s="854" t="s">
        <v>316</v>
      </c>
      <c r="EY102" s="855"/>
      <c r="EZ102" s="855"/>
      <c r="FA102" s="856"/>
      <c r="FB102" s="854" t="s">
        <v>564</v>
      </c>
      <c r="FC102" s="856"/>
      <c r="FD102" s="778"/>
      <c r="FE102" s="145"/>
      <c r="FF102" s="145"/>
      <c r="FG102" s="146"/>
      <c r="FH102" s="854" t="s">
        <v>564</v>
      </c>
      <c r="FI102" s="856"/>
      <c r="FJ102" s="854" t="s">
        <v>564</v>
      </c>
      <c r="FK102" s="856"/>
      <c r="FL102" s="854" t="s">
        <v>316</v>
      </c>
      <c r="FM102" s="856"/>
      <c r="FN102" s="778"/>
      <c r="FO102" s="145"/>
      <c r="FP102" s="145"/>
      <c r="FQ102" s="146"/>
      <c r="FR102" s="792" t="s">
        <v>374</v>
      </c>
      <c r="FS102" s="145"/>
      <c r="FT102" s="145"/>
      <c r="FU102" s="146"/>
      <c r="FV102" s="854" t="s">
        <v>564</v>
      </c>
      <c r="FW102" s="856"/>
      <c r="FX102" s="854" t="s">
        <v>580</v>
      </c>
      <c r="FY102" s="856"/>
      <c r="FZ102" s="778"/>
      <c r="GA102" s="146"/>
      <c r="GB102" s="774"/>
      <c r="GC102" s="854" t="s">
        <v>564</v>
      </c>
      <c r="GD102" s="856"/>
      <c r="GE102" s="854" t="s">
        <v>565</v>
      </c>
      <c r="GF102" s="855"/>
      <c r="GG102" s="855"/>
      <c r="GH102" s="856"/>
      <c r="GI102" s="774"/>
      <c r="GJ102" s="774"/>
      <c r="GK102" s="774"/>
      <c r="GL102" s="774"/>
      <c r="GM102" s="778"/>
      <c r="GN102" s="145"/>
      <c r="GO102" s="145"/>
      <c r="GP102" s="146"/>
      <c r="GQ102" s="778"/>
      <c r="GR102" s="145"/>
      <c r="GS102" s="145"/>
      <c r="GT102" s="146"/>
      <c r="GU102" s="854" t="s">
        <v>316</v>
      </c>
      <c r="GV102" s="855"/>
      <c r="GW102" s="855"/>
      <c r="GX102" s="856"/>
      <c r="GY102" s="854" t="s">
        <v>316</v>
      </c>
      <c r="GZ102" s="855"/>
      <c r="HA102" s="855"/>
      <c r="HB102" s="856"/>
      <c r="HC102" s="774"/>
      <c r="HD102" s="854" t="s">
        <v>564</v>
      </c>
      <c r="HE102" s="856"/>
      <c r="HF102" s="854" t="s">
        <v>565</v>
      </c>
      <c r="HG102" s="855"/>
      <c r="HH102" s="855"/>
      <c r="HI102" s="856"/>
      <c r="HJ102" s="778"/>
      <c r="HK102" s="146"/>
      <c r="HL102" s="854" t="s">
        <v>316</v>
      </c>
      <c r="HM102" s="855"/>
      <c r="HN102" s="855"/>
      <c r="HO102" s="856"/>
      <c r="HP102" s="778"/>
      <c r="HQ102" s="146"/>
      <c r="HR102" s="854" t="s">
        <v>316</v>
      </c>
      <c r="HS102" s="855"/>
      <c r="HT102" s="855"/>
      <c r="HU102" s="856"/>
      <c r="HV102" s="854" t="s">
        <v>564</v>
      </c>
      <c r="HW102" s="856"/>
      <c r="HX102" s="854" t="s">
        <v>564</v>
      </c>
      <c r="HY102" s="856"/>
      <c r="HZ102" s="778"/>
      <c r="IA102" s="145"/>
      <c r="IB102" s="145"/>
      <c r="IC102" s="146"/>
      <c r="ID102" s="854" t="s">
        <v>564</v>
      </c>
      <c r="IE102" s="856"/>
      <c r="IF102" s="854" t="s">
        <v>564</v>
      </c>
      <c r="IG102" s="856"/>
      <c r="IH102" s="778"/>
      <c r="II102" s="145"/>
      <c r="IJ102" s="145"/>
      <c r="IK102" s="146"/>
      <c r="IL102" s="774"/>
      <c r="IM102" s="854" t="s">
        <v>564</v>
      </c>
      <c r="IN102" s="856"/>
      <c r="IO102" s="854" t="s">
        <v>316</v>
      </c>
      <c r="IP102" s="855"/>
      <c r="IQ102" s="855"/>
      <c r="IR102" s="856"/>
      <c r="IS102" s="854" t="s">
        <v>316</v>
      </c>
      <c r="IT102" s="855"/>
      <c r="IU102" s="855"/>
      <c r="IV102" s="856"/>
      <c r="IW102" s="778"/>
      <c r="IX102" s="145"/>
      <c r="IY102" s="145"/>
      <c r="IZ102" s="146"/>
      <c r="JA102" s="774"/>
      <c r="JB102" s="932" t="s">
        <v>374</v>
      </c>
      <c r="JC102" s="933"/>
      <c r="JD102" s="933"/>
      <c r="JE102" s="934"/>
      <c r="JF102" s="778"/>
      <c r="JG102" s="145"/>
      <c r="JH102" s="146"/>
      <c r="JI102" s="854" t="s">
        <v>564</v>
      </c>
      <c r="JJ102" s="856"/>
      <c r="JK102" s="778"/>
      <c r="JL102" s="145"/>
      <c r="JM102" s="145"/>
      <c r="JN102" s="146"/>
      <c r="JO102" s="854" t="s">
        <v>564</v>
      </c>
      <c r="JP102" s="856"/>
      <c r="JQ102" s="778"/>
      <c r="JR102" s="145"/>
      <c r="JS102" s="145"/>
      <c r="JT102" s="146"/>
      <c r="JU102" s="854" t="s">
        <v>316</v>
      </c>
      <c r="JV102" s="855"/>
      <c r="JW102" s="855"/>
      <c r="JX102" s="856"/>
      <c r="JY102" s="932" t="s">
        <v>374</v>
      </c>
      <c r="JZ102" s="933"/>
      <c r="KA102" s="933"/>
      <c r="KB102" s="934"/>
      <c r="KC102" s="778"/>
      <c r="KD102" s="145"/>
      <c r="KE102" s="145"/>
      <c r="KF102" s="779"/>
    </row>
    <row r="103" spans="1:292" s="150" customFormat="1" ht="15.75" customHeight="1" thickBot="1">
      <c r="A103" s="341"/>
      <c r="B103" s="342"/>
      <c r="C103" s="342"/>
      <c r="D103" s="342"/>
      <c r="E103" s="342"/>
      <c r="F103" s="342"/>
      <c r="G103" s="342"/>
      <c r="H103" s="342"/>
      <c r="I103" s="342"/>
      <c r="J103" s="342"/>
      <c r="K103" s="342"/>
      <c r="L103" s="342"/>
      <c r="M103" s="342"/>
      <c r="N103" s="342"/>
      <c r="O103" s="342"/>
      <c r="P103" s="342"/>
      <c r="Q103" s="342"/>
      <c r="R103" s="342"/>
      <c r="S103" s="342"/>
      <c r="T103" s="342"/>
      <c r="U103" s="342"/>
      <c r="V103" s="342"/>
      <c r="W103" s="342"/>
      <c r="X103" s="342"/>
      <c r="Y103" s="342"/>
      <c r="Z103" s="342"/>
      <c r="AA103" s="342"/>
      <c r="AB103" s="342"/>
      <c r="AC103" s="342"/>
      <c r="AD103" s="342"/>
      <c r="AE103" s="342"/>
      <c r="AF103" s="342"/>
      <c r="AG103" s="342"/>
      <c r="AH103" s="342"/>
      <c r="AI103" s="342"/>
      <c r="AJ103" s="342"/>
      <c r="AK103" s="342"/>
      <c r="AL103" s="342"/>
      <c r="AM103" s="342"/>
      <c r="AN103" s="342"/>
      <c r="AO103" s="342"/>
      <c r="AP103" s="342"/>
      <c r="AQ103" s="342"/>
      <c r="AR103" s="342"/>
      <c r="AS103" s="342"/>
      <c r="AT103" s="342"/>
      <c r="AU103" s="342"/>
      <c r="AV103" s="342"/>
      <c r="AW103" s="342"/>
      <c r="AX103" s="342"/>
      <c r="AY103" s="342"/>
      <c r="AZ103" s="342"/>
      <c r="BA103" s="342"/>
      <c r="BB103" s="342"/>
      <c r="BC103" s="342"/>
      <c r="BD103" s="342"/>
      <c r="BE103" s="342"/>
      <c r="BF103" s="342"/>
      <c r="BG103" s="342"/>
      <c r="BH103" s="342"/>
      <c r="BI103" s="342"/>
      <c r="BJ103" s="342"/>
      <c r="BK103" s="342"/>
      <c r="BL103" s="342"/>
      <c r="BM103" s="342"/>
      <c r="BN103" s="342"/>
      <c r="BO103" s="342"/>
      <c r="BP103" s="342"/>
      <c r="BQ103" s="342"/>
      <c r="BR103" s="342"/>
      <c r="BS103" s="342"/>
      <c r="BT103" s="342"/>
      <c r="BU103" s="342"/>
      <c r="BV103" s="342"/>
      <c r="BW103" s="342"/>
      <c r="BX103" s="342"/>
      <c r="BY103" s="342"/>
      <c r="BZ103" s="342"/>
      <c r="CA103" s="342"/>
      <c r="CB103" s="342"/>
      <c r="CC103" s="342"/>
      <c r="CD103" s="342"/>
      <c r="CE103" s="342"/>
      <c r="CF103" s="342"/>
      <c r="CG103" s="342"/>
      <c r="CH103" s="342"/>
      <c r="CI103" s="342"/>
      <c r="CJ103" s="342"/>
      <c r="CK103" s="342"/>
      <c r="CL103" s="342"/>
      <c r="CM103" s="342"/>
      <c r="CN103" s="342"/>
      <c r="CO103" s="342"/>
      <c r="CP103" s="342"/>
      <c r="CQ103" s="342"/>
      <c r="CR103" s="342"/>
      <c r="CS103" s="342"/>
      <c r="CT103" s="342"/>
      <c r="CU103" s="342"/>
      <c r="CV103" s="342"/>
      <c r="CW103" s="342"/>
      <c r="CX103" s="342"/>
      <c r="CY103" s="342"/>
      <c r="CZ103" s="342"/>
      <c r="DA103" s="342"/>
      <c r="DB103" s="342"/>
      <c r="DC103" s="342"/>
      <c r="DD103" s="342"/>
      <c r="DE103" s="342"/>
      <c r="DF103" s="342"/>
      <c r="DG103" s="342"/>
      <c r="DH103" s="342"/>
      <c r="DI103" s="342"/>
      <c r="DJ103" s="342"/>
      <c r="DK103" s="342"/>
      <c r="DL103" s="342"/>
      <c r="DM103" s="342"/>
      <c r="DN103" s="342"/>
      <c r="DO103" s="342"/>
      <c r="DP103" s="342"/>
      <c r="DQ103" s="342"/>
      <c r="DR103" s="342"/>
      <c r="DS103" s="342"/>
      <c r="DT103" s="342"/>
      <c r="DU103" s="342"/>
      <c r="DV103" s="342"/>
      <c r="DW103" s="342"/>
      <c r="DX103" s="342"/>
      <c r="DY103" s="342"/>
      <c r="DZ103" s="342"/>
      <c r="EA103" s="342"/>
      <c r="EB103" s="342"/>
      <c r="EC103" s="342"/>
      <c r="ED103" s="342"/>
      <c r="EE103" s="342"/>
      <c r="EF103" s="342"/>
      <c r="EG103" s="342"/>
      <c r="EH103" s="342"/>
      <c r="EI103" s="342"/>
      <c r="EJ103" s="342"/>
      <c r="EK103" s="342"/>
      <c r="EL103" s="342"/>
      <c r="EM103" s="342"/>
      <c r="EN103" s="342"/>
      <c r="EO103" s="342"/>
      <c r="EP103" s="342"/>
      <c r="EQ103" s="342"/>
      <c r="ER103" s="342"/>
      <c r="ES103" s="342"/>
      <c r="ET103" s="342"/>
      <c r="EU103" s="342"/>
      <c r="EV103" s="342"/>
      <c r="EW103" s="342"/>
      <c r="EX103" s="342"/>
      <c r="EY103" s="342"/>
      <c r="EZ103" s="342"/>
      <c r="FA103" s="342"/>
      <c r="FB103" s="342"/>
      <c r="FC103" s="342"/>
      <c r="FD103" s="342"/>
      <c r="FE103" s="342"/>
      <c r="FF103" s="342"/>
      <c r="FG103" s="342"/>
      <c r="FH103" s="342"/>
      <c r="FI103" s="342"/>
      <c r="FJ103" s="342"/>
      <c r="FK103" s="342"/>
      <c r="FL103" s="342"/>
      <c r="FM103" s="342"/>
      <c r="FN103" s="342"/>
      <c r="FO103" s="342"/>
      <c r="FP103" s="342"/>
      <c r="FQ103" s="342"/>
      <c r="FR103" s="342"/>
      <c r="FS103" s="342"/>
      <c r="FT103" s="342"/>
      <c r="FU103" s="342"/>
      <c r="FV103" s="342"/>
      <c r="FW103" s="342"/>
      <c r="FX103" s="342"/>
      <c r="FY103" s="342"/>
      <c r="FZ103" s="342"/>
      <c r="GA103" s="342"/>
      <c r="GB103" s="342"/>
      <c r="GC103" s="342"/>
      <c r="GD103" s="342"/>
      <c r="GE103" s="342"/>
      <c r="GF103" s="342"/>
      <c r="GG103" s="342"/>
      <c r="GH103" s="342"/>
      <c r="GI103" s="342"/>
      <c r="GJ103" s="342"/>
      <c r="GK103" s="342"/>
      <c r="GL103" s="342"/>
      <c r="GM103" s="342"/>
      <c r="GN103" s="342"/>
      <c r="GO103" s="342"/>
      <c r="GP103" s="342"/>
      <c r="GQ103" s="342"/>
      <c r="GR103" s="342"/>
      <c r="GS103" s="342"/>
      <c r="GT103" s="342"/>
      <c r="GU103" s="342"/>
      <c r="GV103" s="342"/>
      <c r="GW103" s="342"/>
      <c r="GX103" s="342"/>
      <c r="GY103" s="342"/>
      <c r="GZ103" s="342"/>
      <c r="HA103" s="342"/>
      <c r="HB103" s="342"/>
      <c r="HC103" s="342"/>
      <c r="HD103" s="342"/>
      <c r="HE103" s="342"/>
      <c r="HF103" s="342"/>
      <c r="HG103" s="342"/>
      <c r="HH103" s="342"/>
      <c r="HI103" s="342"/>
      <c r="HJ103" s="342"/>
      <c r="HK103" s="342"/>
      <c r="HL103" s="342"/>
      <c r="HM103" s="342"/>
      <c r="HN103" s="342"/>
      <c r="HO103" s="342"/>
      <c r="HP103" s="342"/>
      <c r="HQ103" s="342"/>
      <c r="HR103" s="342"/>
      <c r="HS103" s="342"/>
      <c r="HT103" s="342"/>
      <c r="HU103" s="342"/>
      <c r="HV103" s="342"/>
      <c r="HW103" s="342"/>
      <c r="HX103" s="342"/>
      <c r="HY103" s="342"/>
      <c r="HZ103" s="342"/>
      <c r="IA103" s="342"/>
      <c r="IB103" s="342"/>
      <c r="IC103" s="342"/>
      <c r="ID103" s="342"/>
      <c r="IE103" s="342"/>
      <c r="IF103" s="342"/>
      <c r="IG103" s="342"/>
      <c r="IH103" s="342"/>
      <c r="II103" s="342"/>
      <c r="IJ103" s="342"/>
      <c r="IK103" s="342"/>
      <c r="IL103" s="342"/>
      <c r="IM103" s="342"/>
      <c r="IN103" s="342"/>
      <c r="IO103" s="342"/>
      <c r="IP103" s="342"/>
      <c r="IQ103" s="342"/>
      <c r="IR103" s="342"/>
      <c r="IS103" s="342"/>
      <c r="IT103" s="342"/>
      <c r="IU103" s="342"/>
      <c r="IV103" s="342"/>
      <c r="IW103" s="342"/>
      <c r="IX103" s="342"/>
      <c r="IY103" s="342"/>
      <c r="IZ103" s="342"/>
      <c r="JA103" s="342"/>
      <c r="JB103" s="342"/>
      <c r="JC103" s="342"/>
      <c r="JD103" s="342"/>
      <c r="JE103" s="342"/>
      <c r="JF103" s="342"/>
      <c r="JG103" s="342"/>
      <c r="JH103" s="342"/>
      <c r="JI103" s="342"/>
      <c r="JJ103" s="342"/>
      <c r="JK103" s="342"/>
      <c r="JL103" s="342"/>
      <c r="JM103" s="342"/>
      <c r="JN103" s="342"/>
      <c r="JO103" s="342"/>
      <c r="JP103" s="342"/>
      <c r="JQ103" s="342"/>
      <c r="JR103" s="342"/>
      <c r="JS103" s="342"/>
      <c r="JT103" s="342"/>
      <c r="JU103" s="342"/>
      <c r="JV103" s="342"/>
      <c r="JW103" s="342"/>
      <c r="JX103" s="342"/>
      <c r="JY103" s="342"/>
      <c r="JZ103" s="342"/>
      <c r="KA103" s="342"/>
      <c r="KB103" s="342"/>
      <c r="KC103" s="342"/>
      <c r="KD103" s="342"/>
      <c r="KE103" s="342"/>
      <c r="KF103" s="342"/>
    </row>
    <row r="104" spans="1:292" s="115" customFormat="1" ht="15.75" customHeight="1">
      <c r="A104" s="877" t="s">
        <v>533</v>
      </c>
      <c r="B104" s="463" t="s">
        <v>375</v>
      </c>
      <c r="C104" s="464"/>
      <c r="D104" s="359"/>
      <c r="E104" s="182"/>
      <c r="F104" s="182"/>
      <c r="G104" s="182"/>
      <c r="H104" s="360"/>
      <c r="I104" s="394">
        <v>40</v>
      </c>
      <c r="J104" s="395">
        <v>30</v>
      </c>
      <c r="K104" s="395">
        <v>24.920527645155612</v>
      </c>
      <c r="L104" s="396">
        <v>40</v>
      </c>
      <c r="M104" s="174">
        <v>20.313371273782305</v>
      </c>
      <c r="N104" s="170">
        <v>35.181921381396158</v>
      </c>
      <c r="O104" s="170">
        <v>40</v>
      </c>
      <c r="P104" s="173">
        <v>40</v>
      </c>
      <c r="Q104" s="359"/>
      <c r="R104" s="182"/>
      <c r="S104" s="182"/>
      <c r="T104" s="360"/>
      <c r="U104" s="359"/>
      <c r="V104" s="182"/>
      <c r="W104" s="360"/>
      <c r="X104" s="359"/>
      <c r="Y104" s="182"/>
      <c r="Z104" s="182"/>
      <c r="AA104" s="360"/>
      <c r="AB104" s="185">
        <v>18.03</v>
      </c>
      <c r="AC104" s="205">
        <v>30</v>
      </c>
      <c r="AD104" s="205">
        <v>34.28</v>
      </c>
      <c r="AE104" s="186">
        <v>56.39</v>
      </c>
      <c r="AF104" s="465"/>
      <c r="AG104" s="226"/>
      <c r="AH104" s="226"/>
      <c r="AI104" s="226"/>
      <c r="AJ104" s="188"/>
      <c r="AK104" s="174">
        <v>4.7956331349865922</v>
      </c>
      <c r="AL104" s="170">
        <v>24.965501908606672</v>
      </c>
      <c r="AM104" s="170">
        <v>33.639955961597124</v>
      </c>
      <c r="AN104" s="173">
        <v>43.724890348407165</v>
      </c>
      <c r="AO104" s="359"/>
      <c r="AP104" s="360"/>
      <c r="AQ104" s="466"/>
      <c r="AR104" s="191"/>
      <c r="AS104" s="191"/>
      <c r="AT104" s="192"/>
      <c r="AU104" s="394">
        <v>12.774388120625986</v>
      </c>
      <c r="AV104" s="395">
        <v>22.826365658167745</v>
      </c>
      <c r="AW104" s="395">
        <v>30</v>
      </c>
      <c r="AX104" s="396">
        <v>40</v>
      </c>
      <c r="AY104" s="465"/>
      <c r="AZ104" s="226"/>
      <c r="BA104" s="226"/>
      <c r="BB104" s="188"/>
      <c r="BC104" s="174">
        <v>36.019586176191304</v>
      </c>
      <c r="BD104" s="170">
        <v>56.542373648672395</v>
      </c>
      <c r="BE104" s="170">
        <v>34.344256586601006</v>
      </c>
      <c r="BF104" s="173">
        <v>35.600753778793731</v>
      </c>
      <c r="BG104" s="174">
        <v>17.207860072598951</v>
      </c>
      <c r="BH104" s="170">
        <v>30</v>
      </c>
      <c r="BI104" s="170">
        <v>30.043231110357183</v>
      </c>
      <c r="BJ104" s="173">
        <v>34.979912278725742</v>
      </c>
      <c r="BK104" s="359"/>
      <c r="BL104" s="360"/>
      <c r="BM104" s="359"/>
      <c r="BN104" s="182"/>
      <c r="BO104" s="182"/>
      <c r="BP104" s="360"/>
      <c r="BQ104" s="464"/>
      <c r="BR104" s="174">
        <v>16.840649908958387</v>
      </c>
      <c r="BS104" s="170">
        <v>14.100858494782674</v>
      </c>
      <c r="BT104" s="173">
        <v>13.468598937665206</v>
      </c>
      <c r="BU104" s="359"/>
      <c r="BV104" s="182"/>
      <c r="BW104" s="360"/>
      <c r="BX104" s="174">
        <v>20</v>
      </c>
      <c r="BY104" s="170">
        <v>14.829742436044347</v>
      </c>
      <c r="BZ104" s="171">
        <v>15.566328320969683</v>
      </c>
      <c r="CA104" s="359"/>
      <c r="CB104" s="182"/>
      <c r="CC104" s="360"/>
      <c r="CD104" s="174">
        <v>19.997046457668862</v>
      </c>
      <c r="CE104" s="170">
        <v>15.899612428597498</v>
      </c>
      <c r="CF104" s="173">
        <v>9.3319550135788027</v>
      </c>
      <c r="CG104" s="359"/>
      <c r="CH104" s="182"/>
      <c r="CI104" s="360"/>
      <c r="CJ104" s="359"/>
      <c r="CK104" s="360"/>
      <c r="CL104" s="359"/>
      <c r="CM104" s="360"/>
      <c r="CN104" s="359"/>
      <c r="CO104" s="360"/>
      <c r="CP104" s="359"/>
      <c r="CQ104" s="360"/>
      <c r="CR104" s="464"/>
      <c r="CS104" s="464"/>
      <c r="CT104" s="359"/>
      <c r="CU104" s="360"/>
      <c r="CV104" s="467">
        <v>7.1428571428571432</v>
      </c>
      <c r="CW104" s="398">
        <v>11.428571428571431</v>
      </c>
      <c r="CX104" s="398">
        <v>17.142857142857142</v>
      </c>
      <c r="CY104" s="399">
        <v>27.142857142857146</v>
      </c>
      <c r="CZ104" s="389">
        <v>600</v>
      </c>
      <c r="DA104" s="359"/>
      <c r="DB104" s="182"/>
      <c r="DC104" s="182"/>
      <c r="DD104" s="182"/>
      <c r="DE104" s="360"/>
      <c r="DF104" s="174">
        <v>13.33</v>
      </c>
      <c r="DG104" s="205">
        <v>55.38</v>
      </c>
      <c r="DH104" s="205">
        <v>143.75</v>
      </c>
      <c r="DI104" s="182"/>
      <c r="DJ104" s="186">
        <v>1000</v>
      </c>
      <c r="DK104" s="359"/>
      <c r="DL104" s="182"/>
      <c r="DM104" s="182"/>
      <c r="DN104" s="360"/>
      <c r="DO104" s="174">
        <v>6.9107345570599605</v>
      </c>
      <c r="DP104" s="170">
        <v>12.355555723228413</v>
      </c>
      <c r="DQ104" s="170">
        <v>33.297175593107077</v>
      </c>
      <c r="DR104" s="173">
        <v>21.9887008633726</v>
      </c>
      <c r="DS104" s="359"/>
      <c r="DT104" s="182"/>
      <c r="DU104" s="182"/>
      <c r="DV104" s="360"/>
      <c r="DW104" s="464"/>
      <c r="DX104" s="464"/>
      <c r="DY104" s="344">
        <v>2</v>
      </c>
      <c r="DZ104" s="395">
        <v>11.727307127132052</v>
      </c>
      <c r="EA104" s="395">
        <v>12.774388120625986</v>
      </c>
      <c r="EB104" s="396">
        <v>8.1672317492526787</v>
      </c>
      <c r="EC104" s="464"/>
      <c r="ED104" s="403">
        <v>12.664796089856944</v>
      </c>
      <c r="EE104" s="359"/>
      <c r="EF104" s="360"/>
      <c r="EG104" s="359"/>
      <c r="EH104" s="360"/>
      <c r="EI104" s="359"/>
      <c r="EJ104" s="360"/>
      <c r="EK104" s="359"/>
      <c r="EL104" s="182"/>
      <c r="EM104" s="360"/>
      <c r="EN104" s="394">
        <v>30</v>
      </c>
      <c r="EO104" s="396">
        <v>50</v>
      </c>
      <c r="EP104" s="359"/>
      <c r="EQ104" s="360"/>
      <c r="ER104" s="359"/>
      <c r="ES104" s="360"/>
      <c r="ET104" s="359"/>
      <c r="EU104" s="182"/>
      <c r="EV104" s="182"/>
      <c r="EW104" s="360"/>
      <c r="EX104" s="168">
        <v>10.610420734071857</v>
      </c>
      <c r="EY104" s="169">
        <v>20.383176673348569</v>
      </c>
      <c r="EZ104" s="170">
        <v>20.941619869878664</v>
      </c>
      <c r="FA104" s="173">
        <v>17.311739092433033</v>
      </c>
      <c r="FB104" s="359"/>
      <c r="FC104" s="360"/>
      <c r="FD104" s="359"/>
      <c r="FE104" s="182"/>
      <c r="FF104" s="182"/>
      <c r="FG104" s="360"/>
      <c r="FH104" s="359"/>
      <c r="FI104" s="360"/>
      <c r="FJ104" s="359"/>
      <c r="FK104" s="360"/>
      <c r="FL104" s="394">
        <v>100</v>
      </c>
      <c r="FM104" s="396">
        <v>240</v>
      </c>
      <c r="FN104" s="359"/>
      <c r="FO104" s="182"/>
      <c r="FP104" s="182"/>
      <c r="FQ104" s="360"/>
      <c r="FR104" s="185">
        <v>77.48399351855106</v>
      </c>
      <c r="FS104" s="205">
        <v>116.15618487826033</v>
      </c>
      <c r="FT104" s="205">
        <v>156.64331662669241</v>
      </c>
      <c r="FU104" s="186">
        <v>352.93610020702181</v>
      </c>
      <c r="FV104" s="359"/>
      <c r="FW104" s="360"/>
      <c r="FX104" s="359"/>
      <c r="FY104" s="360"/>
      <c r="FZ104" s="174">
        <v>50</v>
      </c>
      <c r="GA104" s="173">
        <v>85.022976671707383</v>
      </c>
      <c r="GB104" s="464"/>
      <c r="GC104" s="359"/>
      <c r="GD104" s="360"/>
      <c r="GE104" s="359"/>
      <c r="GF104" s="182"/>
      <c r="GG104" s="182"/>
      <c r="GH104" s="360"/>
      <c r="GI104" s="464"/>
      <c r="GJ104" s="464"/>
      <c r="GK104" s="464"/>
      <c r="GL104" s="464"/>
      <c r="GM104" s="359"/>
      <c r="GN104" s="182"/>
      <c r="GO104" s="182"/>
      <c r="GP104" s="360"/>
      <c r="GQ104" s="359"/>
      <c r="GR104" s="182"/>
      <c r="GS104" s="182"/>
      <c r="GT104" s="360"/>
      <c r="GU104" s="174">
        <v>30</v>
      </c>
      <c r="GV104" s="170">
        <v>40</v>
      </c>
      <c r="GW104" s="170">
        <v>21.50006306640876</v>
      </c>
      <c r="GX104" s="173">
        <v>23.175392655999051</v>
      </c>
      <c r="GY104" s="174">
        <v>30</v>
      </c>
      <c r="GZ104" s="170">
        <v>40</v>
      </c>
      <c r="HA104" s="170">
        <v>42.720904534552481</v>
      </c>
      <c r="HB104" s="173">
        <v>50</v>
      </c>
      <c r="HC104" s="464"/>
      <c r="HD104" s="359"/>
      <c r="HE104" s="360"/>
      <c r="HF104" s="359"/>
      <c r="HG104" s="182"/>
      <c r="HH104" s="182"/>
      <c r="HI104" s="360"/>
      <c r="HJ104" s="359"/>
      <c r="HK104" s="360"/>
      <c r="HL104" s="468">
        <v>0</v>
      </c>
      <c r="HM104" s="469">
        <v>12</v>
      </c>
      <c r="HN104" s="469">
        <v>15</v>
      </c>
      <c r="HO104" s="470">
        <v>31</v>
      </c>
      <c r="HP104" s="174">
        <v>100</v>
      </c>
      <c r="HQ104" s="360"/>
      <c r="HR104" s="174">
        <v>31.203013606119214</v>
      </c>
      <c r="HS104" s="170">
        <v>24.5</v>
      </c>
      <c r="HT104" s="170">
        <v>40.417326348865821</v>
      </c>
      <c r="HU104" s="173">
        <v>30</v>
      </c>
      <c r="HV104" s="359"/>
      <c r="HW104" s="360"/>
      <c r="HX104" s="359"/>
      <c r="HY104" s="360"/>
      <c r="HZ104" s="174">
        <v>90</v>
      </c>
      <c r="IA104" s="170">
        <v>110</v>
      </c>
      <c r="IB104" s="170">
        <v>199.99246975734124</v>
      </c>
      <c r="IC104" s="173">
        <v>470</v>
      </c>
      <c r="ID104" s="359"/>
      <c r="IE104" s="360"/>
      <c r="IF104" s="359"/>
      <c r="IG104" s="360"/>
      <c r="IH104" s="359"/>
      <c r="II104" s="182"/>
      <c r="IJ104" s="182"/>
      <c r="IK104" s="360"/>
      <c r="IL104" s="464"/>
      <c r="IM104" s="359"/>
      <c r="IN104" s="360"/>
      <c r="IO104" s="174">
        <v>70</v>
      </c>
      <c r="IP104" s="170">
        <v>70</v>
      </c>
      <c r="IQ104" s="170">
        <v>90</v>
      </c>
      <c r="IR104" s="173">
        <v>350</v>
      </c>
      <c r="IS104" s="174">
        <v>24.330785758387862</v>
      </c>
      <c r="IT104" s="170">
        <v>30</v>
      </c>
      <c r="IU104" s="170">
        <v>49.761746177154997</v>
      </c>
      <c r="IV104" s="173">
        <v>30</v>
      </c>
      <c r="IW104" s="359"/>
      <c r="IX104" s="182"/>
      <c r="IY104" s="182"/>
      <c r="IZ104" s="360"/>
      <c r="JA104" s="464"/>
      <c r="JB104" s="359"/>
      <c r="JC104" s="182"/>
      <c r="JD104" s="182"/>
      <c r="JE104" s="360"/>
      <c r="JF104" s="359"/>
      <c r="JG104" s="182"/>
      <c r="JH104" s="360"/>
      <c r="JI104" s="359"/>
      <c r="JJ104" s="360"/>
      <c r="JK104" s="174">
        <v>17.800376889396865</v>
      </c>
      <c r="JL104" s="170">
        <v>34.763088983998585</v>
      </c>
      <c r="JM104" s="170">
        <v>37.485499567082805</v>
      </c>
      <c r="JN104" s="173">
        <v>50</v>
      </c>
      <c r="JO104" s="359"/>
      <c r="JP104" s="360"/>
      <c r="JQ104" s="359"/>
      <c r="JR104" s="182"/>
      <c r="JS104" s="182"/>
      <c r="JT104" s="360"/>
      <c r="JU104" s="394">
        <v>12.355555723228411</v>
      </c>
      <c r="JV104" s="395">
        <v>16.75329589590293</v>
      </c>
      <c r="JW104" s="395">
        <v>30</v>
      </c>
      <c r="JX104" s="396">
        <v>30</v>
      </c>
      <c r="JY104" s="359"/>
      <c r="JZ104" s="182"/>
      <c r="KA104" s="182"/>
      <c r="KB104" s="360"/>
      <c r="KC104" s="359"/>
      <c r="KD104" s="182"/>
      <c r="KE104" s="182"/>
      <c r="KF104" s="471"/>
    </row>
    <row r="105" spans="1:292" s="115" customFormat="1" ht="15.75" customHeight="1">
      <c r="A105" s="878"/>
      <c r="B105" s="472" t="s">
        <v>269</v>
      </c>
      <c r="C105" s="19"/>
      <c r="D105" s="108"/>
      <c r="E105" s="109"/>
      <c r="F105" s="109"/>
      <c r="G105" s="109"/>
      <c r="H105" s="110"/>
      <c r="I105" s="363">
        <v>9.8865740054672262</v>
      </c>
      <c r="J105" s="364">
        <v>7.9871532189049352</v>
      </c>
      <c r="K105" s="364">
        <v>3.5785055720251808</v>
      </c>
      <c r="L105" s="365">
        <v>6.8052209631272955</v>
      </c>
      <c r="M105" s="135">
        <v>6.9539633128598837</v>
      </c>
      <c r="N105" s="140">
        <v>8.9959635155618685</v>
      </c>
      <c r="O105" s="251">
        <v>10.716436183788664</v>
      </c>
      <c r="P105" s="243">
        <v>12.931909507545321</v>
      </c>
      <c r="Q105" s="108"/>
      <c r="R105" s="109"/>
      <c r="S105" s="109"/>
      <c r="T105" s="110"/>
      <c r="U105" s="108"/>
      <c r="V105" s="109"/>
      <c r="W105" s="110"/>
      <c r="X105" s="108"/>
      <c r="Y105" s="109"/>
      <c r="Z105" s="109"/>
      <c r="AA105" s="110"/>
      <c r="AB105" s="129">
        <v>1.05</v>
      </c>
      <c r="AC105" s="130">
        <v>1.94</v>
      </c>
      <c r="AD105" s="130">
        <v>2.8</v>
      </c>
      <c r="AE105" s="131">
        <v>3.09</v>
      </c>
      <c r="AF105" s="248"/>
      <c r="AG105" s="249"/>
      <c r="AH105" s="249"/>
      <c r="AI105" s="249"/>
      <c r="AJ105" s="250"/>
      <c r="AK105" s="135">
        <v>0.97720944050088976</v>
      </c>
      <c r="AL105" s="140">
        <v>3.7530440693402611</v>
      </c>
      <c r="AM105" s="140">
        <v>7.0255514300016282</v>
      </c>
      <c r="AN105" s="241">
        <v>5.9441329689325748</v>
      </c>
      <c r="AO105" s="108"/>
      <c r="AP105" s="110"/>
      <c r="AQ105" s="282"/>
      <c r="AR105" s="254"/>
      <c r="AS105" s="254"/>
      <c r="AT105" s="255"/>
      <c r="AU105" s="363">
        <v>3.8916118970352107</v>
      </c>
      <c r="AV105" s="364">
        <v>4.5044770416812296</v>
      </c>
      <c r="AW105" s="364">
        <v>7.3663716884658337</v>
      </c>
      <c r="AX105" s="365">
        <v>3.8991174235779589</v>
      </c>
      <c r="AY105" s="248"/>
      <c r="AZ105" s="249"/>
      <c r="BA105" s="249"/>
      <c r="BB105" s="250"/>
      <c r="BC105" s="135">
        <v>4.9792343686740628</v>
      </c>
      <c r="BD105" s="140">
        <v>3.0967173289365095</v>
      </c>
      <c r="BE105" s="140">
        <v>4.932036769181626</v>
      </c>
      <c r="BF105" s="241">
        <v>5.1410148431877127</v>
      </c>
      <c r="BG105" s="135">
        <v>1.2927265791949667</v>
      </c>
      <c r="BH105" s="140">
        <v>5.4408718978419355</v>
      </c>
      <c r="BI105" s="140">
        <v>3.5570960558443963</v>
      </c>
      <c r="BJ105" s="241">
        <v>0.4886047202504431</v>
      </c>
      <c r="BK105" s="108"/>
      <c r="BL105" s="110"/>
      <c r="BM105" s="108"/>
      <c r="BN105" s="109"/>
      <c r="BO105" s="109"/>
      <c r="BP105" s="110"/>
      <c r="BQ105" s="19"/>
      <c r="BR105" s="135">
        <v>2.6728957208181896</v>
      </c>
      <c r="BS105" s="140">
        <v>2.4652588121938397</v>
      </c>
      <c r="BT105" s="241">
        <v>1.6562410032527666</v>
      </c>
      <c r="BU105" s="108"/>
      <c r="BV105" s="109"/>
      <c r="BW105" s="110"/>
      <c r="BX105" s="135">
        <v>2.6018505754106895</v>
      </c>
      <c r="BY105" s="140">
        <v>0.60075650208668618</v>
      </c>
      <c r="BZ105" s="241">
        <v>0.7493604909886189</v>
      </c>
      <c r="CA105" s="108"/>
      <c r="CB105" s="109"/>
      <c r="CC105" s="110"/>
      <c r="CD105" s="135">
        <v>1.5415773015177392</v>
      </c>
      <c r="CE105" s="140">
        <v>0.93796920522071381</v>
      </c>
      <c r="CF105" s="241">
        <v>1.3234428686507518</v>
      </c>
      <c r="CG105" s="108"/>
      <c r="CH105" s="109"/>
      <c r="CI105" s="110"/>
      <c r="CJ105" s="108"/>
      <c r="CK105" s="110"/>
      <c r="CL105" s="108"/>
      <c r="CM105" s="110"/>
      <c r="CN105" s="108"/>
      <c r="CO105" s="110"/>
      <c r="CP105" s="108"/>
      <c r="CQ105" s="110"/>
      <c r="CR105" s="19"/>
      <c r="CS105" s="19"/>
      <c r="CT105" s="108"/>
      <c r="CU105" s="110"/>
      <c r="CV105" s="108"/>
      <c r="CW105" s="109"/>
      <c r="CX105" s="109"/>
      <c r="CY105" s="110"/>
      <c r="CZ105" s="266">
        <v>86.93</v>
      </c>
      <c r="DA105" s="108"/>
      <c r="DB105" s="109"/>
      <c r="DC105" s="109"/>
      <c r="DD105" s="109"/>
      <c r="DE105" s="110"/>
      <c r="DF105" s="135">
        <v>2</v>
      </c>
      <c r="DG105" s="130">
        <v>4.42</v>
      </c>
      <c r="DH105" s="130">
        <v>6.48</v>
      </c>
      <c r="DI105" s="109"/>
      <c r="DJ105" s="252">
        <v>84.91</v>
      </c>
      <c r="DK105" s="108"/>
      <c r="DL105" s="109"/>
      <c r="DM105" s="109"/>
      <c r="DN105" s="110"/>
      <c r="DO105" s="135">
        <v>1.2564971921927133</v>
      </c>
      <c r="DP105" s="140">
        <v>4.2917549553217569</v>
      </c>
      <c r="DQ105" s="140">
        <v>2.5013330946216441</v>
      </c>
      <c r="DR105" s="241">
        <v>3.1621152564791815</v>
      </c>
      <c r="DS105" s="108"/>
      <c r="DT105" s="109"/>
      <c r="DU105" s="109"/>
      <c r="DV105" s="110"/>
      <c r="DW105" s="19"/>
      <c r="DX105" s="19"/>
      <c r="DY105" s="363">
        <v>1.7268902139008666</v>
      </c>
      <c r="DZ105" s="364">
        <v>1.6753295895902858</v>
      </c>
      <c r="EA105" s="364">
        <v>8.3591783815996639</v>
      </c>
      <c r="EB105" s="473">
        <v>10.335914640701493</v>
      </c>
      <c r="EC105" s="19"/>
      <c r="ED105" s="141">
        <v>1.3582706065097139</v>
      </c>
      <c r="EE105" s="108"/>
      <c r="EF105" s="110"/>
      <c r="EG105" s="108"/>
      <c r="EH105" s="110"/>
      <c r="EI105" s="108"/>
      <c r="EJ105" s="110"/>
      <c r="EK105" s="108"/>
      <c r="EL105" s="109"/>
      <c r="EM105" s="110"/>
      <c r="EN105" s="474">
        <v>12.107564946680597</v>
      </c>
      <c r="EO105" s="473">
        <v>11.667320508034592</v>
      </c>
      <c r="EP105" s="108"/>
      <c r="EQ105" s="110"/>
      <c r="ER105" s="108"/>
      <c r="ES105" s="110"/>
      <c r="ET105" s="108"/>
      <c r="EU105" s="109"/>
      <c r="EV105" s="109"/>
      <c r="EW105" s="110"/>
      <c r="EX105" s="135">
        <v>0.48362599476565088</v>
      </c>
      <c r="EY105" s="140">
        <v>0.48362599476565188</v>
      </c>
      <c r="EZ105" s="140">
        <v>0.83766479479514722</v>
      </c>
      <c r="FA105" s="241">
        <v>0.96725198953130176</v>
      </c>
      <c r="FB105" s="108"/>
      <c r="FC105" s="110"/>
      <c r="FD105" s="108"/>
      <c r="FE105" s="109"/>
      <c r="FF105" s="109"/>
      <c r="FG105" s="110"/>
      <c r="FH105" s="108"/>
      <c r="FI105" s="110"/>
      <c r="FJ105" s="108"/>
      <c r="FK105" s="110"/>
      <c r="FL105" s="474">
        <v>13.23360153099998</v>
      </c>
      <c r="FM105" s="473">
        <v>38.480190895886047</v>
      </c>
      <c r="FN105" s="108"/>
      <c r="FO105" s="109"/>
      <c r="FP105" s="109"/>
      <c r="FQ105" s="110"/>
      <c r="FR105" s="262">
        <v>4.2438008808856686</v>
      </c>
      <c r="FS105" s="284">
        <v>4.9082677789364428</v>
      </c>
      <c r="FT105" s="284">
        <v>2.9017559685938989</v>
      </c>
      <c r="FU105" s="252">
        <v>12.119632691076252</v>
      </c>
      <c r="FV105" s="108"/>
      <c r="FW105" s="110"/>
      <c r="FX105" s="108"/>
      <c r="FY105" s="110"/>
      <c r="FZ105" s="135">
        <v>8.7688474898241537</v>
      </c>
      <c r="GA105" s="241">
        <v>2.6044056868273966</v>
      </c>
      <c r="GB105" s="19"/>
      <c r="GC105" s="108"/>
      <c r="GD105" s="110"/>
      <c r="GE105" s="108"/>
      <c r="GF105" s="109"/>
      <c r="GG105" s="109"/>
      <c r="GH105" s="110"/>
      <c r="GI105" s="19"/>
      <c r="GJ105" s="19"/>
      <c r="GK105" s="19"/>
      <c r="GL105" s="19"/>
      <c r="GM105" s="108"/>
      <c r="GN105" s="109"/>
      <c r="GO105" s="109"/>
      <c r="GP105" s="110"/>
      <c r="GQ105" s="108"/>
      <c r="GR105" s="109"/>
      <c r="GS105" s="109"/>
      <c r="GT105" s="110"/>
      <c r="GU105" s="135">
        <v>6.0404867385698253</v>
      </c>
      <c r="GV105" s="140">
        <v>8.6242869093365844</v>
      </c>
      <c r="GW105" s="140">
        <v>2.1080768376528018</v>
      </c>
      <c r="GX105" s="241">
        <v>1.2795541097161369</v>
      </c>
      <c r="GY105" s="278">
        <v>12.602146476298035</v>
      </c>
      <c r="GZ105" s="140">
        <v>5.7018663866330419</v>
      </c>
      <c r="HA105" s="140">
        <v>4.6639201924577414</v>
      </c>
      <c r="HB105" s="241">
        <v>8.5971237334894912</v>
      </c>
      <c r="HC105" s="19"/>
      <c r="HD105" s="108"/>
      <c r="HE105" s="110"/>
      <c r="HF105" s="108"/>
      <c r="HG105" s="109"/>
      <c r="HH105" s="109"/>
      <c r="HI105" s="110"/>
      <c r="HJ105" s="108"/>
      <c r="HK105" s="110"/>
      <c r="HL105" s="108"/>
      <c r="HM105" s="109"/>
      <c r="HN105" s="109"/>
      <c r="HO105" s="110"/>
      <c r="HP105" s="278">
        <v>22.696954893680751</v>
      </c>
      <c r="HQ105" s="110"/>
      <c r="HR105" s="135">
        <v>1.7268902139008666</v>
      </c>
      <c r="HS105" s="251">
        <v>21.78</v>
      </c>
      <c r="HT105" s="140">
        <v>8.6614971845109139</v>
      </c>
      <c r="HU105" s="243">
        <v>12.692303309978785</v>
      </c>
      <c r="HV105" s="108"/>
      <c r="HW105" s="110"/>
      <c r="HX105" s="108"/>
      <c r="HY105" s="110"/>
      <c r="HZ105" s="278">
        <v>10.4708099349394</v>
      </c>
      <c r="IA105" s="251">
        <v>13.922634007483202</v>
      </c>
      <c r="IB105" s="251">
        <v>21.975733179652416</v>
      </c>
      <c r="IC105" s="243">
        <v>15.314611049445592</v>
      </c>
      <c r="ID105" s="108"/>
      <c r="IE105" s="110"/>
      <c r="IF105" s="108"/>
      <c r="IG105" s="110"/>
      <c r="IH105" s="108"/>
      <c r="II105" s="109"/>
      <c r="IJ105" s="109"/>
      <c r="IK105" s="110"/>
      <c r="IL105" s="19"/>
      <c r="IM105" s="108"/>
      <c r="IN105" s="110"/>
      <c r="IO105" s="278">
        <v>10.155458403500983</v>
      </c>
      <c r="IP105" s="251">
        <v>12.750617395849536</v>
      </c>
      <c r="IQ105" s="140">
        <v>8.8759455256798248</v>
      </c>
      <c r="IR105" s="243">
        <v>58.381619485404713</v>
      </c>
      <c r="IS105" s="135">
        <v>5.2340034592751463</v>
      </c>
      <c r="IT105" s="251">
        <v>10.318702408847438</v>
      </c>
      <c r="IU105" s="251">
        <v>16.05049772897129</v>
      </c>
      <c r="IV105" s="243">
        <v>15.154624999988577</v>
      </c>
      <c r="IW105" s="108"/>
      <c r="IX105" s="109"/>
      <c r="IY105" s="109"/>
      <c r="IZ105" s="110"/>
      <c r="JA105" s="19"/>
      <c r="JB105" s="108"/>
      <c r="JC105" s="109"/>
      <c r="JD105" s="109"/>
      <c r="JE105" s="110"/>
      <c r="JF105" s="108"/>
      <c r="JG105" s="109"/>
      <c r="JH105" s="110"/>
      <c r="JI105" s="108"/>
      <c r="JJ105" s="110"/>
      <c r="JK105" s="135">
        <v>2.9318267817830095</v>
      </c>
      <c r="JL105" s="140">
        <v>1.4508779842969528</v>
      </c>
      <c r="JM105" s="140">
        <v>2.3067489761560998</v>
      </c>
      <c r="JN105" s="241">
        <v>4.7570215941452334</v>
      </c>
      <c r="JO105" s="108"/>
      <c r="JP105" s="110"/>
      <c r="JQ105" s="108"/>
      <c r="JR105" s="109"/>
      <c r="JS105" s="109"/>
      <c r="JT105" s="110"/>
      <c r="JU105" s="363">
        <v>1.2564971921927199</v>
      </c>
      <c r="JV105" s="364">
        <v>2.0518513227413195</v>
      </c>
      <c r="JW105" s="364">
        <v>9.5263273033981655</v>
      </c>
      <c r="JX105" s="473">
        <v>13.463577892972049</v>
      </c>
      <c r="JY105" s="108"/>
      <c r="JZ105" s="109"/>
      <c r="KA105" s="109"/>
      <c r="KB105" s="110"/>
      <c r="KC105" s="108"/>
      <c r="KD105" s="109"/>
      <c r="KE105" s="109"/>
      <c r="KF105" s="124"/>
    </row>
    <row r="106" spans="1:292" s="115" customFormat="1" ht="15.75" customHeight="1" thickBot="1">
      <c r="A106" s="878"/>
      <c r="B106" s="472" t="s">
        <v>270</v>
      </c>
      <c r="C106" s="19"/>
      <c r="D106" s="108"/>
      <c r="E106" s="109"/>
      <c r="F106" s="109"/>
      <c r="G106" s="109"/>
      <c r="H106" s="110"/>
      <c r="I106" s="108">
        <v>5</v>
      </c>
      <c r="J106" s="109">
        <v>4</v>
      </c>
      <c r="K106" s="109">
        <v>4</v>
      </c>
      <c r="L106" s="110">
        <v>4</v>
      </c>
      <c r="M106" s="108"/>
      <c r="N106" s="109"/>
      <c r="O106" s="109"/>
      <c r="P106" s="110"/>
      <c r="Q106" s="108"/>
      <c r="R106" s="109"/>
      <c r="S106" s="109"/>
      <c r="T106" s="110"/>
      <c r="U106" s="108"/>
      <c r="V106" s="109"/>
      <c r="W106" s="110"/>
      <c r="X106" s="108"/>
      <c r="Y106" s="109"/>
      <c r="Z106" s="109"/>
      <c r="AA106" s="110"/>
      <c r="AB106" s="108">
        <v>3</v>
      </c>
      <c r="AC106" s="109">
        <v>3</v>
      </c>
      <c r="AD106" s="109">
        <v>3</v>
      </c>
      <c r="AE106" s="110">
        <v>3</v>
      </c>
      <c r="AF106" s="108"/>
      <c r="AG106" s="109"/>
      <c r="AH106" s="109"/>
      <c r="AI106" s="109"/>
      <c r="AJ106" s="110"/>
      <c r="AK106" s="108">
        <v>3</v>
      </c>
      <c r="AL106" s="109">
        <v>3</v>
      </c>
      <c r="AM106" s="109">
        <v>3</v>
      </c>
      <c r="AN106" s="110">
        <v>3</v>
      </c>
      <c r="AO106" s="108"/>
      <c r="AP106" s="110"/>
      <c r="AQ106" s="282"/>
      <c r="AR106" s="254"/>
      <c r="AS106" s="254"/>
      <c r="AT106" s="255"/>
      <c r="AU106" s="108">
        <v>3</v>
      </c>
      <c r="AV106" s="109">
        <v>3</v>
      </c>
      <c r="AW106" s="109">
        <v>3</v>
      </c>
      <c r="AX106" s="110">
        <v>3</v>
      </c>
      <c r="AY106" s="108"/>
      <c r="AZ106" s="109"/>
      <c r="BA106" s="109"/>
      <c r="BB106" s="110"/>
      <c r="BC106" s="108">
        <v>4</v>
      </c>
      <c r="BD106" s="109">
        <v>4</v>
      </c>
      <c r="BE106" s="109">
        <v>4</v>
      </c>
      <c r="BF106" s="110">
        <v>4</v>
      </c>
      <c r="BG106" s="108"/>
      <c r="BH106" s="109"/>
      <c r="BI106" s="109"/>
      <c r="BJ106" s="110"/>
      <c r="BK106" s="108"/>
      <c r="BL106" s="110"/>
      <c r="BM106" s="108"/>
      <c r="BN106" s="109"/>
      <c r="BO106" s="109"/>
      <c r="BP106" s="110"/>
      <c r="BQ106" s="19"/>
      <c r="BR106" s="108">
        <v>3</v>
      </c>
      <c r="BS106" s="109">
        <v>3</v>
      </c>
      <c r="BT106" s="110">
        <v>3</v>
      </c>
      <c r="BU106" s="108"/>
      <c r="BV106" s="109"/>
      <c r="BW106" s="110"/>
      <c r="BX106" s="108">
        <v>3</v>
      </c>
      <c r="BY106" s="109">
        <v>3</v>
      </c>
      <c r="BZ106" s="110">
        <v>3</v>
      </c>
      <c r="CA106" s="108"/>
      <c r="CB106" s="109"/>
      <c r="CC106" s="110"/>
      <c r="CD106" s="108">
        <v>3</v>
      </c>
      <c r="CE106" s="109">
        <v>3</v>
      </c>
      <c r="CF106" s="110">
        <v>3</v>
      </c>
      <c r="CG106" s="108"/>
      <c r="CH106" s="109"/>
      <c r="CI106" s="110"/>
      <c r="CJ106" s="108"/>
      <c r="CK106" s="110"/>
      <c r="CL106" s="108"/>
      <c r="CM106" s="110"/>
      <c r="CN106" s="108"/>
      <c r="CO106" s="110"/>
      <c r="CP106" s="108"/>
      <c r="CQ106" s="110"/>
      <c r="CR106" s="19"/>
      <c r="CS106" s="19"/>
      <c r="CT106" s="108"/>
      <c r="CU106" s="110"/>
      <c r="CV106" s="108">
        <v>4</v>
      </c>
      <c r="CW106" s="109">
        <v>4</v>
      </c>
      <c r="CX106" s="109">
        <v>4</v>
      </c>
      <c r="CY106" s="110">
        <v>4</v>
      </c>
      <c r="CZ106" s="19"/>
      <c r="DA106" s="108"/>
      <c r="DB106" s="109"/>
      <c r="DC106" s="109"/>
      <c r="DD106" s="109"/>
      <c r="DE106" s="110"/>
      <c r="DF106" s="108">
        <v>2</v>
      </c>
      <c r="DG106" s="109">
        <v>2</v>
      </c>
      <c r="DH106" s="109">
        <v>2</v>
      </c>
      <c r="DI106" s="109"/>
      <c r="DJ106" s="110">
        <v>2</v>
      </c>
      <c r="DK106" s="108"/>
      <c r="DL106" s="109"/>
      <c r="DM106" s="109"/>
      <c r="DN106" s="110"/>
      <c r="DO106" s="108">
        <v>3</v>
      </c>
      <c r="DP106" s="109">
        <v>3</v>
      </c>
      <c r="DQ106" s="109">
        <v>3</v>
      </c>
      <c r="DR106" s="110">
        <v>3</v>
      </c>
      <c r="DS106" s="108"/>
      <c r="DT106" s="109"/>
      <c r="DU106" s="109"/>
      <c r="DV106" s="110"/>
      <c r="DW106" s="19"/>
      <c r="DX106" s="19"/>
      <c r="DY106" s="108">
        <v>4</v>
      </c>
      <c r="DZ106" s="109">
        <v>4</v>
      </c>
      <c r="EA106" s="109">
        <v>4</v>
      </c>
      <c r="EB106" s="110">
        <v>4</v>
      </c>
      <c r="EC106" s="19"/>
      <c r="ED106" s="19">
        <v>3</v>
      </c>
      <c r="EE106" s="108"/>
      <c r="EF106" s="110"/>
      <c r="EG106" s="108"/>
      <c r="EH106" s="110"/>
      <c r="EI106" s="108"/>
      <c r="EJ106" s="110"/>
      <c r="EK106" s="108"/>
      <c r="EL106" s="109"/>
      <c r="EM106" s="110"/>
      <c r="EN106" s="108">
        <v>3</v>
      </c>
      <c r="EO106" s="110">
        <v>3</v>
      </c>
      <c r="EP106" s="108"/>
      <c r="EQ106" s="110"/>
      <c r="ER106" s="108"/>
      <c r="ES106" s="110"/>
      <c r="ET106" s="108"/>
      <c r="EU106" s="109"/>
      <c r="EV106" s="109"/>
      <c r="EW106" s="110"/>
      <c r="EX106" s="108">
        <v>4</v>
      </c>
      <c r="EY106" s="109">
        <v>4</v>
      </c>
      <c r="EZ106" s="109">
        <v>4</v>
      </c>
      <c r="FA106" s="110">
        <v>4</v>
      </c>
      <c r="FB106" s="108"/>
      <c r="FC106" s="110"/>
      <c r="FD106" s="108"/>
      <c r="FE106" s="109"/>
      <c r="FF106" s="109"/>
      <c r="FG106" s="110"/>
      <c r="FH106" s="108"/>
      <c r="FI106" s="110"/>
      <c r="FJ106" s="108"/>
      <c r="FK106" s="110"/>
      <c r="FL106" s="108">
        <v>4</v>
      </c>
      <c r="FM106" s="110">
        <v>4</v>
      </c>
      <c r="FN106" s="108"/>
      <c r="FO106" s="109"/>
      <c r="FP106" s="109"/>
      <c r="FQ106" s="110"/>
      <c r="FR106" s="108">
        <v>4</v>
      </c>
      <c r="FS106" s="109">
        <v>3</v>
      </c>
      <c r="FT106" s="109">
        <v>3</v>
      </c>
      <c r="FU106" s="110">
        <v>3</v>
      </c>
      <c r="FV106" s="108"/>
      <c r="FW106" s="110"/>
      <c r="FX106" s="108"/>
      <c r="FY106" s="110"/>
      <c r="FZ106" s="108">
        <v>4</v>
      </c>
      <c r="GA106" s="110">
        <v>4</v>
      </c>
      <c r="GB106" s="19"/>
      <c r="GC106" s="108"/>
      <c r="GD106" s="110"/>
      <c r="GE106" s="108"/>
      <c r="GF106" s="109"/>
      <c r="GG106" s="109"/>
      <c r="GH106" s="110"/>
      <c r="GI106" s="19"/>
      <c r="GJ106" s="19"/>
      <c r="GK106" s="19"/>
      <c r="GL106" s="19"/>
      <c r="GM106" s="108"/>
      <c r="GN106" s="109"/>
      <c r="GO106" s="109"/>
      <c r="GP106" s="110"/>
      <c r="GQ106" s="108"/>
      <c r="GR106" s="109"/>
      <c r="GS106" s="109"/>
      <c r="GT106" s="110"/>
      <c r="GU106" s="108">
        <v>3</v>
      </c>
      <c r="GV106" s="109">
        <v>3</v>
      </c>
      <c r="GW106" s="109">
        <v>3</v>
      </c>
      <c r="GX106" s="110">
        <v>3</v>
      </c>
      <c r="GY106" s="108">
        <v>3</v>
      </c>
      <c r="GZ106" s="109">
        <v>3</v>
      </c>
      <c r="HA106" s="109">
        <v>3</v>
      </c>
      <c r="HB106" s="110">
        <v>3</v>
      </c>
      <c r="HC106" s="19"/>
      <c r="HD106" s="108"/>
      <c r="HE106" s="110"/>
      <c r="HF106" s="108"/>
      <c r="HG106" s="109"/>
      <c r="HH106" s="109"/>
      <c r="HI106" s="110"/>
      <c r="HJ106" s="108"/>
      <c r="HK106" s="110"/>
      <c r="HL106" s="432"/>
      <c r="HM106" s="109"/>
      <c r="HN106" s="109"/>
      <c r="HO106" s="110"/>
      <c r="HP106" s="108">
        <v>6</v>
      </c>
      <c r="HQ106" s="110"/>
      <c r="HR106" s="108">
        <v>4</v>
      </c>
      <c r="HS106" s="109">
        <v>3</v>
      </c>
      <c r="HT106" s="109">
        <v>4</v>
      </c>
      <c r="HU106" s="110">
        <v>4</v>
      </c>
      <c r="HV106" s="108"/>
      <c r="HW106" s="110"/>
      <c r="HX106" s="108"/>
      <c r="HY106" s="110"/>
      <c r="HZ106" s="108">
        <v>4</v>
      </c>
      <c r="IA106" s="109">
        <v>4</v>
      </c>
      <c r="IB106" s="109">
        <v>4</v>
      </c>
      <c r="IC106" s="110">
        <v>4</v>
      </c>
      <c r="ID106" s="108"/>
      <c r="IE106" s="110"/>
      <c r="IF106" s="108"/>
      <c r="IG106" s="110"/>
      <c r="IH106" s="108"/>
      <c r="II106" s="109"/>
      <c r="IJ106" s="109"/>
      <c r="IK106" s="110"/>
      <c r="IL106" s="19"/>
      <c r="IM106" s="108"/>
      <c r="IN106" s="110"/>
      <c r="IO106" s="108">
        <v>4</v>
      </c>
      <c r="IP106" s="109">
        <v>4</v>
      </c>
      <c r="IQ106" s="109">
        <v>4</v>
      </c>
      <c r="IR106" s="110">
        <v>4</v>
      </c>
      <c r="IS106" s="108">
        <v>4</v>
      </c>
      <c r="IT106" s="109">
        <v>4</v>
      </c>
      <c r="IU106" s="109">
        <v>4</v>
      </c>
      <c r="IV106" s="110">
        <v>4</v>
      </c>
      <c r="IW106" s="108"/>
      <c r="IX106" s="109"/>
      <c r="IY106" s="109"/>
      <c r="IZ106" s="110"/>
      <c r="JA106" s="19"/>
      <c r="JB106" s="108"/>
      <c r="JC106" s="109"/>
      <c r="JD106" s="109"/>
      <c r="JE106" s="110"/>
      <c r="JF106" s="108"/>
      <c r="JG106" s="109"/>
      <c r="JH106" s="110"/>
      <c r="JI106" s="108"/>
      <c r="JJ106" s="110"/>
      <c r="JK106" s="108">
        <v>4</v>
      </c>
      <c r="JL106" s="109">
        <v>4</v>
      </c>
      <c r="JM106" s="109">
        <v>4</v>
      </c>
      <c r="JN106" s="110">
        <v>4</v>
      </c>
      <c r="JO106" s="108"/>
      <c r="JP106" s="110"/>
      <c r="JQ106" s="108"/>
      <c r="JR106" s="109"/>
      <c r="JS106" s="109"/>
      <c r="JT106" s="110"/>
      <c r="JU106" s="108">
        <v>3</v>
      </c>
      <c r="JV106" s="109">
        <v>3</v>
      </c>
      <c r="JW106" s="109">
        <v>3</v>
      </c>
      <c r="JX106" s="110">
        <v>3</v>
      </c>
      <c r="JY106" s="108"/>
      <c r="JZ106" s="109"/>
      <c r="KA106" s="109"/>
      <c r="KB106" s="110"/>
      <c r="KC106" s="108"/>
      <c r="KD106" s="109"/>
      <c r="KE106" s="109"/>
      <c r="KF106" s="124"/>
    </row>
    <row r="107" spans="1:292" s="150" customFormat="1" ht="15" thickBot="1">
      <c r="A107" s="341"/>
      <c r="B107" s="342"/>
      <c r="C107" s="342"/>
      <c r="D107" s="342"/>
      <c r="E107" s="342"/>
      <c r="F107" s="342"/>
      <c r="G107" s="342"/>
      <c r="H107" s="342"/>
      <c r="I107" s="342"/>
      <c r="J107" s="342"/>
      <c r="K107" s="342"/>
      <c r="L107" s="342"/>
      <c r="M107" s="342"/>
      <c r="N107" s="342"/>
      <c r="O107" s="342"/>
      <c r="P107" s="342"/>
      <c r="Q107" s="342"/>
      <c r="R107" s="342"/>
      <c r="S107" s="342"/>
      <c r="T107" s="342"/>
      <c r="U107" s="342"/>
      <c r="V107" s="342"/>
      <c r="W107" s="342"/>
      <c r="X107" s="342"/>
      <c r="Y107" s="342"/>
      <c r="Z107" s="342"/>
      <c r="AA107" s="342"/>
      <c r="AB107" s="342"/>
      <c r="AC107" s="342"/>
      <c r="AD107" s="342"/>
      <c r="AE107" s="342"/>
      <c r="AF107" s="342"/>
      <c r="AG107" s="342"/>
      <c r="AH107" s="342"/>
      <c r="AI107" s="342"/>
      <c r="AJ107" s="342"/>
      <c r="AK107" s="342"/>
      <c r="AL107" s="342"/>
      <c r="AM107" s="342"/>
      <c r="AN107" s="342"/>
      <c r="AO107" s="342"/>
      <c r="AP107" s="342"/>
      <c r="AQ107" s="342"/>
      <c r="AR107" s="342"/>
      <c r="AS107" s="342"/>
      <c r="AT107" s="342"/>
      <c r="AU107" s="342"/>
      <c r="AV107" s="342"/>
      <c r="AW107" s="342"/>
      <c r="AX107" s="342"/>
      <c r="AY107" s="342"/>
      <c r="AZ107" s="342"/>
      <c r="BA107" s="342"/>
      <c r="BB107" s="342"/>
      <c r="BC107" s="342"/>
      <c r="BD107" s="342"/>
      <c r="BE107" s="342"/>
      <c r="BF107" s="342"/>
      <c r="BG107" s="342"/>
      <c r="BH107" s="342"/>
      <c r="BI107" s="342"/>
      <c r="BJ107" s="342"/>
      <c r="BK107" s="342"/>
      <c r="BL107" s="342"/>
      <c r="BM107" s="342"/>
      <c r="BN107" s="342"/>
      <c r="BO107" s="342"/>
      <c r="BP107" s="342"/>
      <c r="BQ107" s="342"/>
      <c r="BR107" s="342"/>
      <c r="BS107" s="342"/>
      <c r="BT107" s="342"/>
      <c r="BU107" s="342"/>
      <c r="BV107" s="342"/>
      <c r="BW107" s="342"/>
      <c r="BX107" s="342"/>
      <c r="BY107" s="342"/>
      <c r="BZ107" s="342"/>
      <c r="CA107" s="342"/>
      <c r="CB107" s="342"/>
      <c r="CC107" s="342"/>
      <c r="CD107" s="342"/>
      <c r="CE107" s="342"/>
      <c r="CF107" s="342"/>
      <c r="CG107" s="342"/>
      <c r="CH107" s="342"/>
      <c r="CI107" s="342"/>
      <c r="CJ107" s="342"/>
      <c r="CK107" s="342"/>
      <c r="CL107" s="342"/>
      <c r="CM107" s="342"/>
      <c r="CN107" s="342"/>
      <c r="CO107" s="342"/>
      <c r="CP107" s="342"/>
      <c r="CQ107" s="342"/>
      <c r="CR107" s="342"/>
      <c r="CS107" s="342"/>
      <c r="CT107" s="342"/>
      <c r="CU107" s="342"/>
      <c r="CV107" s="342"/>
      <c r="CW107" s="342"/>
      <c r="CX107" s="342"/>
      <c r="CY107" s="342"/>
      <c r="CZ107" s="342"/>
      <c r="DA107" s="342"/>
      <c r="DB107" s="342"/>
      <c r="DC107" s="342"/>
      <c r="DD107" s="342"/>
      <c r="DE107" s="342"/>
      <c r="DF107" s="342"/>
      <c r="DG107" s="342"/>
      <c r="DH107" s="342"/>
      <c r="DI107" s="342"/>
      <c r="DJ107" s="342"/>
      <c r="DK107" s="342"/>
      <c r="DL107" s="342"/>
      <c r="DM107" s="342"/>
      <c r="DN107" s="342"/>
      <c r="DO107" s="342"/>
      <c r="DP107" s="342"/>
      <c r="DQ107" s="342"/>
      <c r="DR107" s="342"/>
      <c r="DS107" s="342"/>
      <c r="DT107" s="342"/>
      <c r="DU107" s="342"/>
      <c r="DV107" s="342"/>
      <c r="DW107" s="342"/>
      <c r="DX107" s="342"/>
      <c r="DY107" s="342"/>
      <c r="DZ107" s="342"/>
      <c r="EA107" s="342"/>
      <c r="EB107" s="342"/>
      <c r="EC107" s="342"/>
      <c r="ED107" s="342"/>
      <c r="EE107" s="342"/>
      <c r="EF107" s="342"/>
      <c r="EG107" s="342"/>
      <c r="EH107" s="342"/>
      <c r="EI107" s="342"/>
      <c r="EJ107" s="342"/>
      <c r="EK107" s="342"/>
      <c r="EL107" s="342"/>
      <c r="EM107" s="342"/>
      <c r="EN107" s="342"/>
      <c r="EO107" s="342"/>
      <c r="EP107" s="342"/>
      <c r="EQ107" s="342"/>
      <c r="ER107" s="342"/>
      <c r="ES107" s="342"/>
      <c r="ET107" s="342"/>
      <c r="EU107" s="342"/>
      <c r="EV107" s="342"/>
      <c r="EW107" s="342"/>
      <c r="EX107" s="342"/>
      <c r="EY107" s="342"/>
      <c r="EZ107" s="342"/>
      <c r="FA107" s="342"/>
      <c r="FB107" s="342"/>
      <c r="FC107" s="342"/>
      <c r="FD107" s="342"/>
      <c r="FE107" s="342"/>
      <c r="FF107" s="342"/>
      <c r="FG107" s="342"/>
      <c r="FH107" s="342"/>
      <c r="FI107" s="342"/>
      <c r="FJ107" s="342"/>
      <c r="FK107" s="342"/>
      <c r="FL107" s="342"/>
      <c r="FM107" s="342"/>
      <c r="FN107" s="342"/>
      <c r="FO107" s="342"/>
      <c r="FP107" s="342"/>
      <c r="FQ107" s="342"/>
      <c r="FR107" s="342"/>
      <c r="FS107" s="342"/>
      <c r="FT107" s="342"/>
      <c r="FU107" s="342"/>
      <c r="FV107" s="342"/>
      <c r="FW107" s="342"/>
      <c r="FX107" s="342"/>
      <c r="FY107" s="342"/>
      <c r="FZ107" s="342"/>
      <c r="GA107" s="342"/>
      <c r="GB107" s="342"/>
      <c r="GC107" s="342"/>
      <c r="GD107" s="342"/>
      <c r="GE107" s="342"/>
      <c r="GF107" s="342"/>
      <c r="GG107" s="342"/>
      <c r="GH107" s="342"/>
      <c r="GI107" s="342"/>
      <c r="GJ107" s="342"/>
      <c r="GK107" s="342"/>
      <c r="GL107" s="342"/>
      <c r="GM107" s="342"/>
      <c r="GN107" s="342"/>
      <c r="GO107" s="342"/>
      <c r="GP107" s="342"/>
      <c r="GQ107" s="342"/>
      <c r="GR107" s="342"/>
      <c r="GS107" s="342"/>
      <c r="GT107" s="342"/>
      <c r="GU107" s="342"/>
      <c r="GV107" s="342"/>
      <c r="GW107" s="342"/>
      <c r="GX107" s="342"/>
      <c r="GY107" s="342"/>
      <c r="GZ107" s="342"/>
      <c r="HA107" s="342"/>
      <c r="HB107" s="342"/>
      <c r="HC107" s="342"/>
      <c r="HD107" s="342"/>
      <c r="HE107" s="342"/>
      <c r="HF107" s="342"/>
      <c r="HG107" s="342"/>
      <c r="HH107" s="342"/>
      <c r="HI107" s="342"/>
      <c r="HJ107" s="342"/>
      <c r="HK107" s="342"/>
      <c r="HL107" s="342"/>
      <c r="HM107" s="342"/>
      <c r="HN107" s="342"/>
      <c r="HO107" s="342"/>
      <c r="HP107" s="342"/>
      <c r="HQ107" s="342"/>
      <c r="HR107" s="342"/>
      <c r="HS107" s="342"/>
      <c r="HT107" s="342"/>
      <c r="HU107" s="342"/>
      <c r="HV107" s="342"/>
      <c r="HW107" s="342"/>
      <c r="HX107" s="342"/>
      <c r="HY107" s="342"/>
      <c r="HZ107" s="342"/>
      <c r="IA107" s="342"/>
      <c r="IB107" s="342"/>
      <c r="IC107" s="342"/>
      <c r="ID107" s="342"/>
      <c r="IE107" s="342"/>
      <c r="IF107" s="342"/>
      <c r="IG107" s="342"/>
      <c r="IH107" s="342"/>
      <c r="II107" s="342"/>
      <c r="IJ107" s="342"/>
      <c r="IK107" s="342"/>
      <c r="IL107" s="342"/>
      <c r="IM107" s="342"/>
      <c r="IN107" s="342"/>
      <c r="IO107" s="342"/>
      <c r="IP107" s="342"/>
      <c r="IQ107" s="342"/>
      <c r="IR107" s="342"/>
      <c r="IS107" s="342"/>
      <c r="IT107" s="342"/>
      <c r="IU107" s="342"/>
      <c r="IV107" s="342"/>
      <c r="IW107" s="342"/>
      <c r="IX107" s="342"/>
      <c r="IY107" s="342"/>
      <c r="IZ107" s="342"/>
      <c r="JA107" s="342"/>
      <c r="JB107" s="342"/>
      <c r="JC107" s="342"/>
      <c r="JD107" s="342"/>
      <c r="JE107" s="342"/>
      <c r="JF107" s="342"/>
      <c r="JG107" s="342"/>
      <c r="JH107" s="342"/>
      <c r="JI107" s="342"/>
      <c r="JJ107" s="342"/>
      <c r="JK107" s="342"/>
      <c r="JL107" s="342"/>
      <c r="JM107" s="342"/>
      <c r="JN107" s="342"/>
      <c r="JO107" s="342"/>
      <c r="JP107" s="342"/>
      <c r="JQ107" s="342"/>
      <c r="JR107" s="342"/>
      <c r="JS107" s="342"/>
      <c r="JT107" s="342"/>
      <c r="JU107" s="342"/>
      <c r="JV107" s="342"/>
      <c r="JW107" s="342"/>
      <c r="JX107" s="342"/>
      <c r="JY107" s="342"/>
      <c r="JZ107" s="342"/>
      <c r="KA107" s="342"/>
      <c r="KB107" s="342"/>
      <c r="KC107" s="342"/>
      <c r="KD107" s="342"/>
      <c r="KE107" s="342"/>
      <c r="KF107" s="342"/>
    </row>
    <row r="108" spans="1:292" s="115" customFormat="1" ht="15" customHeight="1">
      <c r="A108" s="925" t="s">
        <v>567</v>
      </c>
      <c r="B108" s="478" t="s">
        <v>376</v>
      </c>
      <c r="C108" s="464"/>
      <c r="D108" s="359">
        <v>1.72</v>
      </c>
      <c r="E108" s="182"/>
      <c r="F108" s="182"/>
      <c r="G108" s="182"/>
      <c r="H108" s="360"/>
      <c r="I108" s="359">
        <v>2.0099999999999998</v>
      </c>
      <c r="J108" s="182"/>
      <c r="K108" s="182"/>
      <c r="L108" s="360"/>
      <c r="M108" s="359">
        <v>2.86</v>
      </c>
      <c r="N108" s="182"/>
      <c r="O108" s="182"/>
      <c r="P108" s="360"/>
      <c r="Q108" s="479"/>
      <c r="R108" s="480"/>
      <c r="S108" s="480"/>
      <c r="T108" s="481"/>
      <c r="U108" s="359">
        <v>2.4700000000000002</v>
      </c>
      <c r="V108" s="182">
        <v>-0.56999999999999995</v>
      </c>
      <c r="W108" s="360"/>
      <c r="X108" s="359"/>
      <c r="Y108" s="182"/>
      <c r="Z108" s="182"/>
      <c r="AA108" s="360"/>
      <c r="AB108" s="359">
        <v>2.71</v>
      </c>
      <c r="AC108" s="182"/>
      <c r="AD108" s="182"/>
      <c r="AE108" s="360"/>
      <c r="AF108" s="359"/>
      <c r="AG108" s="182"/>
      <c r="AH108" s="182"/>
      <c r="AI108" s="182"/>
      <c r="AJ108" s="360"/>
      <c r="AK108" s="359">
        <v>3.35</v>
      </c>
      <c r="AL108" s="182"/>
      <c r="AM108" s="182"/>
      <c r="AN108" s="360"/>
      <c r="AO108" s="359"/>
      <c r="AP108" s="360"/>
      <c r="AQ108" s="359"/>
      <c r="AR108" s="182"/>
      <c r="AS108" s="182"/>
      <c r="AT108" s="360"/>
      <c r="AU108" s="359"/>
      <c r="AV108" s="182"/>
      <c r="AW108" s="182"/>
      <c r="AX108" s="360"/>
      <c r="AY108" s="359"/>
      <c r="AZ108" s="182"/>
      <c r="BA108" s="182"/>
      <c r="BB108" s="360"/>
      <c r="BC108" s="359"/>
      <c r="BD108" s="182"/>
      <c r="BE108" s="182"/>
      <c r="BF108" s="360"/>
      <c r="BG108" s="359">
        <v>2.4</v>
      </c>
      <c r="BH108" s="182"/>
      <c r="BI108" s="182"/>
      <c r="BJ108" s="360"/>
      <c r="BK108" s="359">
        <v>2.1800000000000002</v>
      </c>
      <c r="BL108" s="360"/>
      <c r="BM108" s="359"/>
      <c r="BN108" s="182"/>
      <c r="BO108" s="182"/>
      <c r="BP108" s="360"/>
      <c r="BQ108" s="464"/>
      <c r="BR108" s="359"/>
      <c r="BS108" s="182"/>
      <c r="BT108" s="360"/>
      <c r="BU108" s="359"/>
      <c r="BV108" s="182"/>
      <c r="BW108" s="360"/>
      <c r="BX108" s="359"/>
      <c r="BY108" s="182"/>
      <c r="BZ108" s="360"/>
      <c r="CA108" s="359"/>
      <c r="CB108" s="182"/>
      <c r="CC108" s="360"/>
      <c r="CD108" s="359"/>
      <c r="CE108" s="182"/>
      <c r="CF108" s="360"/>
      <c r="CG108" s="359"/>
      <c r="CH108" s="182"/>
      <c r="CI108" s="360"/>
      <c r="CJ108" s="359"/>
      <c r="CK108" s="360"/>
      <c r="CL108" s="359"/>
      <c r="CM108" s="360"/>
      <c r="CN108" s="359"/>
      <c r="CO108" s="360"/>
      <c r="CP108" s="359"/>
      <c r="CQ108" s="360"/>
      <c r="CR108" s="464"/>
      <c r="CS108" s="464"/>
      <c r="CT108" s="359"/>
      <c r="CU108" s="360"/>
      <c r="CV108" s="359"/>
      <c r="CW108" s="182"/>
      <c r="CX108" s="182"/>
      <c r="CY108" s="360"/>
      <c r="CZ108" s="464"/>
      <c r="DA108" s="359"/>
      <c r="DB108" s="182"/>
      <c r="DC108" s="182"/>
      <c r="DD108" s="182"/>
      <c r="DE108" s="360"/>
      <c r="DF108" s="359">
        <v>1.51</v>
      </c>
      <c r="DG108" s="182"/>
      <c r="DH108" s="182"/>
      <c r="DI108" s="182"/>
      <c r="DJ108" s="360"/>
      <c r="DK108" s="359"/>
      <c r="DL108" s="182"/>
      <c r="DM108" s="182"/>
      <c r="DN108" s="360"/>
      <c r="DO108" s="359"/>
      <c r="DP108" s="182"/>
      <c r="DQ108" s="182"/>
      <c r="DR108" s="360"/>
      <c r="DS108" s="359">
        <v>4.5190000000000001</v>
      </c>
      <c r="DT108" s="182"/>
      <c r="DU108" s="182"/>
      <c r="DV108" s="360"/>
      <c r="DW108" s="464"/>
      <c r="DX108" s="464"/>
      <c r="DY108" s="359"/>
      <c r="DZ108" s="182"/>
      <c r="EA108" s="182"/>
      <c r="EB108" s="360"/>
      <c r="EC108" s="464"/>
      <c r="ED108" s="464"/>
      <c r="EE108" s="359"/>
      <c r="EF108" s="360"/>
      <c r="EG108" s="359">
        <v>1.61</v>
      </c>
      <c r="EH108" s="360"/>
      <c r="EI108" s="359">
        <v>2.52</v>
      </c>
      <c r="EJ108" s="360"/>
      <c r="EK108" s="359">
        <v>1.39</v>
      </c>
      <c r="EL108" s="182"/>
      <c r="EM108" s="360"/>
      <c r="EN108" s="359"/>
      <c r="EO108" s="360"/>
      <c r="EP108" s="359"/>
      <c r="EQ108" s="360"/>
      <c r="ER108" s="359"/>
      <c r="ES108" s="360"/>
      <c r="ET108" s="359"/>
      <c r="EU108" s="182"/>
      <c r="EV108" s="182"/>
      <c r="EW108" s="360"/>
      <c r="EX108" s="359">
        <v>3.11</v>
      </c>
      <c r="EY108" s="182"/>
      <c r="EZ108" s="182"/>
      <c r="FA108" s="360"/>
      <c r="FB108" s="359">
        <v>0.85</v>
      </c>
      <c r="FC108" s="360"/>
      <c r="FD108" s="359"/>
      <c r="FE108" s="182"/>
      <c r="FF108" s="182"/>
      <c r="FG108" s="360"/>
      <c r="FH108" s="359"/>
      <c r="FI108" s="360"/>
      <c r="FJ108" s="359"/>
      <c r="FK108" s="360"/>
      <c r="FL108" s="359"/>
      <c r="FM108" s="360"/>
      <c r="FN108" s="359"/>
      <c r="FO108" s="182"/>
      <c r="FP108" s="182"/>
      <c r="FQ108" s="360"/>
      <c r="FR108" s="359"/>
      <c r="FS108" s="182"/>
      <c r="FT108" s="182"/>
      <c r="FU108" s="360"/>
      <c r="FV108" s="359"/>
      <c r="FW108" s="360"/>
      <c r="FX108" s="359"/>
      <c r="FY108" s="360"/>
      <c r="FZ108" s="359"/>
      <c r="GA108" s="360"/>
      <c r="GB108" s="464"/>
      <c r="GC108" s="359"/>
      <c r="GD108" s="360"/>
      <c r="GE108" s="359"/>
      <c r="GF108" s="182"/>
      <c r="GG108" s="182"/>
      <c r="GH108" s="360"/>
      <c r="GI108" s="464"/>
      <c r="GJ108" s="464"/>
      <c r="GK108" s="464"/>
      <c r="GL108" s="464"/>
      <c r="GM108" s="359"/>
      <c r="GN108" s="182"/>
      <c r="GO108" s="182"/>
      <c r="GP108" s="360"/>
      <c r="GQ108" s="359"/>
      <c r="GR108" s="182"/>
      <c r="GS108" s="182"/>
      <c r="GT108" s="360"/>
      <c r="GU108" s="359">
        <v>2.2799999999999998</v>
      </c>
      <c r="GV108" s="182"/>
      <c r="GW108" s="182"/>
      <c r="GX108" s="360"/>
      <c r="GY108" s="359"/>
      <c r="GZ108" s="182"/>
      <c r="HA108" s="182"/>
      <c r="HB108" s="360"/>
      <c r="HC108" s="464"/>
      <c r="HD108" s="359"/>
      <c r="HE108" s="360"/>
      <c r="HF108" s="359"/>
      <c r="HG108" s="182"/>
      <c r="HH108" s="182"/>
      <c r="HI108" s="360"/>
      <c r="HJ108" s="359">
        <v>2.93</v>
      </c>
      <c r="HK108" s="360"/>
      <c r="HL108" s="359">
        <v>4.2699999999999996</v>
      </c>
      <c r="HM108" s="182"/>
      <c r="HN108" s="182"/>
      <c r="HO108" s="360"/>
      <c r="HP108" s="359"/>
      <c r="HQ108" s="360"/>
      <c r="HR108" s="359"/>
      <c r="HS108" s="182"/>
      <c r="HT108" s="182"/>
      <c r="HU108" s="360"/>
      <c r="HV108" s="359"/>
      <c r="HW108" s="360"/>
      <c r="HX108" s="359"/>
      <c r="HY108" s="360"/>
      <c r="HZ108" s="359"/>
      <c r="IA108" s="182"/>
      <c r="IB108" s="182"/>
      <c r="IC108" s="360"/>
      <c r="ID108" s="359"/>
      <c r="IE108" s="360"/>
      <c r="IF108" s="359"/>
      <c r="IG108" s="360"/>
      <c r="IH108" s="359"/>
      <c r="II108" s="182"/>
      <c r="IJ108" s="182"/>
      <c r="IK108" s="360"/>
      <c r="IL108" s="464"/>
      <c r="IM108" s="359"/>
      <c r="IN108" s="360"/>
      <c r="IO108" s="359">
        <v>1.52</v>
      </c>
      <c r="IP108" s="182"/>
      <c r="IQ108" s="182"/>
      <c r="IR108" s="360"/>
      <c r="IS108" s="359">
        <v>2.74</v>
      </c>
      <c r="IT108" s="182"/>
      <c r="IU108" s="182"/>
      <c r="IV108" s="360"/>
      <c r="IW108" s="359"/>
      <c r="IX108" s="182"/>
      <c r="IY108" s="182"/>
      <c r="IZ108" s="360"/>
      <c r="JA108" s="464"/>
      <c r="JB108" s="359"/>
      <c r="JC108" s="182"/>
      <c r="JD108" s="182"/>
      <c r="JE108" s="360"/>
      <c r="JF108" s="359"/>
      <c r="JG108" s="182"/>
      <c r="JH108" s="360"/>
      <c r="JI108" s="359">
        <v>2.3199999999999998</v>
      </c>
      <c r="JJ108" s="360"/>
      <c r="JK108" s="359"/>
      <c r="JL108" s="182"/>
      <c r="JM108" s="182"/>
      <c r="JN108" s="360"/>
      <c r="JO108" s="359"/>
      <c r="JP108" s="360"/>
      <c r="JQ108" s="359"/>
      <c r="JR108" s="182"/>
      <c r="JS108" s="182"/>
      <c r="JT108" s="360"/>
      <c r="JU108" s="359">
        <v>3.08</v>
      </c>
      <c r="JV108" s="182"/>
      <c r="JW108" s="182"/>
      <c r="JX108" s="360"/>
      <c r="JY108" s="359"/>
      <c r="JZ108" s="182"/>
      <c r="KA108" s="182"/>
      <c r="KB108" s="360"/>
      <c r="KC108" s="359"/>
      <c r="KD108" s="182"/>
      <c r="KE108" s="182"/>
      <c r="KF108" s="471"/>
    </row>
    <row r="109" spans="1:292" s="115" customFormat="1" ht="15.75" customHeight="1">
      <c r="A109" s="926"/>
      <c r="B109" s="482" t="s">
        <v>377</v>
      </c>
      <c r="C109" s="19"/>
      <c r="D109" s="108">
        <v>4.4999999999999998E-2</v>
      </c>
      <c r="E109" s="109"/>
      <c r="F109" s="109"/>
      <c r="G109" s="109"/>
      <c r="H109" s="110"/>
      <c r="I109" s="108">
        <v>4.4999999999999998E-2</v>
      </c>
      <c r="J109" s="109"/>
      <c r="K109" s="109"/>
      <c r="L109" s="110"/>
      <c r="M109" s="108">
        <v>4.4999999999999998E-2</v>
      </c>
      <c r="N109" s="109"/>
      <c r="O109" s="109"/>
      <c r="P109" s="110"/>
      <c r="Q109" s="416"/>
      <c r="R109" s="426"/>
      <c r="S109" s="426"/>
      <c r="T109" s="427"/>
      <c r="U109" s="108">
        <v>4.4999999999999998E-2</v>
      </c>
      <c r="V109" s="109">
        <v>4.4999999999999998E-2</v>
      </c>
      <c r="W109" s="110"/>
      <c r="X109" s="108"/>
      <c r="Y109" s="109"/>
      <c r="Z109" s="109"/>
      <c r="AA109" s="110"/>
      <c r="AB109" s="108">
        <v>-4.4999999999999998E-2</v>
      </c>
      <c r="AC109" s="109"/>
      <c r="AD109" s="109"/>
      <c r="AE109" s="110"/>
      <c r="AF109" s="108"/>
      <c r="AG109" s="109"/>
      <c r="AH109" s="109"/>
      <c r="AI109" s="109"/>
      <c r="AJ109" s="110"/>
      <c r="AK109" s="108">
        <v>4.4999999999999998E-2</v>
      </c>
      <c r="AL109" s="109"/>
      <c r="AM109" s="109"/>
      <c r="AN109" s="110"/>
      <c r="AO109" s="108"/>
      <c r="AP109" s="110"/>
      <c r="AQ109" s="108"/>
      <c r="AR109" s="109"/>
      <c r="AS109" s="109"/>
      <c r="AT109" s="110"/>
      <c r="AU109" s="108"/>
      <c r="AV109" s="109"/>
      <c r="AW109" s="109"/>
      <c r="AX109" s="110"/>
      <c r="AY109" s="108"/>
      <c r="AZ109" s="109"/>
      <c r="BA109" s="109"/>
      <c r="BB109" s="110"/>
      <c r="BC109" s="108"/>
      <c r="BD109" s="109"/>
      <c r="BE109" s="109"/>
      <c r="BF109" s="110"/>
      <c r="BG109" s="108">
        <v>4.4999999999999998E-2</v>
      </c>
      <c r="BH109" s="109"/>
      <c r="BI109" s="109"/>
      <c r="BJ109" s="110"/>
      <c r="BK109" s="108">
        <v>4.4999999999999998E-2</v>
      </c>
      <c r="BL109" s="110"/>
      <c r="BM109" s="108"/>
      <c r="BN109" s="109"/>
      <c r="BO109" s="109"/>
      <c r="BP109" s="110"/>
      <c r="BQ109" s="19"/>
      <c r="BR109" s="108"/>
      <c r="BS109" s="109"/>
      <c r="BT109" s="110"/>
      <c r="BU109" s="108"/>
      <c r="BV109" s="109"/>
      <c r="BW109" s="110"/>
      <c r="BX109" s="108"/>
      <c r="BY109" s="109"/>
      <c r="BZ109" s="110"/>
      <c r="CA109" s="108"/>
      <c r="CB109" s="109"/>
      <c r="CC109" s="110"/>
      <c r="CD109" s="108"/>
      <c r="CE109" s="109"/>
      <c r="CF109" s="110"/>
      <c r="CG109" s="108"/>
      <c r="CH109" s="109"/>
      <c r="CI109" s="110"/>
      <c r="CJ109" s="108"/>
      <c r="CK109" s="110"/>
      <c r="CL109" s="108"/>
      <c r="CM109" s="110"/>
      <c r="CN109" s="108"/>
      <c r="CO109" s="110"/>
      <c r="CP109" s="108"/>
      <c r="CQ109" s="110"/>
      <c r="CR109" s="19"/>
      <c r="CS109" s="19"/>
      <c r="CT109" s="108"/>
      <c r="CU109" s="110"/>
      <c r="CV109" s="108"/>
      <c r="CW109" s="109"/>
      <c r="CX109" s="109"/>
      <c r="CY109" s="110"/>
      <c r="CZ109" s="19"/>
      <c r="DA109" s="108"/>
      <c r="DB109" s="109"/>
      <c r="DC109" s="109"/>
      <c r="DD109" s="109"/>
      <c r="DE109" s="110"/>
      <c r="DF109" s="108">
        <v>4.4999999999999998E-2</v>
      </c>
      <c r="DG109" s="109"/>
      <c r="DH109" s="109"/>
      <c r="DI109" s="109"/>
      <c r="DJ109" s="110"/>
      <c r="DK109" s="108"/>
      <c r="DL109" s="109"/>
      <c r="DM109" s="109"/>
      <c r="DN109" s="110"/>
      <c r="DO109" s="108"/>
      <c r="DP109" s="109"/>
      <c r="DQ109" s="109"/>
      <c r="DR109" s="110"/>
      <c r="DS109" s="108">
        <v>4.4999999999999998E-2</v>
      </c>
      <c r="DT109" s="109"/>
      <c r="DU109" s="109"/>
      <c r="DV109" s="110"/>
      <c r="DW109" s="19"/>
      <c r="DX109" s="19"/>
      <c r="DY109" s="108"/>
      <c r="DZ109" s="109"/>
      <c r="EA109" s="109"/>
      <c r="EB109" s="110"/>
      <c r="EC109" s="19"/>
      <c r="ED109" s="19"/>
      <c r="EE109" s="108"/>
      <c r="EF109" s="110"/>
      <c r="EG109" s="108">
        <v>4.4999999999999998E-2</v>
      </c>
      <c r="EH109" s="110"/>
      <c r="EI109" s="108">
        <v>4.4999999999999998E-2</v>
      </c>
      <c r="EJ109" s="110"/>
      <c r="EK109" s="108">
        <v>4.4999999999999998E-2</v>
      </c>
      <c r="EL109" s="109"/>
      <c r="EM109" s="110"/>
      <c r="EN109" s="108"/>
      <c r="EO109" s="110"/>
      <c r="EP109" s="108"/>
      <c r="EQ109" s="110"/>
      <c r="ER109" s="108"/>
      <c r="ES109" s="110"/>
      <c r="ET109" s="108"/>
      <c r="EU109" s="109"/>
      <c r="EV109" s="109"/>
      <c r="EW109" s="110"/>
      <c r="EX109" s="108">
        <v>4.4999999999999998E-2</v>
      </c>
      <c r="EY109" s="109"/>
      <c r="EZ109" s="109"/>
      <c r="FA109" s="110"/>
      <c r="FB109" s="108">
        <v>4.4999999999999998E-2</v>
      </c>
      <c r="FC109" s="110"/>
      <c r="FD109" s="108"/>
      <c r="FE109" s="109"/>
      <c r="FF109" s="109"/>
      <c r="FG109" s="110"/>
      <c r="FH109" s="108"/>
      <c r="FI109" s="110"/>
      <c r="FJ109" s="108"/>
      <c r="FK109" s="110"/>
      <c r="FL109" s="108"/>
      <c r="FM109" s="110"/>
      <c r="FN109" s="108"/>
      <c r="FO109" s="109"/>
      <c r="FP109" s="109"/>
      <c r="FQ109" s="110"/>
      <c r="FR109" s="108"/>
      <c r="FS109" s="109"/>
      <c r="FT109" s="109"/>
      <c r="FU109" s="110"/>
      <c r="FV109" s="108"/>
      <c r="FW109" s="110"/>
      <c r="FX109" s="108"/>
      <c r="FY109" s="110"/>
      <c r="FZ109" s="108"/>
      <c r="GA109" s="110"/>
      <c r="GB109" s="19"/>
      <c r="GC109" s="108"/>
      <c r="GD109" s="110"/>
      <c r="GE109" s="108"/>
      <c r="GF109" s="109"/>
      <c r="GG109" s="109"/>
      <c r="GH109" s="110"/>
      <c r="GI109" s="19"/>
      <c r="GJ109" s="19"/>
      <c r="GK109" s="19"/>
      <c r="GL109" s="19"/>
      <c r="GM109" s="108"/>
      <c r="GN109" s="109"/>
      <c r="GO109" s="109"/>
      <c r="GP109" s="110"/>
      <c r="GQ109" s="108"/>
      <c r="GR109" s="109"/>
      <c r="GS109" s="109"/>
      <c r="GT109" s="110"/>
      <c r="GU109" s="108">
        <v>4.4999999999999998E-2</v>
      </c>
      <c r="GV109" s="109"/>
      <c r="GW109" s="109"/>
      <c r="GX109" s="110"/>
      <c r="GY109" s="108"/>
      <c r="GZ109" s="109"/>
      <c r="HA109" s="109"/>
      <c r="HB109" s="110"/>
      <c r="HC109" s="19"/>
      <c r="HD109" s="108"/>
      <c r="HE109" s="110"/>
      <c r="HF109" s="108"/>
      <c r="HG109" s="109"/>
      <c r="HH109" s="109"/>
      <c r="HI109" s="110"/>
      <c r="HJ109" s="108">
        <v>4.4999999999999998E-2</v>
      </c>
      <c r="HK109" s="110"/>
      <c r="HL109" s="108">
        <v>4.4999999999999998E-2</v>
      </c>
      <c r="HM109" s="109"/>
      <c r="HN109" s="109"/>
      <c r="HO109" s="110"/>
      <c r="HP109" s="108"/>
      <c r="HQ109" s="110"/>
      <c r="HR109" s="108"/>
      <c r="HS109" s="109"/>
      <c r="HT109" s="109"/>
      <c r="HU109" s="110"/>
      <c r="HV109" s="108"/>
      <c r="HW109" s="110"/>
      <c r="HX109" s="108"/>
      <c r="HY109" s="110"/>
      <c r="HZ109" s="108"/>
      <c r="IA109" s="109"/>
      <c r="IB109" s="109"/>
      <c r="IC109" s="110"/>
      <c r="ID109" s="108"/>
      <c r="IE109" s="110"/>
      <c r="IF109" s="108"/>
      <c r="IG109" s="110"/>
      <c r="IH109" s="108"/>
      <c r="II109" s="109"/>
      <c r="IJ109" s="109"/>
      <c r="IK109" s="110"/>
      <c r="IL109" s="19"/>
      <c r="IM109" s="108"/>
      <c r="IN109" s="110"/>
      <c r="IO109" s="108">
        <v>4.4999999999999998E-2</v>
      </c>
      <c r="IP109" s="109"/>
      <c r="IQ109" s="109"/>
      <c r="IR109" s="110"/>
      <c r="IS109" s="108">
        <v>4.4999999999999998E-2</v>
      </c>
      <c r="IT109" s="109"/>
      <c r="IU109" s="109"/>
      <c r="IV109" s="110"/>
      <c r="IW109" s="108"/>
      <c r="IX109" s="109"/>
      <c r="IY109" s="109"/>
      <c r="IZ109" s="110"/>
      <c r="JA109" s="19"/>
      <c r="JB109" s="108"/>
      <c r="JC109" s="109"/>
      <c r="JD109" s="109"/>
      <c r="JE109" s="110"/>
      <c r="JF109" s="108"/>
      <c r="JG109" s="109"/>
      <c r="JH109" s="110"/>
      <c r="JI109" s="108">
        <v>4.4999999999999998E-2</v>
      </c>
      <c r="JJ109" s="110"/>
      <c r="JK109" s="108"/>
      <c r="JL109" s="109"/>
      <c r="JM109" s="109"/>
      <c r="JN109" s="110"/>
      <c r="JO109" s="108"/>
      <c r="JP109" s="110"/>
      <c r="JQ109" s="108"/>
      <c r="JR109" s="109"/>
      <c r="JS109" s="109"/>
      <c r="JT109" s="110"/>
      <c r="JU109" s="108">
        <v>4.4999999999999998E-2</v>
      </c>
      <c r="JV109" s="109"/>
      <c r="JW109" s="109"/>
      <c r="JX109" s="110"/>
      <c r="JY109" s="108"/>
      <c r="JZ109" s="109"/>
      <c r="KA109" s="109"/>
      <c r="KB109" s="110"/>
      <c r="KC109" s="108"/>
      <c r="KD109" s="109"/>
      <c r="KE109" s="109"/>
      <c r="KF109" s="124"/>
    </row>
    <row r="110" spans="1:292" s="115" customFormat="1" ht="15" customHeight="1">
      <c r="A110" s="878" t="s">
        <v>378</v>
      </c>
      <c r="B110" s="482" t="s">
        <v>684</v>
      </c>
      <c r="C110" s="19"/>
      <c r="D110" s="108"/>
      <c r="E110" s="109"/>
      <c r="F110" s="109"/>
      <c r="G110" s="109"/>
      <c r="H110" s="110"/>
      <c r="I110" s="108"/>
      <c r="J110" s="109"/>
      <c r="K110" s="109"/>
      <c r="L110" s="110"/>
      <c r="M110" s="108"/>
      <c r="N110" s="109"/>
      <c r="O110" s="109"/>
      <c r="P110" s="110"/>
      <c r="Q110" s="416"/>
      <c r="R110" s="426"/>
      <c r="S110" s="426"/>
      <c r="T110" s="427"/>
      <c r="U110" s="108"/>
      <c r="V110" s="109"/>
      <c r="W110" s="110"/>
      <c r="X110" s="108"/>
      <c r="Y110" s="109"/>
      <c r="Z110" s="109"/>
      <c r="AA110" s="110"/>
      <c r="AB110" s="108"/>
      <c r="AC110" s="109"/>
      <c r="AD110" s="109"/>
      <c r="AE110" s="110"/>
      <c r="AF110" s="108"/>
      <c r="AG110" s="109"/>
      <c r="AH110" s="109"/>
      <c r="AI110" s="109"/>
      <c r="AJ110" s="110"/>
      <c r="AK110" s="108"/>
      <c r="AL110" s="109"/>
      <c r="AM110" s="109"/>
      <c r="AN110" s="110"/>
      <c r="AO110" s="108"/>
      <c r="AP110" s="110"/>
      <c r="AQ110" s="108"/>
      <c r="AR110" s="109"/>
      <c r="AS110" s="109"/>
      <c r="AT110" s="110"/>
      <c r="AU110" s="108">
        <v>2.66</v>
      </c>
      <c r="AV110" s="109"/>
      <c r="AW110" s="109"/>
      <c r="AX110" s="110"/>
      <c r="AY110" s="108"/>
      <c r="AZ110" s="109"/>
      <c r="BA110" s="109"/>
      <c r="BB110" s="110"/>
      <c r="BC110" s="108"/>
      <c r="BD110" s="109"/>
      <c r="BE110" s="109"/>
      <c r="BF110" s="110"/>
      <c r="BG110" s="108"/>
      <c r="BH110" s="109"/>
      <c r="BI110" s="109"/>
      <c r="BJ110" s="110"/>
      <c r="BK110" s="108"/>
      <c r="BL110" s="110"/>
      <c r="BM110" s="108"/>
      <c r="BN110" s="109"/>
      <c r="BO110" s="109"/>
      <c r="BP110" s="110"/>
      <c r="BQ110" s="19"/>
      <c r="BR110" s="108"/>
      <c r="BS110" s="109"/>
      <c r="BT110" s="110"/>
      <c r="BU110" s="108"/>
      <c r="BV110" s="109"/>
      <c r="BW110" s="110"/>
      <c r="BX110" s="108"/>
      <c r="BY110" s="109"/>
      <c r="BZ110" s="110"/>
      <c r="CA110" s="108"/>
      <c r="CB110" s="109"/>
      <c r="CC110" s="110"/>
      <c r="CD110" s="108"/>
      <c r="CE110" s="109"/>
      <c r="CF110" s="110"/>
      <c r="CG110" s="108"/>
      <c r="CH110" s="109"/>
      <c r="CI110" s="110"/>
      <c r="CJ110" s="108"/>
      <c r="CK110" s="110"/>
      <c r="CL110" s="108"/>
      <c r="CM110" s="110"/>
      <c r="CN110" s="108"/>
      <c r="CO110" s="110"/>
      <c r="CP110" s="108"/>
      <c r="CQ110" s="110"/>
      <c r="CR110" s="19"/>
      <c r="CS110" s="19"/>
      <c r="CT110" s="108"/>
      <c r="CU110" s="110"/>
      <c r="CV110" s="108"/>
      <c r="CW110" s="109"/>
      <c r="CX110" s="109"/>
      <c r="CY110" s="110"/>
      <c r="CZ110" s="19">
        <v>-0.16</v>
      </c>
      <c r="DA110" s="108"/>
      <c r="DB110" s="109"/>
      <c r="DC110" s="109"/>
      <c r="DD110" s="109"/>
      <c r="DE110" s="110"/>
      <c r="DF110" s="108"/>
      <c r="DG110" s="109"/>
      <c r="DH110" s="109"/>
      <c r="DI110" s="109"/>
      <c r="DJ110" s="110"/>
      <c r="DK110" s="108"/>
      <c r="DL110" s="109"/>
      <c r="DM110" s="109"/>
      <c r="DN110" s="110"/>
      <c r="DO110" s="108"/>
      <c r="DP110" s="109"/>
      <c r="DQ110" s="109"/>
      <c r="DR110" s="110"/>
      <c r="DS110" s="108"/>
      <c r="DT110" s="109"/>
      <c r="DU110" s="109"/>
      <c r="DV110" s="110"/>
      <c r="DW110" s="19"/>
      <c r="DX110" s="19"/>
      <c r="DY110" s="108">
        <v>0.02</v>
      </c>
      <c r="DZ110" s="109"/>
      <c r="EA110" s="109"/>
      <c r="EB110" s="110"/>
      <c r="EC110" s="19"/>
      <c r="ED110" s="19"/>
      <c r="EE110" s="108">
        <v>-0.11</v>
      </c>
      <c r="EF110" s="110"/>
      <c r="EG110" s="108"/>
      <c r="EH110" s="110"/>
      <c r="EI110" s="108"/>
      <c r="EJ110" s="110"/>
      <c r="EK110" s="108"/>
      <c r="EL110" s="109"/>
      <c r="EM110" s="110"/>
      <c r="EN110" s="108">
        <v>-0.14000000000000001</v>
      </c>
      <c r="EO110" s="110"/>
      <c r="EP110" s="108"/>
      <c r="EQ110" s="110"/>
      <c r="ER110" s="108"/>
      <c r="ES110" s="110"/>
      <c r="ET110" s="108"/>
      <c r="EU110" s="109"/>
      <c r="EV110" s="109"/>
      <c r="EW110" s="110"/>
      <c r="EX110" s="108"/>
      <c r="EY110" s="109"/>
      <c r="EZ110" s="109"/>
      <c r="FA110" s="110"/>
      <c r="FB110" s="108"/>
      <c r="FC110" s="110"/>
      <c r="FD110" s="108"/>
      <c r="FE110" s="109"/>
      <c r="FF110" s="109"/>
      <c r="FG110" s="110"/>
      <c r="FH110" s="108"/>
      <c r="FI110" s="110"/>
      <c r="FJ110" s="108"/>
      <c r="FK110" s="110"/>
      <c r="FL110" s="108">
        <v>-0.16</v>
      </c>
      <c r="FM110" s="110"/>
      <c r="FN110" s="108"/>
      <c r="FO110" s="109"/>
      <c r="FP110" s="109"/>
      <c r="FQ110" s="110"/>
      <c r="FR110" s="108"/>
      <c r="FS110" s="109"/>
      <c r="FT110" s="109"/>
      <c r="FU110" s="110"/>
      <c r="FV110" s="108">
        <v>-0.11</v>
      </c>
      <c r="FW110" s="110"/>
      <c r="FX110" s="108">
        <v>-0.15</v>
      </c>
      <c r="FY110" s="110"/>
      <c r="FZ110" s="108"/>
      <c r="GA110" s="110"/>
      <c r="GB110" s="19"/>
      <c r="GC110" s="108"/>
      <c r="GD110" s="110"/>
      <c r="GE110" s="108"/>
      <c r="GF110" s="109"/>
      <c r="GG110" s="109"/>
      <c r="GH110" s="110"/>
      <c r="GI110" s="19"/>
      <c r="GJ110" s="19"/>
      <c r="GK110" s="19"/>
      <c r="GL110" s="19"/>
      <c r="GM110" s="108"/>
      <c r="GN110" s="109"/>
      <c r="GO110" s="109"/>
      <c r="GP110" s="110"/>
      <c r="GQ110" s="108"/>
      <c r="GR110" s="109"/>
      <c r="GS110" s="109"/>
      <c r="GT110" s="110"/>
      <c r="GU110" s="108"/>
      <c r="GV110" s="109"/>
      <c r="GW110" s="109"/>
      <c r="GX110" s="110"/>
      <c r="GY110" s="108">
        <v>1.58</v>
      </c>
      <c r="GZ110" s="109"/>
      <c r="HA110" s="109"/>
      <c r="HB110" s="110"/>
      <c r="HC110" s="19"/>
      <c r="HD110" s="108"/>
      <c r="HE110" s="110"/>
      <c r="HF110" s="108"/>
      <c r="HG110" s="109"/>
      <c r="HH110" s="109"/>
      <c r="HI110" s="110"/>
      <c r="HJ110" s="108"/>
      <c r="HK110" s="110"/>
      <c r="HL110" s="108"/>
      <c r="HM110" s="109"/>
      <c r="HN110" s="109"/>
      <c r="HO110" s="110"/>
      <c r="HP110" s="108"/>
      <c r="HQ110" s="110"/>
      <c r="HR110" s="108">
        <v>2.27</v>
      </c>
      <c r="HS110" s="109"/>
      <c r="HT110" s="109"/>
      <c r="HU110" s="110"/>
      <c r="HV110" s="108"/>
      <c r="HW110" s="110"/>
      <c r="HX110" s="108"/>
      <c r="HY110" s="110"/>
      <c r="HZ110" s="108"/>
      <c r="IA110" s="109"/>
      <c r="IB110" s="109"/>
      <c r="IC110" s="110"/>
      <c r="ID110" s="108"/>
      <c r="IE110" s="110"/>
      <c r="IF110" s="108"/>
      <c r="IG110" s="110"/>
      <c r="IH110" s="108"/>
      <c r="II110" s="109"/>
      <c r="IJ110" s="109"/>
      <c r="IK110" s="110"/>
      <c r="IL110" s="19"/>
      <c r="IM110" s="108">
        <v>-0.11</v>
      </c>
      <c r="IN110" s="110"/>
      <c r="IO110" s="108"/>
      <c r="IP110" s="109"/>
      <c r="IQ110" s="109"/>
      <c r="IR110" s="110"/>
      <c r="IS110" s="108"/>
      <c r="IT110" s="109"/>
      <c r="IU110" s="109"/>
      <c r="IV110" s="110"/>
      <c r="IW110" s="108"/>
      <c r="IX110" s="109"/>
      <c r="IY110" s="109"/>
      <c r="IZ110" s="110"/>
      <c r="JA110" s="19"/>
      <c r="JB110" s="108"/>
      <c r="JC110" s="109"/>
      <c r="JD110" s="109"/>
      <c r="JE110" s="110"/>
      <c r="JF110" s="108"/>
      <c r="JG110" s="109"/>
      <c r="JH110" s="110"/>
      <c r="JI110" s="108"/>
      <c r="JJ110" s="110"/>
      <c r="JK110" s="108"/>
      <c r="JL110" s="109"/>
      <c r="JM110" s="109"/>
      <c r="JN110" s="110"/>
      <c r="JO110" s="108"/>
      <c r="JP110" s="110"/>
      <c r="JQ110" s="108"/>
      <c r="JR110" s="109"/>
      <c r="JS110" s="109"/>
      <c r="JT110" s="110"/>
      <c r="JU110" s="108"/>
      <c r="JV110" s="109"/>
      <c r="JW110" s="109"/>
      <c r="JX110" s="110"/>
      <c r="JY110" s="108"/>
      <c r="JZ110" s="109"/>
      <c r="KA110" s="109"/>
      <c r="KB110" s="110"/>
      <c r="KC110" s="108"/>
      <c r="KD110" s="109"/>
      <c r="KE110" s="109"/>
      <c r="KF110" s="124"/>
    </row>
    <row r="111" spans="1:292" s="115" customFormat="1" ht="14">
      <c r="A111" s="878"/>
      <c r="B111" s="482" t="s">
        <v>685</v>
      </c>
      <c r="C111" s="19"/>
      <c r="D111" s="108"/>
      <c r="E111" s="109"/>
      <c r="F111" s="109"/>
      <c r="G111" s="109"/>
      <c r="H111" s="110"/>
      <c r="I111" s="108"/>
      <c r="J111" s="109"/>
      <c r="K111" s="109"/>
      <c r="L111" s="110"/>
      <c r="M111" s="108"/>
      <c r="N111" s="109"/>
      <c r="O111" s="109"/>
      <c r="P111" s="110"/>
      <c r="Q111" s="416"/>
      <c r="R111" s="426"/>
      <c r="S111" s="426"/>
      <c r="T111" s="427"/>
      <c r="U111" s="108"/>
      <c r="V111" s="109"/>
      <c r="W111" s="110"/>
      <c r="X111" s="108"/>
      <c r="Y111" s="109"/>
      <c r="Z111" s="109"/>
      <c r="AA111" s="110"/>
      <c r="AB111" s="108"/>
      <c r="AC111" s="109"/>
      <c r="AD111" s="109"/>
      <c r="AE111" s="110"/>
      <c r="AF111" s="108"/>
      <c r="AG111" s="109"/>
      <c r="AH111" s="109"/>
      <c r="AI111" s="109"/>
      <c r="AJ111" s="110"/>
      <c r="AK111" s="108"/>
      <c r="AL111" s="109"/>
      <c r="AM111" s="109"/>
      <c r="AN111" s="110"/>
      <c r="AO111" s="108"/>
      <c r="AP111" s="110"/>
      <c r="AQ111" s="108"/>
      <c r="AR111" s="109"/>
      <c r="AS111" s="109"/>
      <c r="AT111" s="110"/>
      <c r="AU111" s="108">
        <v>1.2999999999999999E-2</v>
      </c>
      <c r="AV111" s="109"/>
      <c r="AW111" s="109"/>
      <c r="AX111" s="110"/>
      <c r="AY111" s="108"/>
      <c r="AZ111" s="109"/>
      <c r="BA111" s="109"/>
      <c r="BB111" s="110"/>
      <c r="BC111" s="108"/>
      <c r="BD111" s="109"/>
      <c r="BE111" s="109"/>
      <c r="BF111" s="110"/>
      <c r="BG111" s="108"/>
      <c r="BH111" s="109"/>
      <c r="BI111" s="109"/>
      <c r="BJ111" s="110"/>
      <c r="BK111" s="108"/>
      <c r="BL111" s="110"/>
      <c r="BM111" s="108"/>
      <c r="BN111" s="109"/>
      <c r="BO111" s="109"/>
      <c r="BP111" s="110"/>
      <c r="BQ111" s="19"/>
      <c r="BR111" s="108"/>
      <c r="BS111" s="109"/>
      <c r="BT111" s="110"/>
      <c r="BU111" s="108"/>
      <c r="BV111" s="109"/>
      <c r="BW111" s="110"/>
      <c r="BX111" s="108"/>
      <c r="BY111" s="109"/>
      <c r="BZ111" s="110"/>
      <c r="CA111" s="108"/>
      <c r="CB111" s="109"/>
      <c r="CC111" s="110"/>
      <c r="CD111" s="108"/>
      <c r="CE111" s="109"/>
      <c r="CF111" s="110"/>
      <c r="CG111" s="108"/>
      <c r="CH111" s="109"/>
      <c r="CI111" s="110"/>
      <c r="CJ111" s="108"/>
      <c r="CK111" s="110"/>
      <c r="CL111" s="108"/>
      <c r="CM111" s="110"/>
      <c r="CN111" s="108"/>
      <c r="CO111" s="110"/>
      <c r="CP111" s="108"/>
      <c r="CQ111" s="110"/>
      <c r="CR111" s="19"/>
      <c r="CS111" s="19"/>
      <c r="CT111" s="108"/>
      <c r="CU111" s="110"/>
      <c r="CV111" s="108"/>
      <c r="CW111" s="109"/>
      <c r="CX111" s="109"/>
      <c r="CY111" s="110"/>
      <c r="CZ111" s="19">
        <v>1.2999999999999999E-2</v>
      </c>
      <c r="DA111" s="108"/>
      <c r="DB111" s="109"/>
      <c r="DC111" s="109"/>
      <c r="DD111" s="109"/>
      <c r="DE111" s="110"/>
      <c r="DF111" s="108"/>
      <c r="DG111" s="109"/>
      <c r="DH111" s="109"/>
      <c r="DI111" s="109"/>
      <c r="DJ111" s="110"/>
      <c r="DK111" s="108"/>
      <c r="DL111" s="109"/>
      <c r="DM111" s="109"/>
      <c r="DN111" s="110"/>
      <c r="DO111" s="108"/>
      <c r="DP111" s="109"/>
      <c r="DQ111" s="109"/>
      <c r="DR111" s="110"/>
      <c r="DS111" s="108"/>
      <c r="DT111" s="109"/>
      <c r="DU111" s="109"/>
      <c r="DV111" s="110"/>
      <c r="DW111" s="19"/>
      <c r="DX111" s="19"/>
      <c r="DY111" s="108">
        <v>1.2999999999999999E-2</v>
      </c>
      <c r="DZ111" s="109"/>
      <c r="EA111" s="109"/>
      <c r="EB111" s="110"/>
      <c r="EC111" s="19"/>
      <c r="ED111" s="19"/>
      <c r="EE111" s="108">
        <v>1.2999999999999999E-2</v>
      </c>
      <c r="EF111" s="110"/>
      <c r="EG111" s="108"/>
      <c r="EH111" s="110"/>
      <c r="EI111" s="108"/>
      <c r="EJ111" s="110"/>
      <c r="EK111" s="108"/>
      <c r="EL111" s="109"/>
      <c r="EM111" s="110"/>
      <c r="EN111" s="108">
        <v>1.2999999999999999E-2</v>
      </c>
      <c r="EO111" s="110"/>
      <c r="EP111" s="108"/>
      <c r="EQ111" s="110"/>
      <c r="ER111" s="108"/>
      <c r="ES111" s="110"/>
      <c r="ET111" s="108"/>
      <c r="EU111" s="109"/>
      <c r="EV111" s="109"/>
      <c r="EW111" s="110"/>
      <c r="EX111" s="108"/>
      <c r="EY111" s="109"/>
      <c r="EZ111" s="109"/>
      <c r="FA111" s="110"/>
      <c r="FB111" s="108"/>
      <c r="FC111" s="110"/>
      <c r="FD111" s="108"/>
      <c r="FE111" s="109"/>
      <c r="FF111" s="109"/>
      <c r="FG111" s="110"/>
      <c r="FH111" s="108"/>
      <c r="FI111" s="110"/>
      <c r="FJ111" s="108"/>
      <c r="FK111" s="110"/>
      <c r="FL111" s="108">
        <v>1.2999999999999999E-2</v>
      </c>
      <c r="FM111" s="110"/>
      <c r="FN111" s="108"/>
      <c r="FO111" s="109"/>
      <c r="FP111" s="109"/>
      <c r="FQ111" s="110"/>
      <c r="FR111" s="108"/>
      <c r="FS111" s="109"/>
      <c r="FT111" s="109"/>
      <c r="FU111" s="110"/>
      <c r="FV111" s="108">
        <v>1.2999999999999999E-2</v>
      </c>
      <c r="FW111" s="110"/>
      <c r="FX111" s="108">
        <v>1.2999999999999999E-2</v>
      </c>
      <c r="FY111" s="110"/>
      <c r="FZ111" s="108"/>
      <c r="GA111" s="110"/>
      <c r="GB111" s="19"/>
      <c r="GC111" s="108"/>
      <c r="GD111" s="110"/>
      <c r="GE111" s="108"/>
      <c r="GF111" s="109"/>
      <c r="GG111" s="109"/>
      <c r="GH111" s="110"/>
      <c r="GI111" s="19"/>
      <c r="GJ111" s="19"/>
      <c r="GK111" s="19"/>
      <c r="GL111" s="19"/>
      <c r="GM111" s="108"/>
      <c r="GN111" s="109"/>
      <c r="GO111" s="109"/>
      <c r="GP111" s="110"/>
      <c r="GQ111" s="108"/>
      <c r="GR111" s="109"/>
      <c r="GS111" s="109"/>
      <c r="GT111" s="110"/>
      <c r="GU111" s="108"/>
      <c r="GV111" s="109"/>
      <c r="GW111" s="109"/>
      <c r="GX111" s="110"/>
      <c r="GY111" s="108">
        <v>1.2999999999999999E-2</v>
      </c>
      <c r="GZ111" s="109"/>
      <c r="HA111" s="109"/>
      <c r="HB111" s="110"/>
      <c r="HC111" s="19"/>
      <c r="HD111" s="108"/>
      <c r="HE111" s="110"/>
      <c r="HF111" s="108"/>
      <c r="HG111" s="109"/>
      <c r="HH111" s="109"/>
      <c r="HI111" s="110"/>
      <c r="HJ111" s="108"/>
      <c r="HK111" s="110"/>
      <c r="HL111" s="108"/>
      <c r="HM111" s="109"/>
      <c r="HN111" s="109"/>
      <c r="HO111" s="110"/>
      <c r="HP111" s="108"/>
      <c r="HQ111" s="110"/>
      <c r="HR111" s="108">
        <v>1.2999999999999999E-2</v>
      </c>
      <c r="HS111" s="109"/>
      <c r="HT111" s="109"/>
      <c r="HU111" s="110"/>
      <c r="HV111" s="108"/>
      <c r="HW111" s="110"/>
      <c r="HX111" s="108"/>
      <c r="HY111" s="110"/>
      <c r="HZ111" s="108"/>
      <c r="IA111" s="109"/>
      <c r="IB111" s="109"/>
      <c r="IC111" s="110"/>
      <c r="ID111" s="108"/>
      <c r="IE111" s="110"/>
      <c r="IF111" s="108"/>
      <c r="IG111" s="110"/>
      <c r="IH111" s="108"/>
      <c r="II111" s="109"/>
      <c r="IJ111" s="109"/>
      <c r="IK111" s="110"/>
      <c r="IL111" s="19"/>
      <c r="IM111" s="108">
        <v>1.2999999999999999E-2</v>
      </c>
      <c r="IN111" s="110"/>
      <c r="IO111" s="108"/>
      <c r="IP111" s="109"/>
      <c r="IQ111" s="109"/>
      <c r="IR111" s="110"/>
      <c r="IS111" s="108"/>
      <c r="IT111" s="109"/>
      <c r="IU111" s="109"/>
      <c r="IV111" s="110"/>
      <c r="IW111" s="108"/>
      <c r="IX111" s="109"/>
      <c r="IY111" s="109"/>
      <c r="IZ111" s="110"/>
      <c r="JA111" s="19"/>
      <c r="JB111" s="108"/>
      <c r="JC111" s="109"/>
      <c r="JD111" s="109"/>
      <c r="JE111" s="110"/>
      <c r="JF111" s="108"/>
      <c r="JG111" s="109"/>
      <c r="JH111" s="110"/>
      <c r="JI111" s="108"/>
      <c r="JJ111" s="110"/>
      <c r="JK111" s="108"/>
      <c r="JL111" s="109"/>
      <c r="JM111" s="109"/>
      <c r="JN111" s="110"/>
      <c r="JO111" s="108"/>
      <c r="JP111" s="110"/>
      <c r="JQ111" s="108"/>
      <c r="JR111" s="109"/>
      <c r="JS111" s="109"/>
      <c r="JT111" s="110"/>
      <c r="JU111" s="108"/>
      <c r="JV111" s="109"/>
      <c r="JW111" s="109"/>
      <c r="JX111" s="110"/>
      <c r="JY111" s="108"/>
      <c r="JZ111" s="109"/>
      <c r="KA111" s="109"/>
      <c r="KB111" s="110"/>
      <c r="KC111" s="108"/>
      <c r="KD111" s="109"/>
      <c r="KE111" s="109"/>
      <c r="KF111" s="124"/>
    </row>
    <row r="112" spans="1:292" s="115" customFormat="1" ht="14">
      <c r="A112" s="878"/>
      <c r="B112" s="483" t="s">
        <v>379</v>
      </c>
      <c r="C112" s="19"/>
      <c r="D112" s="108"/>
      <c r="E112" s="109"/>
      <c r="F112" s="109"/>
      <c r="G112" s="109"/>
      <c r="H112" s="110"/>
      <c r="I112" s="108"/>
      <c r="J112" s="109"/>
      <c r="K112" s="109"/>
      <c r="L112" s="110"/>
      <c r="M112" s="108"/>
      <c r="N112" s="109"/>
      <c r="O112" s="109"/>
      <c r="P112" s="110"/>
      <c r="Q112" s="416"/>
      <c r="R112" s="426"/>
      <c r="S112" s="426"/>
      <c r="T112" s="427"/>
      <c r="U112" s="108"/>
      <c r="V112" s="109"/>
      <c r="W112" s="110"/>
      <c r="X112" s="108"/>
      <c r="Y112" s="109"/>
      <c r="Z112" s="109"/>
      <c r="AA112" s="110"/>
      <c r="AB112" s="108"/>
      <c r="AC112" s="109"/>
      <c r="AD112" s="109"/>
      <c r="AE112" s="110"/>
      <c r="AF112" s="108"/>
      <c r="AG112" s="109"/>
      <c r="AH112" s="109"/>
      <c r="AI112" s="109"/>
      <c r="AJ112" s="110"/>
      <c r="AK112" s="108"/>
      <c r="AL112" s="109"/>
      <c r="AM112" s="109"/>
      <c r="AN112" s="110"/>
      <c r="AO112" s="108"/>
      <c r="AP112" s="110"/>
      <c r="AQ112" s="108"/>
      <c r="AR112" s="109"/>
      <c r="AS112" s="109"/>
      <c r="AT112" s="110"/>
      <c r="AU112" s="108"/>
      <c r="AV112" s="109"/>
      <c r="AW112" s="109"/>
      <c r="AX112" s="110"/>
      <c r="AY112" s="108"/>
      <c r="AZ112" s="109"/>
      <c r="BA112" s="109"/>
      <c r="BB112" s="110"/>
      <c r="BC112" s="108"/>
      <c r="BD112" s="109"/>
      <c r="BE112" s="109"/>
      <c r="BF112" s="110"/>
      <c r="BG112" s="108"/>
      <c r="BH112" s="109"/>
      <c r="BI112" s="109"/>
      <c r="BJ112" s="110"/>
      <c r="BK112" s="108"/>
      <c r="BL112" s="110"/>
      <c r="BM112" s="108"/>
      <c r="BN112" s="109"/>
      <c r="BO112" s="109"/>
      <c r="BP112" s="110"/>
      <c r="BQ112" s="19"/>
      <c r="BR112" s="108"/>
      <c r="BS112" s="109"/>
      <c r="BT112" s="110"/>
      <c r="BU112" s="108"/>
      <c r="BV112" s="109"/>
      <c r="BW112" s="110"/>
      <c r="BX112" s="108"/>
      <c r="BY112" s="109"/>
      <c r="BZ112" s="110"/>
      <c r="CA112" s="108"/>
      <c r="CB112" s="109"/>
      <c r="CC112" s="110"/>
      <c r="CD112" s="108"/>
      <c r="CE112" s="109"/>
      <c r="CF112" s="110"/>
      <c r="CG112" s="108"/>
      <c r="CH112" s="109"/>
      <c r="CI112" s="110"/>
      <c r="CJ112" s="108"/>
      <c r="CK112" s="110"/>
      <c r="CL112" s="108"/>
      <c r="CM112" s="110"/>
      <c r="CN112" s="108"/>
      <c r="CO112" s="110"/>
      <c r="CP112" s="108"/>
      <c r="CQ112" s="110"/>
      <c r="CR112" s="19"/>
      <c r="CS112" s="19"/>
      <c r="CT112" s="108"/>
      <c r="CU112" s="110"/>
      <c r="CV112" s="108"/>
      <c r="CW112" s="109"/>
      <c r="CX112" s="109"/>
      <c r="CY112" s="110"/>
      <c r="CZ112" s="19"/>
      <c r="DA112" s="108"/>
      <c r="DB112" s="109"/>
      <c r="DC112" s="109"/>
      <c r="DD112" s="109"/>
      <c r="DE112" s="110"/>
      <c r="DF112" s="108"/>
      <c r="DG112" s="109"/>
      <c r="DH112" s="109"/>
      <c r="DI112" s="109"/>
      <c r="DJ112" s="110"/>
      <c r="DK112" s="108"/>
      <c r="DL112" s="109"/>
      <c r="DM112" s="109"/>
      <c r="DN112" s="110"/>
      <c r="DO112" s="108"/>
      <c r="DP112" s="109"/>
      <c r="DQ112" s="109"/>
      <c r="DR112" s="110"/>
      <c r="DS112" s="108"/>
      <c r="DT112" s="109"/>
      <c r="DU112" s="109"/>
      <c r="DV112" s="110"/>
      <c r="DW112" s="19"/>
      <c r="DX112" s="19"/>
      <c r="DY112" s="108"/>
      <c r="DZ112" s="109"/>
      <c r="EA112" s="109"/>
      <c r="EB112" s="110"/>
      <c r="EC112" s="19"/>
      <c r="ED112" s="19"/>
      <c r="EE112" s="108"/>
      <c r="EF112" s="110"/>
      <c r="EG112" s="108"/>
      <c r="EH112" s="110"/>
      <c r="EI112" s="108"/>
      <c r="EJ112" s="110"/>
      <c r="EK112" s="108"/>
      <c r="EL112" s="109"/>
      <c r="EM112" s="110"/>
      <c r="EN112" s="108"/>
      <c r="EO112" s="110"/>
      <c r="EP112" s="108">
        <v>-19.399999999999999</v>
      </c>
      <c r="EQ112" s="110"/>
      <c r="ER112" s="108">
        <v>-10</v>
      </c>
      <c r="ES112" s="110"/>
      <c r="ET112" s="108"/>
      <c r="EU112" s="109"/>
      <c r="EV112" s="109"/>
      <c r="EW112" s="110"/>
      <c r="EX112" s="108"/>
      <c r="EY112" s="109"/>
      <c r="EZ112" s="109"/>
      <c r="FA112" s="110"/>
      <c r="FB112" s="108"/>
      <c r="FC112" s="110"/>
      <c r="FD112" s="108"/>
      <c r="FE112" s="109"/>
      <c r="FF112" s="109"/>
      <c r="FG112" s="110"/>
      <c r="FH112" s="108">
        <v>-5</v>
      </c>
      <c r="FI112" s="110"/>
      <c r="FJ112" s="108">
        <v>-0.7</v>
      </c>
      <c r="FK112" s="110"/>
      <c r="FL112" s="108"/>
      <c r="FM112" s="110"/>
      <c r="FN112" s="108"/>
      <c r="FO112" s="109"/>
      <c r="FP112" s="109"/>
      <c r="FQ112" s="110"/>
      <c r="FR112" s="108"/>
      <c r="FS112" s="109"/>
      <c r="FT112" s="109"/>
      <c r="FU112" s="110"/>
      <c r="FV112" s="108"/>
      <c r="FW112" s="110"/>
      <c r="FX112" s="108"/>
      <c r="FY112" s="110"/>
      <c r="FZ112" s="108"/>
      <c r="GA112" s="110"/>
      <c r="GB112" s="19"/>
      <c r="GC112" s="108">
        <v>-19.899999999999999</v>
      </c>
      <c r="GD112" s="110"/>
      <c r="GE112" s="108"/>
      <c r="GF112" s="109"/>
      <c r="GG112" s="109"/>
      <c r="GH112" s="110"/>
      <c r="GI112" s="19"/>
      <c r="GJ112" s="19"/>
      <c r="GK112" s="19"/>
      <c r="GL112" s="19"/>
      <c r="GM112" s="108"/>
      <c r="GN112" s="109"/>
      <c r="GO112" s="109"/>
      <c r="GP112" s="110"/>
      <c r="GQ112" s="108"/>
      <c r="GR112" s="109"/>
      <c r="GS112" s="109"/>
      <c r="GT112" s="110"/>
      <c r="GU112" s="108"/>
      <c r="GV112" s="109"/>
      <c r="GW112" s="109"/>
      <c r="GX112" s="110"/>
      <c r="GY112" s="108"/>
      <c r="GZ112" s="109"/>
      <c r="HA112" s="109"/>
      <c r="HB112" s="110"/>
      <c r="HC112" s="19"/>
      <c r="HD112" s="108">
        <v>-7.6</v>
      </c>
      <c r="HE112" s="110"/>
      <c r="HF112" s="108"/>
      <c r="HG112" s="109"/>
      <c r="HH112" s="109"/>
      <c r="HI112" s="110"/>
      <c r="HJ112" s="108"/>
      <c r="HK112" s="110"/>
      <c r="HL112" s="108"/>
      <c r="HM112" s="109"/>
      <c r="HN112" s="109"/>
      <c r="HO112" s="110"/>
      <c r="HP112" s="108"/>
      <c r="HQ112" s="110"/>
      <c r="HR112" s="108"/>
      <c r="HS112" s="109"/>
      <c r="HT112" s="109"/>
      <c r="HU112" s="110"/>
      <c r="HV112" s="108">
        <v>-14.5</v>
      </c>
      <c r="HW112" s="110"/>
      <c r="HX112" s="108">
        <v>-17.3</v>
      </c>
      <c r="HY112" s="110"/>
      <c r="HZ112" s="108"/>
      <c r="IA112" s="109"/>
      <c r="IB112" s="109"/>
      <c r="IC112" s="110"/>
      <c r="ID112" s="108">
        <v>-11.1</v>
      </c>
      <c r="IE112" s="110"/>
      <c r="IF112" s="108">
        <v>-26</v>
      </c>
      <c r="IG112" s="110"/>
      <c r="IH112" s="108"/>
      <c r="II112" s="109"/>
      <c r="IJ112" s="109"/>
      <c r="IK112" s="110"/>
      <c r="IL112" s="19"/>
      <c r="IM112" s="108"/>
      <c r="IN112" s="110"/>
      <c r="IO112" s="108"/>
      <c r="IP112" s="109"/>
      <c r="IQ112" s="109"/>
      <c r="IR112" s="110"/>
      <c r="IS112" s="108"/>
      <c r="IT112" s="109"/>
      <c r="IU112" s="109"/>
      <c r="IV112" s="110"/>
      <c r="IW112" s="108"/>
      <c r="IX112" s="109"/>
      <c r="IY112" s="109"/>
      <c r="IZ112" s="110"/>
      <c r="JA112" s="19"/>
      <c r="JB112" s="108"/>
      <c r="JC112" s="109"/>
      <c r="JD112" s="109"/>
      <c r="JE112" s="110"/>
      <c r="JF112" s="108"/>
      <c r="JG112" s="109"/>
      <c r="JH112" s="110"/>
      <c r="JI112" s="108"/>
      <c r="JJ112" s="110"/>
      <c r="JK112" s="108"/>
      <c r="JL112" s="109"/>
      <c r="JM112" s="109"/>
      <c r="JN112" s="110"/>
      <c r="JO112" s="108"/>
      <c r="JP112" s="110"/>
      <c r="JQ112" s="108"/>
      <c r="JR112" s="109"/>
      <c r="JS112" s="109"/>
      <c r="JT112" s="110"/>
      <c r="JU112" s="108"/>
      <c r="JV112" s="109"/>
      <c r="JW112" s="109"/>
      <c r="JX112" s="110"/>
      <c r="JY112" s="108"/>
      <c r="JZ112" s="109"/>
      <c r="KA112" s="109"/>
      <c r="KB112" s="110"/>
      <c r="KC112" s="108"/>
      <c r="KD112" s="109"/>
      <c r="KE112" s="109"/>
      <c r="KF112" s="124"/>
    </row>
    <row r="113" spans="1:292" s="115" customFormat="1" ht="14">
      <c r="A113" s="878"/>
      <c r="B113" s="483" t="s">
        <v>380</v>
      </c>
      <c r="C113" s="19"/>
      <c r="D113" s="108"/>
      <c r="E113" s="109"/>
      <c r="F113" s="109"/>
      <c r="G113" s="109"/>
      <c r="H113" s="110"/>
      <c r="I113" s="108"/>
      <c r="J113" s="109"/>
      <c r="K113" s="109"/>
      <c r="L113" s="110"/>
      <c r="M113" s="108"/>
      <c r="N113" s="109"/>
      <c r="O113" s="109"/>
      <c r="P113" s="110"/>
      <c r="Q113" s="416"/>
      <c r="R113" s="426"/>
      <c r="S113" s="426"/>
      <c r="T113" s="427"/>
      <c r="U113" s="108"/>
      <c r="V113" s="109"/>
      <c r="W113" s="110"/>
      <c r="X113" s="108"/>
      <c r="Y113" s="109"/>
      <c r="Z113" s="109"/>
      <c r="AA113" s="110"/>
      <c r="AB113" s="108"/>
      <c r="AC113" s="109"/>
      <c r="AD113" s="109"/>
      <c r="AE113" s="110"/>
      <c r="AF113" s="108"/>
      <c r="AG113" s="109"/>
      <c r="AH113" s="109"/>
      <c r="AI113" s="109"/>
      <c r="AJ113" s="110"/>
      <c r="AK113" s="108"/>
      <c r="AL113" s="109"/>
      <c r="AM113" s="109"/>
      <c r="AN113" s="110"/>
      <c r="AO113" s="108"/>
      <c r="AP113" s="110"/>
      <c r="AQ113" s="108"/>
      <c r="AR113" s="109"/>
      <c r="AS113" s="109"/>
      <c r="AT113" s="110"/>
      <c r="AU113" s="108"/>
      <c r="AV113" s="109"/>
      <c r="AW113" s="109"/>
      <c r="AX113" s="110"/>
      <c r="AY113" s="108"/>
      <c r="AZ113" s="109"/>
      <c r="BA113" s="109"/>
      <c r="BB113" s="110"/>
      <c r="BC113" s="108"/>
      <c r="BD113" s="109"/>
      <c r="BE113" s="109"/>
      <c r="BF113" s="110"/>
      <c r="BG113" s="108"/>
      <c r="BH113" s="109"/>
      <c r="BI113" s="109"/>
      <c r="BJ113" s="110"/>
      <c r="BK113" s="108"/>
      <c r="BL113" s="110"/>
      <c r="BM113" s="108"/>
      <c r="BN113" s="109"/>
      <c r="BO113" s="109"/>
      <c r="BP113" s="110"/>
      <c r="BQ113" s="19"/>
      <c r="BR113" s="108"/>
      <c r="BS113" s="109"/>
      <c r="BT113" s="110"/>
      <c r="BU113" s="108"/>
      <c r="BV113" s="109"/>
      <c r="BW113" s="110"/>
      <c r="BX113" s="108"/>
      <c r="BY113" s="109"/>
      <c r="BZ113" s="110"/>
      <c r="CA113" s="108"/>
      <c r="CB113" s="109"/>
      <c r="CC113" s="110"/>
      <c r="CD113" s="108"/>
      <c r="CE113" s="109"/>
      <c r="CF113" s="110"/>
      <c r="CG113" s="108"/>
      <c r="CH113" s="109"/>
      <c r="CI113" s="110"/>
      <c r="CJ113" s="108"/>
      <c r="CK113" s="110"/>
      <c r="CL113" s="108"/>
      <c r="CM113" s="110"/>
      <c r="CN113" s="108"/>
      <c r="CO113" s="110"/>
      <c r="CP113" s="108"/>
      <c r="CQ113" s="110"/>
      <c r="CR113" s="19"/>
      <c r="CS113" s="19"/>
      <c r="CT113" s="108"/>
      <c r="CU113" s="110"/>
      <c r="CV113" s="108"/>
      <c r="CW113" s="109"/>
      <c r="CX113" s="109"/>
      <c r="CY113" s="110"/>
      <c r="CZ113" s="19"/>
      <c r="DA113" s="108"/>
      <c r="DB113" s="109"/>
      <c r="DC113" s="109"/>
      <c r="DD113" s="109"/>
      <c r="DE113" s="110"/>
      <c r="DF113" s="108"/>
      <c r="DG113" s="109"/>
      <c r="DH113" s="109"/>
      <c r="DI113" s="109"/>
      <c r="DJ113" s="110"/>
      <c r="DK113" s="108"/>
      <c r="DL113" s="109"/>
      <c r="DM113" s="109"/>
      <c r="DN113" s="110"/>
      <c r="DO113" s="108"/>
      <c r="DP113" s="109"/>
      <c r="DQ113" s="109"/>
      <c r="DR113" s="110"/>
      <c r="DS113" s="108"/>
      <c r="DT113" s="109"/>
      <c r="DU113" s="109"/>
      <c r="DV113" s="110"/>
      <c r="DW113" s="19"/>
      <c r="DX113" s="19"/>
      <c r="DY113" s="108"/>
      <c r="DZ113" s="109"/>
      <c r="EA113" s="109"/>
      <c r="EB113" s="110"/>
      <c r="EC113" s="19"/>
      <c r="ED113" s="19"/>
      <c r="EE113" s="108"/>
      <c r="EF113" s="110"/>
      <c r="EG113" s="108"/>
      <c r="EH113" s="110"/>
      <c r="EI113" s="108"/>
      <c r="EJ113" s="110"/>
      <c r="EK113" s="108"/>
      <c r="EL113" s="109"/>
      <c r="EM113" s="110"/>
      <c r="EN113" s="108"/>
      <c r="EO113" s="110"/>
      <c r="EP113" s="108">
        <v>3.43</v>
      </c>
      <c r="EQ113" s="110"/>
      <c r="ER113" s="108">
        <v>3.41</v>
      </c>
      <c r="ES113" s="110"/>
      <c r="ET113" s="108"/>
      <c r="EU113" s="109"/>
      <c r="EV113" s="109"/>
      <c r="EW113" s="110"/>
      <c r="EX113" s="108"/>
      <c r="EY113" s="109"/>
      <c r="EZ113" s="109"/>
      <c r="FA113" s="110"/>
      <c r="FB113" s="108"/>
      <c r="FC113" s="110"/>
      <c r="FD113" s="108"/>
      <c r="FE113" s="109"/>
      <c r="FF113" s="109"/>
      <c r="FG113" s="110"/>
      <c r="FH113" s="108">
        <v>0.97</v>
      </c>
      <c r="FI113" s="110"/>
      <c r="FJ113" s="108">
        <v>0.35</v>
      </c>
      <c r="FK113" s="110"/>
      <c r="FL113" s="108"/>
      <c r="FM113" s="110"/>
      <c r="FN113" s="108"/>
      <c r="FO113" s="109"/>
      <c r="FP113" s="109"/>
      <c r="FQ113" s="110"/>
      <c r="FR113" s="108"/>
      <c r="FS113" s="109"/>
      <c r="FT113" s="109"/>
      <c r="FU113" s="110"/>
      <c r="FV113" s="108"/>
      <c r="FW113" s="110"/>
      <c r="FX113" s="108"/>
      <c r="FY113" s="110"/>
      <c r="FZ113" s="108"/>
      <c r="GA113" s="110"/>
      <c r="GB113" s="19"/>
      <c r="GC113" s="108">
        <v>4.21</v>
      </c>
      <c r="GD113" s="110"/>
      <c r="GE113" s="108"/>
      <c r="GF113" s="109"/>
      <c r="GG113" s="109"/>
      <c r="GH113" s="110"/>
      <c r="GI113" s="19"/>
      <c r="GJ113" s="19"/>
      <c r="GK113" s="19"/>
      <c r="GL113" s="19"/>
      <c r="GM113" s="108"/>
      <c r="GN113" s="109"/>
      <c r="GO113" s="109"/>
      <c r="GP113" s="110"/>
      <c r="GQ113" s="108"/>
      <c r="GR113" s="109"/>
      <c r="GS113" s="109"/>
      <c r="GT113" s="110"/>
      <c r="GU113" s="108"/>
      <c r="GV113" s="109"/>
      <c r="GW113" s="109"/>
      <c r="GX113" s="110"/>
      <c r="GY113" s="108"/>
      <c r="GZ113" s="109"/>
      <c r="HA113" s="109"/>
      <c r="HB113" s="110"/>
      <c r="HC113" s="19"/>
      <c r="HD113" s="108">
        <v>2.48</v>
      </c>
      <c r="HE113" s="110"/>
      <c r="HF113" s="108"/>
      <c r="HG113" s="109"/>
      <c r="HH113" s="109"/>
      <c r="HI113" s="110"/>
      <c r="HJ113" s="108"/>
      <c r="HK113" s="110"/>
      <c r="HL113" s="108"/>
      <c r="HM113" s="109"/>
      <c r="HN113" s="109"/>
      <c r="HO113" s="110"/>
      <c r="HP113" s="108"/>
      <c r="HQ113" s="110"/>
      <c r="HR113" s="108"/>
      <c r="HS113" s="109"/>
      <c r="HT113" s="109"/>
      <c r="HU113" s="110"/>
      <c r="HV113" s="108">
        <v>3.03</v>
      </c>
      <c r="HW113" s="110"/>
      <c r="HX113" s="108">
        <v>2.63</v>
      </c>
      <c r="HY113" s="110"/>
      <c r="HZ113" s="108"/>
      <c r="IA113" s="109"/>
      <c r="IB113" s="109"/>
      <c r="IC113" s="110"/>
      <c r="ID113" s="108">
        <v>2.78</v>
      </c>
      <c r="IE113" s="110"/>
      <c r="IF113" s="108">
        <v>4</v>
      </c>
      <c r="IG113" s="110"/>
      <c r="IH113" s="108"/>
      <c r="II113" s="109"/>
      <c r="IJ113" s="109"/>
      <c r="IK113" s="110"/>
      <c r="IL113" s="19"/>
      <c r="IM113" s="108"/>
      <c r="IN113" s="110"/>
      <c r="IO113" s="108"/>
      <c r="IP113" s="109"/>
      <c r="IQ113" s="109"/>
      <c r="IR113" s="110"/>
      <c r="IS113" s="108"/>
      <c r="IT113" s="109"/>
      <c r="IU113" s="109"/>
      <c r="IV113" s="110"/>
      <c r="IW113" s="108"/>
      <c r="IX113" s="109"/>
      <c r="IY113" s="109"/>
      <c r="IZ113" s="110"/>
      <c r="JA113" s="19"/>
      <c r="JB113" s="108"/>
      <c r="JC113" s="109"/>
      <c r="JD113" s="109"/>
      <c r="JE113" s="110"/>
      <c r="JF113" s="108"/>
      <c r="JG113" s="109"/>
      <c r="JH113" s="110"/>
      <c r="JI113" s="108"/>
      <c r="JJ113" s="110"/>
      <c r="JK113" s="108"/>
      <c r="JL113" s="109"/>
      <c r="JM113" s="109"/>
      <c r="JN113" s="110"/>
      <c r="JO113" s="108"/>
      <c r="JP113" s="110"/>
      <c r="JQ113" s="108"/>
      <c r="JR113" s="109"/>
      <c r="JS113" s="109"/>
      <c r="JT113" s="110"/>
      <c r="JU113" s="108"/>
      <c r="JV113" s="109"/>
      <c r="JW113" s="109"/>
      <c r="JX113" s="110"/>
      <c r="JY113" s="108"/>
      <c r="JZ113" s="109"/>
      <c r="KA113" s="109"/>
      <c r="KB113" s="110"/>
      <c r="KC113" s="108"/>
      <c r="KD113" s="109"/>
      <c r="KE113" s="109"/>
      <c r="KF113" s="124"/>
    </row>
    <row r="114" spans="1:292" s="115" customFormat="1" ht="15" thickBot="1">
      <c r="A114" s="879"/>
      <c r="B114" s="484" t="s">
        <v>381</v>
      </c>
      <c r="C114" s="123"/>
      <c r="D114" s="117"/>
      <c r="E114" s="145"/>
      <c r="F114" s="145"/>
      <c r="G114" s="145"/>
      <c r="H114" s="146"/>
      <c r="I114" s="117"/>
      <c r="J114" s="145"/>
      <c r="K114" s="145"/>
      <c r="L114" s="146"/>
      <c r="M114" s="117"/>
      <c r="N114" s="145"/>
      <c r="O114" s="145"/>
      <c r="P114" s="146"/>
      <c r="Q114" s="475"/>
      <c r="R114" s="476"/>
      <c r="S114" s="476"/>
      <c r="T114" s="477"/>
      <c r="U114" s="117"/>
      <c r="V114" s="145"/>
      <c r="W114" s="146"/>
      <c r="X114" s="117"/>
      <c r="Y114" s="145"/>
      <c r="Z114" s="145"/>
      <c r="AA114" s="146"/>
      <c r="AB114" s="117"/>
      <c r="AC114" s="145"/>
      <c r="AD114" s="145"/>
      <c r="AE114" s="146"/>
      <c r="AF114" s="117"/>
      <c r="AG114" s="145"/>
      <c r="AH114" s="145"/>
      <c r="AI114" s="145"/>
      <c r="AJ114" s="146"/>
      <c r="AK114" s="117"/>
      <c r="AL114" s="145"/>
      <c r="AM114" s="145"/>
      <c r="AN114" s="146"/>
      <c r="AO114" s="117"/>
      <c r="AP114" s="146"/>
      <c r="AQ114" s="117"/>
      <c r="AR114" s="145"/>
      <c r="AS114" s="145"/>
      <c r="AT114" s="146"/>
      <c r="AU114" s="117"/>
      <c r="AV114" s="145"/>
      <c r="AW114" s="145"/>
      <c r="AX114" s="146"/>
      <c r="AY114" s="117"/>
      <c r="AZ114" s="145"/>
      <c r="BA114" s="145"/>
      <c r="BB114" s="146"/>
      <c r="BC114" s="117"/>
      <c r="BD114" s="145"/>
      <c r="BE114" s="145"/>
      <c r="BF114" s="146"/>
      <c r="BG114" s="117"/>
      <c r="BH114" s="145"/>
      <c r="BI114" s="145"/>
      <c r="BJ114" s="146"/>
      <c r="BK114" s="117"/>
      <c r="BL114" s="146"/>
      <c r="BM114" s="117"/>
      <c r="BN114" s="145"/>
      <c r="BO114" s="145"/>
      <c r="BP114" s="146"/>
      <c r="BQ114" s="123"/>
      <c r="BR114" s="117"/>
      <c r="BS114" s="145"/>
      <c r="BT114" s="146"/>
      <c r="BU114" s="117"/>
      <c r="BV114" s="145"/>
      <c r="BW114" s="146"/>
      <c r="BX114" s="117"/>
      <c r="BY114" s="145"/>
      <c r="BZ114" s="146"/>
      <c r="CA114" s="117"/>
      <c r="CB114" s="145"/>
      <c r="CC114" s="146"/>
      <c r="CD114" s="117"/>
      <c r="CE114" s="145"/>
      <c r="CF114" s="146"/>
      <c r="CG114" s="117"/>
      <c r="CH114" s="145"/>
      <c r="CI114" s="146"/>
      <c r="CJ114" s="117"/>
      <c r="CK114" s="146"/>
      <c r="CL114" s="117"/>
      <c r="CM114" s="146"/>
      <c r="CN114" s="117"/>
      <c r="CO114" s="146"/>
      <c r="CP114" s="117"/>
      <c r="CQ114" s="146"/>
      <c r="CR114" s="123"/>
      <c r="CS114" s="123"/>
      <c r="CT114" s="117"/>
      <c r="CU114" s="146"/>
      <c r="CV114" s="117"/>
      <c r="CW114" s="145"/>
      <c r="CX114" s="145"/>
      <c r="CY114" s="146"/>
      <c r="CZ114" s="123"/>
      <c r="DA114" s="117"/>
      <c r="DB114" s="145"/>
      <c r="DC114" s="145"/>
      <c r="DD114" s="145"/>
      <c r="DE114" s="146"/>
      <c r="DF114" s="117"/>
      <c r="DG114" s="145"/>
      <c r="DH114" s="145"/>
      <c r="DI114" s="145"/>
      <c r="DJ114" s="146"/>
      <c r="DK114" s="117"/>
      <c r="DL114" s="145"/>
      <c r="DM114" s="145"/>
      <c r="DN114" s="146"/>
      <c r="DO114" s="117"/>
      <c r="DP114" s="145"/>
      <c r="DQ114" s="145"/>
      <c r="DR114" s="146"/>
      <c r="DS114" s="117"/>
      <c r="DT114" s="145"/>
      <c r="DU114" s="145"/>
      <c r="DV114" s="146"/>
      <c r="DW114" s="123"/>
      <c r="DX114" s="123"/>
      <c r="DY114" s="117"/>
      <c r="DZ114" s="145"/>
      <c r="EA114" s="145"/>
      <c r="EB114" s="146"/>
      <c r="EC114" s="123"/>
      <c r="ED114" s="123"/>
      <c r="EE114" s="117"/>
      <c r="EF114" s="146"/>
      <c r="EG114" s="117"/>
      <c r="EH114" s="146"/>
      <c r="EI114" s="117"/>
      <c r="EJ114" s="146"/>
      <c r="EK114" s="117"/>
      <c r="EL114" s="145"/>
      <c r="EM114" s="146"/>
      <c r="EN114" s="117"/>
      <c r="EO114" s="146"/>
      <c r="EP114" s="117">
        <v>350</v>
      </c>
      <c r="EQ114" s="146"/>
      <c r="ER114" s="117">
        <v>16.899999999999999</v>
      </c>
      <c r="ES114" s="146"/>
      <c r="ET114" s="117"/>
      <c r="EU114" s="145"/>
      <c r="EV114" s="145"/>
      <c r="EW114" s="146"/>
      <c r="EX114" s="117"/>
      <c r="EY114" s="145"/>
      <c r="EZ114" s="145"/>
      <c r="FA114" s="146"/>
      <c r="FB114" s="117"/>
      <c r="FC114" s="146"/>
      <c r="FD114" s="117"/>
      <c r="FE114" s="145"/>
      <c r="FF114" s="145"/>
      <c r="FG114" s="146"/>
      <c r="FH114" s="117">
        <v>271.60000000000002</v>
      </c>
      <c r="FI114" s="146"/>
      <c r="FJ114" s="117">
        <v>14.2</v>
      </c>
      <c r="FK114" s="146"/>
      <c r="FL114" s="117"/>
      <c r="FM114" s="146"/>
      <c r="FN114" s="117"/>
      <c r="FO114" s="145"/>
      <c r="FP114" s="145"/>
      <c r="FQ114" s="146"/>
      <c r="FR114" s="117"/>
      <c r="FS114" s="145"/>
      <c r="FT114" s="145"/>
      <c r="FU114" s="146"/>
      <c r="FV114" s="117"/>
      <c r="FW114" s="146"/>
      <c r="FX114" s="117"/>
      <c r="FY114" s="146"/>
      <c r="FZ114" s="117"/>
      <c r="GA114" s="146"/>
      <c r="GB114" s="123"/>
      <c r="GC114" s="117">
        <v>159.1</v>
      </c>
      <c r="GD114" s="146"/>
      <c r="GE114" s="117"/>
      <c r="GF114" s="145"/>
      <c r="GG114" s="145"/>
      <c r="GH114" s="146"/>
      <c r="GI114" s="123"/>
      <c r="GJ114" s="123"/>
      <c r="GK114" s="123"/>
      <c r="GL114" s="123"/>
      <c r="GM114" s="117"/>
      <c r="GN114" s="145"/>
      <c r="GO114" s="145"/>
      <c r="GP114" s="146"/>
      <c r="GQ114" s="117"/>
      <c r="GR114" s="145"/>
      <c r="GS114" s="145"/>
      <c r="GT114" s="146"/>
      <c r="GU114" s="117"/>
      <c r="GV114" s="145"/>
      <c r="GW114" s="145"/>
      <c r="GX114" s="146"/>
      <c r="GY114" s="117"/>
      <c r="GZ114" s="145"/>
      <c r="HA114" s="145"/>
      <c r="HB114" s="146"/>
      <c r="HC114" s="123"/>
      <c r="HD114" s="117">
        <v>23.5</v>
      </c>
      <c r="HE114" s="146"/>
      <c r="HF114" s="117"/>
      <c r="HG114" s="145"/>
      <c r="HH114" s="145"/>
      <c r="HI114" s="146"/>
      <c r="HJ114" s="117"/>
      <c r="HK114" s="146"/>
      <c r="HL114" s="117"/>
      <c r="HM114" s="145"/>
      <c r="HN114" s="145"/>
      <c r="HO114" s="146"/>
      <c r="HP114" s="117"/>
      <c r="HQ114" s="146"/>
      <c r="HR114" s="117"/>
      <c r="HS114" s="145"/>
      <c r="HT114" s="145"/>
      <c r="HU114" s="146"/>
      <c r="HV114" s="117">
        <v>152.19999999999999</v>
      </c>
      <c r="HW114" s="146"/>
      <c r="HX114" s="117">
        <v>896.2</v>
      </c>
      <c r="HY114" s="146"/>
      <c r="HZ114" s="117"/>
      <c r="IA114" s="145"/>
      <c r="IB114" s="145"/>
      <c r="IC114" s="146"/>
      <c r="ID114" s="117">
        <v>52.7</v>
      </c>
      <c r="IE114" s="146"/>
      <c r="IF114" s="117">
        <v>787</v>
      </c>
      <c r="IG114" s="146"/>
      <c r="IH114" s="117"/>
      <c r="II114" s="145"/>
      <c r="IJ114" s="145"/>
      <c r="IK114" s="146"/>
      <c r="IL114" s="123"/>
      <c r="IM114" s="117"/>
      <c r="IN114" s="146"/>
      <c r="IO114" s="117"/>
      <c r="IP114" s="145"/>
      <c r="IQ114" s="145"/>
      <c r="IR114" s="146"/>
      <c r="IS114" s="117"/>
      <c r="IT114" s="145"/>
      <c r="IU114" s="145"/>
      <c r="IV114" s="146"/>
      <c r="IW114" s="117"/>
      <c r="IX114" s="145"/>
      <c r="IY114" s="145"/>
      <c r="IZ114" s="146"/>
      <c r="JA114" s="123"/>
      <c r="JB114" s="117"/>
      <c r="JC114" s="145"/>
      <c r="JD114" s="145"/>
      <c r="JE114" s="146"/>
      <c r="JF114" s="117"/>
      <c r="JG114" s="145"/>
      <c r="JH114" s="146"/>
      <c r="JI114" s="117"/>
      <c r="JJ114" s="146"/>
      <c r="JK114" s="117"/>
      <c r="JL114" s="145"/>
      <c r="JM114" s="145"/>
      <c r="JN114" s="146"/>
      <c r="JO114" s="117"/>
      <c r="JP114" s="146"/>
      <c r="JQ114" s="117"/>
      <c r="JR114" s="145"/>
      <c r="JS114" s="145"/>
      <c r="JT114" s="146"/>
      <c r="JU114" s="117"/>
      <c r="JV114" s="145"/>
      <c r="JW114" s="145"/>
      <c r="JX114" s="146"/>
      <c r="JY114" s="117"/>
      <c r="JZ114" s="145"/>
      <c r="KA114" s="145"/>
      <c r="KB114" s="146"/>
      <c r="KC114" s="117"/>
      <c r="KD114" s="145"/>
      <c r="KE114" s="145"/>
      <c r="KF114" s="147"/>
    </row>
    <row r="115" spans="1:292" s="152" customFormat="1" ht="15" thickBot="1">
      <c r="A115" s="485"/>
      <c r="B115" s="486"/>
      <c r="C115" s="486"/>
      <c r="D115" s="486"/>
      <c r="E115" s="486"/>
      <c r="F115" s="486"/>
      <c r="G115" s="486"/>
      <c r="H115" s="486"/>
      <c r="I115" s="486"/>
      <c r="J115" s="486"/>
      <c r="K115" s="486"/>
      <c r="L115" s="486"/>
      <c r="M115" s="486"/>
      <c r="N115" s="486"/>
      <c r="O115" s="486"/>
      <c r="P115" s="486"/>
      <c r="Q115" s="486"/>
      <c r="R115" s="486"/>
      <c r="S115" s="486"/>
      <c r="T115" s="486"/>
      <c r="U115" s="486"/>
      <c r="V115" s="486"/>
      <c r="W115" s="486"/>
      <c r="X115" s="486"/>
      <c r="Y115" s="486"/>
      <c r="Z115" s="486"/>
      <c r="AA115" s="486"/>
      <c r="AB115" s="486"/>
      <c r="AC115" s="486"/>
      <c r="AD115" s="486"/>
      <c r="AE115" s="486"/>
      <c r="AF115" s="486"/>
      <c r="AG115" s="486"/>
      <c r="AH115" s="486"/>
      <c r="AI115" s="486"/>
      <c r="AJ115" s="486"/>
      <c r="AK115" s="486"/>
      <c r="AL115" s="486"/>
      <c r="AM115" s="486"/>
      <c r="AN115" s="486"/>
      <c r="AO115" s="486"/>
      <c r="AP115" s="486"/>
      <c r="AQ115" s="486"/>
      <c r="AR115" s="486"/>
      <c r="AS115" s="486"/>
      <c r="AT115" s="486"/>
      <c r="AU115" s="486"/>
      <c r="AV115" s="486"/>
      <c r="AW115" s="486"/>
      <c r="AX115" s="486"/>
      <c r="AY115" s="486"/>
      <c r="AZ115" s="486"/>
      <c r="BA115" s="486"/>
      <c r="BB115" s="486"/>
      <c r="BC115" s="486"/>
      <c r="BD115" s="486"/>
      <c r="BE115" s="486"/>
      <c r="BF115" s="486"/>
      <c r="BG115" s="486"/>
      <c r="BH115" s="486"/>
      <c r="BI115" s="486"/>
      <c r="BJ115" s="486"/>
      <c r="BK115" s="486"/>
      <c r="BL115" s="486"/>
      <c r="BM115" s="486"/>
      <c r="BN115" s="486"/>
      <c r="BO115" s="486"/>
      <c r="BP115" s="486"/>
      <c r="BQ115" s="486"/>
      <c r="BR115" s="486"/>
      <c r="BS115" s="486"/>
      <c r="BT115" s="486"/>
      <c r="BU115" s="486"/>
      <c r="BV115" s="486"/>
      <c r="BW115" s="486"/>
      <c r="BX115" s="486"/>
      <c r="BY115" s="486"/>
      <c r="BZ115" s="486"/>
      <c r="CA115" s="486"/>
      <c r="CB115" s="486"/>
      <c r="CC115" s="486"/>
      <c r="CD115" s="486"/>
      <c r="CE115" s="486"/>
      <c r="CF115" s="486"/>
      <c r="CG115" s="486"/>
      <c r="CH115" s="486"/>
      <c r="CI115" s="486"/>
      <c r="CJ115" s="486"/>
      <c r="CK115" s="486"/>
      <c r="CL115" s="486"/>
      <c r="CM115" s="486"/>
      <c r="CN115" s="486"/>
      <c r="CO115" s="486"/>
      <c r="CP115" s="486"/>
      <c r="CQ115" s="486"/>
      <c r="CR115" s="486"/>
      <c r="CS115" s="486"/>
      <c r="CT115" s="486"/>
      <c r="CU115" s="486"/>
      <c r="CV115" s="486"/>
      <c r="CW115" s="486"/>
      <c r="CX115" s="486"/>
      <c r="CY115" s="486"/>
      <c r="CZ115" s="486"/>
      <c r="DA115" s="486"/>
      <c r="DB115" s="486"/>
      <c r="DC115" s="486"/>
      <c r="DD115" s="486"/>
      <c r="DE115" s="486"/>
      <c r="DF115" s="486"/>
      <c r="DG115" s="486"/>
      <c r="DH115" s="486"/>
      <c r="DI115" s="486"/>
      <c r="DJ115" s="486"/>
      <c r="DK115" s="486"/>
      <c r="DL115" s="486"/>
      <c r="DM115" s="486"/>
      <c r="DN115" s="486"/>
      <c r="DO115" s="486"/>
      <c r="DP115" s="486"/>
      <c r="DQ115" s="486"/>
      <c r="DR115" s="486"/>
      <c r="DS115" s="486"/>
      <c r="DT115" s="486"/>
      <c r="DU115" s="486"/>
      <c r="DV115" s="486"/>
      <c r="DW115" s="486"/>
      <c r="DX115" s="486"/>
      <c r="DY115" s="486"/>
      <c r="DZ115" s="486"/>
      <c r="EA115" s="486"/>
      <c r="EB115" s="486"/>
      <c r="EC115" s="486"/>
      <c r="ED115" s="486"/>
      <c r="EE115" s="486"/>
      <c r="EF115" s="486"/>
      <c r="EG115" s="486"/>
      <c r="EH115" s="486"/>
      <c r="EI115" s="486"/>
      <c r="EJ115" s="486"/>
      <c r="EK115" s="486"/>
      <c r="EL115" s="486"/>
      <c r="EM115" s="486"/>
      <c r="EN115" s="486"/>
      <c r="EO115" s="486"/>
      <c r="EP115" s="486"/>
      <c r="EQ115" s="486"/>
      <c r="ER115" s="486"/>
      <c r="ES115" s="486"/>
      <c r="ET115" s="486"/>
      <c r="EU115" s="486"/>
      <c r="EV115" s="486"/>
      <c r="EW115" s="486"/>
      <c r="EX115" s="486"/>
      <c r="EY115" s="486"/>
      <c r="EZ115" s="486"/>
      <c r="FA115" s="486"/>
      <c r="FB115" s="486"/>
      <c r="FC115" s="486"/>
      <c r="FD115" s="486"/>
      <c r="FE115" s="486"/>
      <c r="FF115" s="486"/>
      <c r="FG115" s="486"/>
      <c r="FH115" s="486"/>
      <c r="FI115" s="486"/>
      <c r="FJ115" s="486"/>
      <c r="FK115" s="486"/>
      <c r="FL115" s="486"/>
      <c r="FM115" s="486"/>
      <c r="FN115" s="486"/>
      <c r="FO115" s="486"/>
      <c r="FP115" s="486"/>
      <c r="FQ115" s="486"/>
      <c r="FR115" s="486"/>
      <c r="FS115" s="486"/>
      <c r="FT115" s="486"/>
      <c r="FU115" s="486"/>
      <c r="FV115" s="486"/>
      <c r="FW115" s="486"/>
      <c r="FX115" s="486"/>
      <c r="FY115" s="486"/>
      <c r="FZ115" s="486"/>
      <c r="GA115" s="486"/>
      <c r="GB115" s="486"/>
      <c r="GC115" s="486"/>
      <c r="GD115" s="486"/>
      <c r="GE115" s="486"/>
      <c r="GF115" s="486"/>
      <c r="GG115" s="486"/>
      <c r="GH115" s="486"/>
      <c r="GI115" s="486"/>
      <c r="GJ115" s="486"/>
      <c r="GK115" s="486"/>
      <c r="GL115" s="486"/>
      <c r="GM115" s="486"/>
      <c r="GN115" s="486"/>
      <c r="GO115" s="486"/>
      <c r="GP115" s="486"/>
      <c r="GQ115" s="486"/>
      <c r="GR115" s="486"/>
      <c r="GS115" s="486"/>
      <c r="GT115" s="486"/>
      <c r="GU115" s="486"/>
      <c r="GV115" s="486"/>
      <c r="GW115" s="486"/>
      <c r="GX115" s="486"/>
      <c r="GY115" s="486"/>
      <c r="GZ115" s="486"/>
      <c r="HA115" s="486"/>
      <c r="HB115" s="486"/>
      <c r="HC115" s="486"/>
      <c r="HD115" s="486"/>
      <c r="HE115" s="486"/>
      <c r="HF115" s="486"/>
      <c r="HG115" s="486"/>
      <c r="HH115" s="486"/>
      <c r="HI115" s="486"/>
      <c r="HJ115" s="486"/>
      <c r="HK115" s="486"/>
      <c r="HL115" s="486"/>
      <c r="HM115" s="486"/>
      <c r="HN115" s="486"/>
      <c r="HO115" s="486"/>
      <c r="HP115" s="486"/>
      <c r="HQ115" s="486"/>
      <c r="HR115" s="486"/>
      <c r="HS115" s="486"/>
      <c r="HT115" s="486"/>
      <c r="HU115" s="486"/>
      <c r="HV115" s="486"/>
      <c r="HW115" s="486"/>
      <c r="HX115" s="486"/>
      <c r="HY115" s="486"/>
      <c r="HZ115" s="486"/>
      <c r="IA115" s="486"/>
      <c r="IB115" s="486"/>
      <c r="IC115" s="486"/>
      <c r="ID115" s="486"/>
      <c r="IE115" s="486"/>
      <c r="IF115" s="486"/>
      <c r="IG115" s="486"/>
      <c r="IH115" s="486"/>
      <c r="II115" s="486"/>
      <c r="IJ115" s="486"/>
      <c r="IK115" s="486"/>
      <c r="IL115" s="486"/>
      <c r="IM115" s="486"/>
      <c r="IN115" s="486"/>
      <c r="IO115" s="486"/>
      <c r="IP115" s="486"/>
      <c r="IQ115" s="486"/>
      <c r="IR115" s="486"/>
      <c r="IS115" s="486"/>
      <c r="IT115" s="486"/>
      <c r="IU115" s="486"/>
      <c r="IV115" s="486"/>
      <c r="IW115" s="486"/>
      <c r="IX115" s="486"/>
      <c r="IY115" s="486"/>
      <c r="IZ115" s="486"/>
      <c r="JA115" s="486"/>
      <c r="JB115" s="486"/>
      <c r="JC115" s="486"/>
      <c r="JD115" s="486"/>
      <c r="JE115" s="486"/>
      <c r="JF115" s="486"/>
      <c r="JG115" s="486"/>
      <c r="JH115" s="486"/>
      <c r="JI115" s="486"/>
      <c r="JJ115" s="486"/>
      <c r="JK115" s="486"/>
      <c r="JL115" s="486"/>
      <c r="JM115" s="486"/>
      <c r="JN115" s="486"/>
      <c r="JO115" s="486"/>
      <c r="JP115" s="486"/>
      <c r="JQ115" s="486"/>
      <c r="JR115" s="486"/>
      <c r="JS115" s="486"/>
      <c r="JT115" s="486"/>
      <c r="JU115" s="486"/>
      <c r="JV115" s="486"/>
      <c r="JW115" s="486"/>
      <c r="JX115" s="486"/>
      <c r="JY115" s="486"/>
      <c r="JZ115" s="486"/>
      <c r="KA115" s="486"/>
      <c r="KB115" s="486"/>
      <c r="KC115" s="486"/>
      <c r="KD115" s="486"/>
      <c r="KE115" s="486"/>
      <c r="KF115" s="486"/>
    </row>
    <row r="116" spans="1:292" s="153" customFormat="1" ht="30" customHeight="1">
      <c r="A116" s="877" t="s">
        <v>568</v>
      </c>
      <c r="B116" s="487" t="s">
        <v>382</v>
      </c>
      <c r="C116" s="488"/>
      <c r="D116" s="468" t="s">
        <v>383</v>
      </c>
      <c r="E116" s="469" t="s">
        <v>383</v>
      </c>
      <c r="F116" s="469" t="s">
        <v>383</v>
      </c>
      <c r="G116" s="469" t="s">
        <v>383</v>
      </c>
      <c r="H116" s="470" t="s">
        <v>384</v>
      </c>
      <c r="I116" s="489" t="s">
        <v>385</v>
      </c>
      <c r="J116" s="490" t="s">
        <v>385</v>
      </c>
      <c r="K116" s="490" t="s">
        <v>385</v>
      </c>
      <c r="L116" s="491" t="s">
        <v>385</v>
      </c>
      <c r="M116" s="492" t="s">
        <v>385</v>
      </c>
      <c r="N116" s="493" t="s">
        <v>385</v>
      </c>
      <c r="O116" s="493" t="s">
        <v>385</v>
      </c>
      <c r="P116" s="494" t="s">
        <v>386</v>
      </c>
      <c r="Q116" s="495" t="s">
        <v>385</v>
      </c>
      <c r="R116" s="496" t="s">
        <v>385</v>
      </c>
      <c r="S116" s="496" t="s">
        <v>385</v>
      </c>
      <c r="T116" s="497" t="s">
        <v>385</v>
      </c>
      <c r="U116" s="468" t="s">
        <v>384</v>
      </c>
      <c r="V116" s="498" t="s">
        <v>386</v>
      </c>
      <c r="W116" s="494" t="s">
        <v>386</v>
      </c>
      <c r="X116" s="499" t="s">
        <v>385</v>
      </c>
      <c r="Y116" s="498" t="s">
        <v>385</v>
      </c>
      <c r="Z116" s="498" t="s">
        <v>385</v>
      </c>
      <c r="AA116" s="494" t="s">
        <v>386</v>
      </c>
      <c r="AB116" s="500" t="s">
        <v>385</v>
      </c>
      <c r="AC116" s="501" t="s">
        <v>385</v>
      </c>
      <c r="AD116" s="501" t="s">
        <v>385</v>
      </c>
      <c r="AE116" s="502" t="s">
        <v>386</v>
      </c>
      <c r="AF116" s="499"/>
      <c r="AG116" s="498"/>
      <c r="AH116" s="498"/>
      <c r="AI116" s="498"/>
      <c r="AJ116" s="494"/>
      <c r="AK116" s="499" t="s">
        <v>386</v>
      </c>
      <c r="AL116" s="498" t="s">
        <v>386</v>
      </c>
      <c r="AM116" s="498" t="s">
        <v>387</v>
      </c>
      <c r="AN116" s="494" t="s">
        <v>387</v>
      </c>
      <c r="AO116" s="468" t="s">
        <v>387</v>
      </c>
      <c r="AP116" s="470" t="s">
        <v>383</v>
      </c>
      <c r="AQ116" s="492" t="s">
        <v>385</v>
      </c>
      <c r="AR116" s="493" t="s">
        <v>385</v>
      </c>
      <c r="AS116" s="493" t="s">
        <v>385</v>
      </c>
      <c r="AT116" s="503" t="s">
        <v>386</v>
      </c>
      <c r="AU116" s="489" t="s">
        <v>385</v>
      </c>
      <c r="AV116" s="490" t="s">
        <v>385</v>
      </c>
      <c r="AW116" s="490" t="s">
        <v>385</v>
      </c>
      <c r="AX116" s="491" t="s">
        <v>385</v>
      </c>
      <c r="AY116" s="499"/>
      <c r="AZ116" s="498"/>
      <c r="BA116" s="498"/>
      <c r="BB116" s="494"/>
      <c r="BC116" s="499"/>
      <c r="BD116" s="498"/>
      <c r="BE116" s="498"/>
      <c r="BF116" s="494"/>
      <c r="BG116" s="468" t="s">
        <v>386</v>
      </c>
      <c r="BH116" s="469" t="s">
        <v>386</v>
      </c>
      <c r="BI116" s="469" t="s">
        <v>387</v>
      </c>
      <c r="BJ116" s="470" t="s">
        <v>387</v>
      </c>
      <c r="BK116" s="499" t="s">
        <v>387</v>
      </c>
      <c r="BL116" s="494" t="s">
        <v>387</v>
      </c>
      <c r="BM116" s="492" t="s">
        <v>385</v>
      </c>
      <c r="BN116" s="504" t="s">
        <v>386</v>
      </c>
      <c r="BO116" s="504" t="s">
        <v>387</v>
      </c>
      <c r="BP116" s="505" t="s">
        <v>383</v>
      </c>
      <c r="BQ116" s="488"/>
      <c r="BR116" s="499"/>
      <c r="BS116" s="498"/>
      <c r="BT116" s="494"/>
      <c r="BU116" s="506"/>
      <c r="BV116" s="498"/>
      <c r="BW116" s="494"/>
      <c r="BX116" s="499"/>
      <c r="BY116" s="498"/>
      <c r="BZ116" s="494"/>
      <c r="CA116" s="506"/>
      <c r="CB116" s="498"/>
      <c r="CC116" s="494"/>
      <c r="CD116" s="499"/>
      <c r="CE116" s="498"/>
      <c r="CF116" s="494"/>
      <c r="CG116" s="499"/>
      <c r="CH116" s="498"/>
      <c r="CI116" s="494"/>
      <c r="CJ116" s="499" t="s">
        <v>385</v>
      </c>
      <c r="CK116" s="494" t="s">
        <v>385</v>
      </c>
      <c r="CL116" s="468" t="s">
        <v>383</v>
      </c>
      <c r="CM116" s="503" t="s">
        <v>384</v>
      </c>
      <c r="CN116" s="499" t="s">
        <v>383</v>
      </c>
      <c r="CO116" s="494" t="s">
        <v>385</v>
      </c>
      <c r="CP116" s="499" t="s">
        <v>386</v>
      </c>
      <c r="CQ116" s="494" t="s">
        <v>383</v>
      </c>
      <c r="CR116" s="507"/>
      <c r="CS116" s="507"/>
      <c r="CT116" s="500"/>
      <c r="CU116" s="502"/>
      <c r="CV116" s="499"/>
      <c r="CW116" s="498"/>
      <c r="CX116" s="498"/>
      <c r="CY116" s="494"/>
      <c r="CZ116" s="488" t="s">
        <v>383</v>
      </c>
      <c r="DA116" s="468" t="s">
        <v>383</v>
      </c>
      <c r="DB116" s="469" t="s">
        <v>383</v>
      </c>
      <c r="DC116" s="469" t="s">
        <v>383</v>
      </c>
      <c r="DD116" s="469" t="s">
        <v>384</v>
      </c>
      <c r="DE116" s="470"/>
      <c r="DF116" s="508" t="s">
        <v>386</v>
      </c>
      <c r="DG116" s="509" t="s">
        <v>383</v>
      </c>
      <c r="DH116" s="509" t="s">
        <v>383</v>
      </c>
      <c r="DI116" s="509" t="s">
        <v>383</v>
      </c>
      <c r="DJ116" s="510" t="s">
        <v>383</v>
      </c>
      <c r="DK116" s="500" t="s">
        <v>386</v>
      </c>
      <c r="DL116" s="501" t="s">
        <v>383</v>
      </c>
      <c r="DM116" s="501" t="s">
        <v>383</v>
      </c>
      <c r="DN116" s="502" t="s">
        <v>385</v>
      </c>
      <c r="DO116" s="499"/>
      <c r="DP116" s="498"/>
      <c r="DQ116" s="498"/>
      <c r="DR116" s="494"/>
      <c r="DS116" s="508"/>
      <c r="DT116" s="498"/>
      <c r="DU116" s="498"/>
      <c r="DV116" s="494"/>
      <c r="DW116" s="488"/>
      <c r="DX116" s="488"/>
      <c r="DY116" s="492" t="s">
        <v>385</v>
      </c>
      <c r="DZ116" s="493" t="s">
        <v>385</v>
      </c>
      <c r="EA116" s="493" t="s">
        <v>385</v>
      </c>
      <c r="EB116" s="503" t="s">
        <v>385</v>
      </c>
      <c r="EC116" s="488"/>
      <c r="ED116" s="488"/>
      <c r="EE116" s="499" t="s">
        <v>383</v>
      </c>
      <c r="EF116" s="494" t="s">
        <v>383</v>
      </c>
      <c r="EG116" s="492" t="s">
        <v>385</v>
      </c>
      <c r="EH116" s="503" t="s">
        <v>383</v>
      </c>
      <c r="EI116" s="499" t="s">
        <v>385</v>
      </c>
      <c r="EJ116" s="494" t="s">
        <v>387</v>
      </c>
      <c r="EK116" s="492" t="s">
        <v>385</v>
      </c>
      <c r="EL116" s="498" t="s">
        <v>383</v>
      </c>
      <c r="EM116" s="494" t="s">
        <v>383</v>
      </c>
      <c r="EN116" s="499" t="s">
        <v>387</v>
      </c>
      <c r="EO116" s="494" t="s">
        <v>387</v>
      </c>
      <c r="EP116" s="499" t="s">
        <v>383</v>
      </c>
      <c r="EQ116" s="494" t="s">
        <v>384</v>
      </c>
      <c r="ER116" s="499" t="s">
        <v>385</v>
      </c>
      <c r="ES116" s="494" t="s">
        <v>387</v>
      </c>
      <c r="ET116" s="499"/>
      <c r="EU116" s="498"/>
      <c r="EV116" s="498"/>
      <c r="EW116" s="494"/>
      <c r="EX116" s="489" t="s">
        <v>385</v>
      </c>
      <c r="EY116" s="490" t="s">
        <v>385</v>
      </c>
      <c r="EZ116" s="490" t="s">
        <v>385</v>
      </c>
      <c r="FA116" s="494" t="s">
        <v>386</v>
      </c>
      <c r="FB116" s="499" t="s">
        <v>383</v>
      </c>
      <c r="FC116" s="494" t="s">
        <v>384</v>
      </c>
      <c r="FD116" s="499"/>
      <c r="FE116" s="498"/>
      <c r="FF116" s="498"/>
      <c r="FG116" s="494"/>
      <c r="FH116" s="499" t="s">
        <v>384</v>
      </c>
      <c r="FI116" s="494" t="s">
        <v>384</v>
      </c>
      <c r="FJ116" s="499" t="s">
        <v>384</v>
      </c>
      <c r="FK116" s="494" t="s">
        <v>384</v>
      </c>
      <c r="FL116" s="499" t="s">
        <v>383</v>
      </c>
      <c r="FM116" s="494" t="s">
        <v>383</v>
      </c>
      <c r="FN116" s="499"/>
      <c r="FO116" s="498"/>
      <c r="FP116" s="498"/>
      <c r="FQ116" s="494"/>
      <c r="FR116" s="499" t="s">
        <v>387</v>
      </c>
      <c r="FS116" s="498"/>
      <c r="FT116" s="498"/>
      <c r="FU116" s="494"/>
      <c r="FV116" s="499" t="s">
        <v>387</v>
      </c>
      <c r="FW116" s="494" t="s">
        <v>387</v>
      </c>
      <c r="FX116" s="499" t="s">
        <v>383</v>
      </c>
      <c r="FY116" s="494" t="s">
        <v>383</v>
      </c>
      <c r="FZ116" s="499"/>
      <c r="GA116" s="494"/>
      <c r="GB116" s="488"/>
      <c r="GC116" s="499" t="s">
        <v>385</v>
      </c>
      <c r="GD116" s="494" t="s">
        <v>385</v>
      </c>
      <c r="GE116" s="492" t="s">
        <v>385</v>
      </c>
      <c r="GF116" s="498" t="s">
        <v>385</v>
      </c>
      <c r="GG116" s="498" t="s">
        <v>386</v>
      </c>
      <c r="GH116" s="494" t="s">
        <v>387</v>
      </c>
      <c r="GI116" s="488"/>
      <c r="GJ116" s="488"/>
      <c r="GK116" s="488"/>
      <c r="GL116" s="488" t="s">
        <v>385</v>
      </c>
      <c r="GM116" s="499"/>
      <c r="GN116" s="498"/>
      <c r="GO116" s="498"/>
      <c r="GP116" s="494"/>
      <c r="GQ116" s="499"/>
      <c r="GR116" s="498"/>
      <c r="GS116" s="498"/>
      <c r="GT116" s="494"/>
      <c r="GU116" s="499" t="s">
        <v>386</v>
      </c>
      <c r="GV116" s="490" t="s">
        <v>387</v>
      </c>
      <c r="GW116" s="490" t="s">
        <v>387</v>
      </c>
      <c r="GX116" s="491" t="s">
        <v>387</v>
      </c>
      <c r="GY116" s="489" t="s">
        <v>385</v>
      </c>
      <c r="GZ116" s="498" t="s">
        <v>386</v>
      </c>
      <c r="HA116" s="498" t="s">
        <v>387</v>
      </c>
      <c r="HB116" s="494" t="s">
        <v>387</v>
      </c>
      <c r="HC116" s="507"/>
      <c r="HD116" s="492" t="s">
        <v>387</v>
      </c>
      <c r="HE116" s="503" t="s">
        <v>387</v>
      </c>
      <c r="HF116" s="492" t="s">
        <v>385</v>
      </c>
      <c r="HG116" s="498" t="s">
        <v>386</v>
      </c>
      <c r="HH116" s="498" t="s">
        <v>387</v>
      </c>
      <c r="HI116" s="494" t="s">
        <v>387</v>
      </c>
      <c r="HJ116" s="492" t="s">
        <v>385</v>
      </c>
      <c r="HK116" s="494" t="s">
        <v>387</v>
      </c>
      <c r="HL116" s="499"/>
      <c r="HM116" s="498"/>
      <c r="HN116" s="498"/>
      <c r="HO116" s="494"/>
      <c r="HP116" s="492" t="s">
        <v>385</v>
      </c>
      <c r="HQ116" s="503" t="s">
        <v>385</v>
      </c>
      <c r="HR116" s="489" t="s">
        <v>385</v>
      </c>
      <c r="HS116" s="498" t="s">
        <v>386</v>
      </c>
      <c r="HT116" s="498" t="s">
        <v>386</v>
      </c>
      <c r="HU116" s="494" t="s">
        <v>386</v>
      </c>
      <c r="HV116" s="499" t="s">
        <v>383</v>
      </c>
      <c r="HW116" s="494" t="s">
        <v>384</v>
      </c>
      <c r="HX116" s="499" t="s">
        <v>383</v>
      </c>
      <c r="HY116" s="494" t="s">
        <v>384</v>
      </c>
      <c r="HZ116" s="499"/>
      <c r="IA116" s="498"/>
      <c r="IB116" s="498"/>
      <c r="IC116" s="494"/>
      <c r="ID116" s="499" t="s">
        <v>383</v>
      </c>
      <c r="IE116" s="494" t="s">
        <v>384</v>
      </c>
      <c r="IF116" s="499" t="s">
        <v>383</v>
      </c>
      <c r="IG116" s="494" t="s">
        <v>384</v>
      </c>
      <c r="IH116" s="499"/>
      <c r="II116" s="498"/>
      <c r="IJ116" s="498"/>
      <c r="IK116" s="494"/>
      <c r="IL116" s="488"/>
      <c r="IM116" s="492" t="s">
        <v>383</v>
      </c>
      <c r="IN116" s="503" t="s">
        <v>383</v>
      </c>
      <c r="IO116" s="499" t="s">
        <v>386</v>
      </c>
      <c r="IP116" s="498" t="s">
        <v>386</v>
      </c>
      <c r="IQ116" s="498" t="s">
        <v>383</v>
      </c>
      <c r="IR116" s="494" t="s">
        <v>383</v>
      </c>
      <c r="IS116" s="492" t="s">
        <v>385</v>
      </c>
      <c r="IT116" s="493" t="s">
        <v>385</v>
      </c>
      <c r="IU116" s="493" t="s">
        <v>385</v>
      </c>
      <c r="IV116" s="503" t="s">
        <v>385</v>
      </c>
      <c r="IW116" s="499"/>
      <c r="IX116" s="498"/>
      <c r="IY116" s="498"/>
      <c r="IZ116" s="494"/>
      <c r="JA116" s="488"/>
      <c r="JB116" s="500" t="s">
        <v>386</v>
      </c>
      <c r="JC116" s="501" t="s">
        <v>386</v>
      </c>
      <c r="JD116" s="501" t="s">
        <v>386</v>
      </c>
      <c r="JE116" s="502" t="s">
        <v>386</v>
      </c>
      <c r="JF116" s="499"/>
      <c r="JG116" s="498"/>
      <c r="JH116" s="494"/>
      <c r="JI116" s="499" t="s">
        <v>385</v>
      </c>
      <c r="JJ116" s="494" t="s">
        <v>387</v>
      </c>
      <c r="JK116" s="499"/>
      <c r="JL116" s="498"/>
      <c r="JM116" s="498"/>
      <c r="JN116" s="494"/>
      <c r="JO116" s="468" t="s">
        <v>383</v>
      </c>
      <c r="JP116" s="470" t="s">
        <v>383</v>
      </c>
      <c r="JQ116" s="499"/>
      <c r="JR116" s="498"/>
      <c r="JS116" s="498"/>
      <c r="JT116" s="494"/>
      <c r="JU116" s="492" t="s">
        <v>385</v>
      </c>
      <c r="JV116" s="493" t="s">
        <v>385</v>
      </c>
      <c r="JW116" s="498" t="s">
        <v>386</v>
      </c>
      <c r="JX116" s="494" t="s">
        <v>386</v>
      </c>
      <c r="JY116" s="500" t="s">
        <v>386</v>
      </c>
      <c r="JZ116" s="501" t="s">
        <v>386</v>
      </c>
      <c r="KA116" s="501" t="s">
        <v>383</v>
      </c>
      <c r="KB116" s="502" t="s">
        <v>385</v>
      </c>
      <c r="KC116" s="499"/>
      <c r="KD116" s="498"/>
      <c r="KE116" s="498"/>
      <c r="KF116" s="511"/>
    </row>
    <row r="117" spans="1:292" s="149" customFormat="1" ht="14">
      <c r="A117" s="878"/>
      <c r="B117" s="512" t="s">
        <v>388</v>
      </c>
      <c r="C117" s="19"/>
      <c r="D117" s="278">
        <v>40</v>
      </c>
      <c r="E117" s="251">
        <v>89.651666666666657</v>
      </c>
      <c r="F117" s="251">
        <v>470</v>
      </c>
      <c r="G117" s="251">
        <v>13000</v>
      </c>
      <c r="H117" s="513"/>
      <c r="I117" s="108"/>
      <c r="J117" s="109"/>
      <c r="K117" s="109"/>
      <c r="L117" s="110"/>
      <c r="M117" s="108"/>
      <c r="N117" s="109"/>
      <c r="O117" s="109"/>
      <c r="P117" s="110">
        <v>155</v>
      </c>
      <c r="Q117" s="416"/>
      <c r="R117" s="426"/>
      <c r="S117" s="426"/>
      <c r="T117" s="427"/>
      <c r="U117" s="108"/>
      <c r="V117" s="251">
        <v>20</v>
      </c>
      <c r="W117" s="243">
        <v>110</v>
      </c>
      <c r="X117" s="108"/>
      <c r="Y117" s="109"/>
      <c r="Z117" s="140">
        <v>1.198</v>
      </c>
      <c r="AA117" s="243">
        <v>20.135000000000002</v>
      </c>
      <c r="AB117" s="132">
        <v>0.35083333333333333</v>
      </c>
      <c r="AC117" s="133">
        <v>0.45500000000000007</v>
      </c>
      <c r="AD117" s="133">
        <v>1.2593333333333334</v>
      </c>
      <c r="AE117" s="265">
        <v>15.388333333333335</v>
      </c>
      <c r="AF117" s="108"/>
      <c r="AG117" s="109"/>
      <c r="AH117" s="109"/>
      <c r="AI117" s="109"/>
      <c r="AJ117" s="110"/>
      <c r="AK117" s="108">
        <v>130</v>
      </c>
      <c r="AL117" s="109">
        <v>410</v>
      </c>
      <c r="AM117" s="109">
        <v>630</v>
      </c>
      <c r="AN117" s="110">
        <v>1200</v>
      </c>
      <c r="AO117" s="474">
        <v>1880</v>
      </c>
      <c r="AP117" s="110"/>
      <c r="AQ117" s="413"/>
      <c r="AR117" s="412"/>
      <c r="AS117" s="412"/>
      <c r="AT117" s="243">
        <v>30</v>
      </c>
      <c r="AU117" s="108"/>
      <c r="AV117" s="109"/>
      <c r="AW117" s="109"/>
      <c r="AX117" s="110"/>
      <c r="AY117" s="108"/>
      <c r="AZ117" s="109"/>
      <c r="BA117" s="109"/>
      <c r="BB117" s="110"/>
      <c r="BC117" s="108"/>
      <c r="BD117" s="109"/>
      <c r="BE117" s="109"/>
      <c r="BF117" s="110"/>
      <c r="BG117" s="432">
        <v>93</v>
      </c>
      <c r="BH117" s="514">
        <v>210</v>
      </c>
      <c r="BI117" s="514">
        <v>210</v>
      </c>
      <c r="BJ117" s="513">
        <v>500</v>
      </c>
      <c r="BK117" s="278">
        <v>1000</v>
      </c>
      <c r="BL117" s="243">
        <v>1000</v>
      </c>
      <c r="BM117" s="108"/>
      <c r="BN117" s="251">
        <v>20</v>
      </c>
      <c r="BO117" s="251">
        <v>70</v>
      </c>
      <c r="BP117" s="243">
        <v>200</v>
      </c>
      <c r="BQ117" s="19"/>
      <c r="BR117" s="108"/>
      <c r="BS117" s="109"/>
      <c r="BT117" s="110"/>
      <c r="BU117" s="248"/>
      <c r="BV117" s="109"/>
      <c r="BW117" s="110"/>
      <c r="BX117" s="108"/>
      <c r="BY117" s="109"/>
      <c r="BZ117" s="110"/>
      <c r="CA117" s="248"/>
      <c r="CB117" s="109"/>
      <c r="CC117" s="110"/>
      <c r="CD117" s="108"/>
      <c r="CE117" s="109"/>
      <c r="CF117" s="110"/>
      <c r="CG117" s="248"/>
      <c r="CH117" s="109"/>
      <c r="CI117" s="110"/>
      <c r="CJ117" s="108">
        <v>4000</v>
      </c>
      <c r="CK117" s="110">
        <v>40000</v>
      </c>
      <c r="CL117" s="432">
        <v>1400</v>
      </c>
      <c r="CM117" s="513"/>
      <c r="CN117" s="515">
        <v>300</v>
      </c>
      <c r="CO117" s="516">
        <v>2200</v>
      </c>
      <c r="CP117" s="413">
        <v>600</v>
      </c>
      <c r="CQ117" s="425">
        <v>1800</v>
      </c>
      <c r="CR117" s="123"/>
      <c r="CS117" s="123"/>
      <c r="CT117" s="117"/>
      <c r="CU117" s="119"/>
      <c r="CV117" s="108"/>
      <c r="CW117" s="109"/>
      <c r="CX117" s="109"/>
      <c r="CY117" s="110"/>
      <c r="CZ117" s="19">
        <v>28.2</v>
      </c>
      <c r="DA117" s="307">
        <v>80</v>
      </c>
      <c r="DB117" s="333">
        <v>160.1</v>
      </c>
      <c r="DC117" s="333">
        <v>600</v>
      </c>
      <c r="DD117" s="514"/>
      <c r="DE117" s="513"/>
      <c r="DF117" s="278">
        <v>90.47499999999998</v>
      </c>
      <c r="DG117" s="251">
        <v>60</v>
      </c>
      <c r="DH117" s="251">
        <v>270</v>
      </c>
      <c r="DI117" s="251">
        <v>3600</v>
      </c>
      <c r="DJ117" s="473">
        <v>9200</v>
      </c>
      <c r="DK117" s="256">
        <v>160</v>
      </c>
      <c r="DL117" s="271">
        <v>300</v>
      </c>
      <c r="DM117" s="271">
        <v>340</v>
      </c>
      <c r="DN117" s="134"/>
      <c r="DO117" s="108"/>
      <c r="DP117" s="109"/>
      <c r="DQ117" s="109"/>
      <c r="DR117" s="110"/>
      <c r="DS117" s="108"/>
      <c r="DT117" s="109"/>
      <c r="DU117" s="109"/>
      <c r="DV117" s="110"/>
      <c r="DW117" s="19"/>
      <c r="DX117" s="19"/>
      <c r="DY117" s="432"/>
      <c r="DZ117" s="109"/>
      <c r="EA117" s="109"/>
      <c r="EB117" s="110"/>
      <c r="EC117" s="19"/>
      <c r="ED117" s="19"/>
      <c r="EE117" s="278">
        <v>46.699999999999996</v>
      </c>
      <c r="EF117" s="243">
        <v>101.95</v>
      </c>
      <c r="EG117" s="278">
        <v>0.91999999999999993</v>
      </c>
      <c r="EH117" s="243">
        <v>460</v>
      </c>
      <c r="EI117" s="108"/>
      <c r="EJ117" s="243">
        <v>800</v>
      </c>
      <c r="EK117" s="108"/>
      <c r="EL117" s="251">
        <v>700</v>
      </c>
      <c r="EM117" s="243">
        <v>1000</v>
      </c>
      <c r="EN117" s="108"/>
      <c r="EO117" s="110"/>
      <c r="EP117" s="278">
        <v>300</v>
      </c>
      <c r="EQ117" s="110"/>
      <c r="ER117" s="108"/>
      <c r="ES117" s="243">
        <v>800</v>
      </c>
      <c r="ET117" s="108"/>
      <c r="EU117" s="109"/>
      <c r="EV117" s="109"/>
      <c r="EW117" s="110"/>
      <c r="EX117" s="108"/>
      <c r="EY117" s="109"/>
      <c r="EZ117" s="109"/>
      <c r="FA117" s="110">
        <v>39</v>
      </c>
      <c r="FB117" s="278">
        <v>1000</v>
      </c>
      <c r="FC117" s="243">
        <v>5000</v>
      </c>
      <c r="FD117" s="108"/>
      <c r="FE117" s="109"/>
      <c r="FF117" s="109"/>
      <c r="FG117" s="110"/>
      <c r="FH117" s="108"/>
      <c r="FI117" s="110"/>
      <c r="FJ117" s="108"/>
      <c r="FK117" s="110"/>
      <c r="FL117" s="108">
        <v>750</v>
      </c>
      <c r="FM117" s="110">
        <v>980</v>
      </c>
      <c r="FN117" s="108"/>
      <c r="FO117" s="109"/>
      <c r="FP117" s="109"/>
      <c r="FQ117" s="110"/>
      <c r="FR117" s="108">
        <v>400</v>
      </c>
      <c r="FS117" s="109"/>
      <c r="FT117" s="109"/>
      <c r="FU117" s="110"/>
      <c r="FV117" s="278">
        <v>170</v>
      </c>
      <c r="FW117" s="243">
        <v>500</v>
      </c>
      <c r="FX117" s="278">
        <v>140</v>
      </c>
      <c r="FY117" s="243">
        <v>370</v>
      </c>
      <c r="FZ117" s="108"/>
      <c r="GA117" s="110"/>
      <c r="GB117" s="517"/>
      <c r="GC117" s="108"/>
      <c r="GD117" s="110"/>
      <c r="GE117" s="248"/>
      <c r="GF117" s="130">
        <v>0.26849999999999996</v>
      </c>
      <c r="GG117" s="140">
        <v>1.1139999999999999</v>
      </c>
      <c r="GH117" s="243">
        <v>650</v>
      </c>
      <c r="GI117" s="19"/>
      <c r="GJ117" s="19"/>
      <c r="GK117" s="19"/>
      <c r="GL117" s="19"/>
      <c r="GM117" s="108"/>
      <c r="GN117" s="109"/>
      <c r="GO117" s="109"/>
      <c r="GP117" s="110"/>
      <c r="GQ117" s="108"/>
      <c r="GR117" s="109"/>
      <c r="GS117" s="109"/>
      <c r="GT117" s="110"/>
      <c r="GU117" s="518">
        <v>26</v>
      </c>
      <c r="GV117" s="519">
        <v>44</v>
      </c>
      <c r="GW117" s="519">
        <v>61</v>
      </c>
      <c r="GX117" s="520">
        <v>142</v>
      </c>
      <c r="GY117" s="108"/>
      <c r="GZ117" s="109">
        <v>55</v>
      </c>
      <c r="HA117" s="109">
        <v>94</v>
      </c>
      <c r="HB117" s="110">
        <v>232</v>
      </c>
      <c r="HC117" s="123"/>
      <c r="HD117" s="278">
        <v>170</v>
      </c>
      <c r="HE117" s="243">
        <v>700</v>
      </c>
      <c r="HF117" s="108"/>
      <c r="HG117" s="251">
        <v>40</v>
      </c>
      <c r="HH117" s="251">
        <v>50</v>
      </c>
      <c r="HI117" s="243">
        <v>100</v>
      </c>
      <c r="HJ117" s="108"/>
      <c r="HK117" s="243">
        <v>400</v>
      </c>
      <c r="HL117" s="108"/>
      <c r="HM117" s="109"/>
      <c r="HN117" s="109"/>
      <c r="HO117" s="110"/>
      <c r="HP117" s="108"/>
      <c r="HQ117" s="110"/>
      <c r="HR117" s="108"/>
      <c r="HS117" s="109">
        <v>313</v>
      </c>
      <c r="HT117" s="109">
        <v>437</v>
      </c>
      <c r="HU117" s="110">
        <v>991</v>
      </c>
      <c r="HV117" s="278">
        <v>40</v>
      </c>
      <c r="HW117" s="110"/>
      <c r="HX117" s="278">
        <v>40</v>
      </c>
      <c r="HY117" s="110"/>
      <c r="HZ117" s="108"/>
      <c r="IA117" s="109"/>
      <c r="IB117" s="109"/>
      <c r="IC117" s="110"/>
      <c r="ID117" s="278">
        <v>400</v>
      </c>
      <c r="IE117" s="110"/>
      <c r="IF117" s="278">
        <v>800</v>
      </c>
      <c r="IG117" s="110"/>
      <c r="IH117" s="108"/>
      <c r="II117" s="109"/>
      <c r="IJ117" s="109"/>
      <c r="IK117" s="110"/>
      <c r="IL117" s="19"/>
      <c r="IM117" s="278">
        <v>230</v>
      </c>
      <c r="IN117" s="431">
        <v>800</v>
      </c>
      <c r="IO117" s="108">
        <v>180</v>
      </c>
      <c r="IP117" s="109">
        <v>250</v>
      </c>
      <c r="IQ117" s="109">
        <v>390</v>
      </c>
      <c r="IR117" s="110">
        <v>1300</v>
      </c>
      <c r="IS117" s="108"/>
      <c r="IT117" s="109"/>
      <c r="IU117" s="109"/>
      <c r="IV117" s="110"/>
      <c r="IW117" s="108"/>
      <c r="IX117" s="109"/>
      <c r="IY117" s="109"/>
      <c r="IZ117" s="110"/>
      <c r="JA117" s="19"/>
      <c r="JB117" s="256">
        <v>90</v>
      </c>
      <c r="JC117" s="271">
        <v>100</v>
      </c>
      <c r="JD117" s="271">
        <v>400</v>
      </c>
      <c r="JE117" s="265">
        <v>900</v>
      </c>
      <c r="JF117" s="108"/>
      <c r="JG117" s="109"/>
      <c r="JH117" s="110"/>
      <c r="JI117" s="108"/>
      <c r="JJ117" s="243">
        <v>1200</v>
      </c>
      <c r="JK117" s="108"/>
      <c r="JL117" s="109"/>
      <c r="JM117" s="109"/>
      <c r="JN117" s="110"/>
      <c r="JO117" s="278">
        <v>730</v>
      </c>
      <c r="JP117" s="243">
        <v>1300</v>
      </c>
      <c r="JQ117" s="108"/>
      <c r="JR117" s="109"/>
      <c r="JS117" s="109"/>
      <c r="JT117" s="110"/>
      <c r="JU117" s="108"/>
      <c r="JV117" s="109"/>
      <c r="JW117" s="109">
        <v>20</v>
      </c>
      <c r="JX117" s="110">
        <v>82</v>
      </c>
      <c r="JY117" s="256">
        <v>90</v>
      </c>
      <c r="JZ117" s="284">
        <v>200</v>
      </c>
      <c r="KA117" s="118">
        <v>300</v>
      </c>
      <c r="KB117" s="119"/>
      <c r="KC117" s="108"/>
      <c r="KD117" s="109"/>
      <c r="KE117" s="109"/>
      <c r="KF117" s="124"/>
    </row>
    <row r="118" spans="1:292" s="115" customFormat="1" ht="14">
      <c r="A118" s="878"/>
      <c r="B118" s="116" t="s">
        <v>269</v>
      </c>
      <c r="C118" s="19"/>
      <c r="D118" s="278">
        <v>18</v>
      </c>
      <c r="E118" s="140">
        <v>7.7</v>
      </c>
      <c r="F118" s="251">
        <v>38</v>
      </c>
      <c r="G118" s="251">
        <v>1300</v>
      </c>
      <c r="H118" s="513"/>
      <c r="I118" s="108"/>
      <c r="J118" s="109"/>
      <c r="K118" s="109"/>
      <c r="L118" s="110"/>
      <c r="M118" s="108"/>
      <c r="N118" s="109"/>
      <c r="O118" s="109"/>
      <c r="P118" s="110"/>
      <c r="Q118" s="416"/>
      <c r="R118" s="426"/>
      <c r="S118" s="426"/>
      <c r="T118" s="427"/>
      <c r="U118" s="108"/>
      <c r="V118" s="140">
        <v>2.8</v>
      </c>
      <c r="W118" s="241">
        <v>7</v>
      </c>
      <c r="X118" s="108"/>
      <c r="Y118" s="109"/>
      <c r="Z118" s="249">
        <v>1.6E-2</v>
      </c>
      <c r="AA118" s="241">
        <v>1.4</v>
      </c>
      <c r="AB118" s="244">
        <v>4.5999999999999999E-2</v>
      </c>
      <c r="AC118" s="521">
        <v>3.2000000000000001E-2</v>
      </c>
      <c r="AD118" s="521">
        <v>1.7999999999999999E-2</v>
      </c>
      <c r="AE118" s="134">
        <v>0.56000000000000005</v>
      </c>
      <c r="AF118" s="108"/>
      <c r="AG118" s="109"/>
      <c r="AH118" s="109"/>
      <c r="AI118" s="109"/>
      <c r="AJ118" s="110"/>
      <c r="AK118" s="108"/>
      <c r="AL118" s="109"/>
      <c r="AM118" s="109"/>
      <c r="AN118" s="110"/>
      <c r="AO118" s="474"/>
      <c r="AP118" s="110"/>
      <c r="AQ118" s="413"/>
      <c r="AR118" s="412"/>
      <c r="AS118" s="412"/>
      <c r="AT118" s="241">
        <v>3.1</v>
      </c>
      <c r="AU118" s="108"/>
      <c r="AV118" s="109"/>
      <c r="AW118" s="109"/>
      <c r="AX118" s="110"/>
      <c r="AY118" s="108"/>
      <c r="AZ118" s="109"/>
      <c r="BA118" s="109"/>
      <c r="BB118" s="110"/>
      <c r="BC118" s="108"/>
      <c r="BD118" s="109"/>
      <c r="BE118" s="109"/>
      <c r="BF118" s="110"/>
      <c r="BG118" s="432"/>
      <c r="BH118" s="514"/>
      <c r="BI118" s="514"/>
      <c r="BJ118" s="513"/>
      <c r="BK118" s="278">
        <v>240</v>
      </c>
      <c r="BL118" s="243">
        <v>210</v>
      </c>
      <c r="BM118" s="108"/>
      <c r="BN118" s="140">
        <v>3.3</v>
      </c>
      <c r="BO118" s="140">
        <v>4.5</v>
      </c>
      <c r="BP118" s="243">
        <v>15</v>
      </c>
      <c r="BQ118" s="19"/>
      <c r="BR118" s="108"/>
      <c r="BS118" s="109"/>
      <c r="BT118" s="110"/>
      <c r="BU118" s="248"/>
      <c r="BV118" s="109"/>
      <c r="BW118" s="110"/>
      <c r="BX118" s="108"/>
      <c r="BY118" s="109"/>
      <c r="BZ118" s="110"/>
      <c r="CA118" s="248"/>
      <c r="CB118" s="109"/>
      <c r="CC118" s="110"/>
      <c r="CD118" s="108"/>
      <c r="CE118" s="109"/>
      <c r="CF118" s="110"/>
      <c r="CG118" s="248"/>
      <c r="CH118" s="109"/>
      <c r="CI118" s="110"/>
      <c r="CJ118" s="108">
        <v>130</v>
      </c>
      <c r="CK118" s="110">
        <v>2826</v>
      </c>
      <c r="CL118" s="432">
        <v>76</v>
      </c>
      <c r="CM118" s="513"/>
      <c r="CN118" s="515">
        <v>15</v>
      </c>
      <c r="CO118" s="516">
        <v>66</v>
      </c>
      <c r="CP118" s="413">
        <v>150</v>
      </c>
      <c r="CQ118" s="425">
        <v>77</v>
      </c>
      <c r="CR118" s="123"/>
      <c r="CS118" s="123"/>
      <c r="CT118" s="117"/>
      <c r="CU118" s="119"/>
      <c r="CV118" s="108"/>
      <c r="CW118" s="109"/>
      <c r="CX118" s="109"/>
      <c r="CY118" s="110"/>
      <c r="CZ118" s="19">
        <v>34</v>
      </c>
      <c r="DA118" s="245">
        <v>2.9</v>
      </c>
      <c r="DB118" s="366">
        <v>6.3</v>
      </c>
      <c r="DC118" s="333">
        <v>92</v>
      </c>
      <c r="DD118" s="514"/>
      <c r="DE118" s="513"/>
      <c r="DF118" s="135">
        <v>8.8000000000000007</v>
      </c>
      <c r="DG118" s="140">
        <v>2.4</v>
      </c>
      <c r="DH118" s="251">
        <v>16</v>
      </c>
      <c r="DI118" s="251">
        <v>230</v>
      </c>
      <c r="DJ118" s="473">
        <v>230</v>
      </c>
      <c r="DK118" s="132">
        <v>7</v>
      </c>
      <c r="DL118" s="271">
        <v>15</v>
      </c>
      <c r="DM118" s="271">
        <v>11</v>
      </c>
      <c r="DN118" s="134"/>
      <c r="DO118" s="108"/>
      <c r="DP118" s="109"/>
      <c r="DQ118" s="109"/>
      <c r="DR118" s="110"/>
      <c r="DS118" s="108"/>
      <c r="DT118" s="109"/>
      <c r="DU118" s="109"/>
      <c r="DV118" s="110"/>
      <c r="DW118" s="19"/>
      <c r="DX118" s="19"/>
      <c r="DY118" s="432"/>
      <c r="DZ118" s="109"/>
      <c r="EA118" s="109"/>
      <c r="EB118" s="110"/>
      <c r="EC118" s="19"/>
      <c r="ED118" s="19"/>
      <c r="EE118" s="135">
        <v>1.4</v>
      </c>
      <c r="EF118" s="241">
        <v>5.0999999999999996</v>
      </c>
      <c r="EG118" s="278"/>
      <c r="EH118" s="243"/>
      <c r="EI118" s="108"/>
      <c r="EJ118" s="243">
        <v>190</v>
      </c>
      <c r="EK118" s="108"/>
      <c r="EL118" s="251">
        <v>97</v>
      </c>
      <c r="EM118" s="243">
        <v>120</v>
      </c>
      <c r="EN118" s="108"/>
      <c r="EO118" s="110"/>
      <c r="EP118" s="278">
        <v>22</v>
      </c>
      <c r="EQ118" s="110"/>
      <c r="ER118" s="108"/>
      <c r="ES118" s="243">
        <v>79</v>
      </c>
      <c r="ET118" s="108"/>
      <c r="EU118" s="109"/>
      <c r="EV118" s="109"/>
      <c r="EW118" s="110"/>
      <c r="EX118" s="108"/>
      <c r="EY118" s="109"/>
      <c r="EZ118" s="109"/>
      <c r="FA118" s="110"/>
      <c r="FB118" s="278">
        <v>160</v>
      </c>
      <c r="FC118" s="243">
        <v>1200</v>
      </c>
      <c r="FD118" s="108"/>
      <c r="FE118" s="109"/>
      <c r="FF118" s="109"/>
      <c r="FG118" s="110"/>
      <c r="FH118" s="108"/>
      <c r="FI118" s="110"/>
      <c r="FJ118" s="108"/>
      <c r="FK118" s="110"/>
      <c r="FL118" s="108"/>
      <c r="FM118" s="110"/>
      <c r="FN118" s="108"/>
      <c r="FO118" s="109"/>
      <c r="FP118" s="109"/>
      <c r="FQ118" s="110"/>
      <c r="FR118" s="262">
        <v>20.5</v>
      </c>
      <c r="FS118" s="109"/>
      <c r="FT118" s="109"/>
      <c r="FU118" s="110"/>
      <c r="FV118" s="278">
        <v>4.2</v>
      </c>
      <c r="FW118" s="243">
        <v>41</v>
      </c>
      <c r="FX118" s="278">
        <v>53</v>
      </c>
      <c r="FY118" s="243">
        <v>18</v>
      </c>
      <c r="FZ118" s="108"/>
      <c r="GA118" s="110"/>
      <c r="GB118" s="517"/>
      <c r="GC118" s="108"/>
      <c r="GD118" s="110"/>
      <c r="GE118" s="248"/>
      <c r="GF118" s="249">
        <v>0.03</v>
      </c>
      <c r="GG118" s="140">
        <v>0.11</v>
      </c>
      <c r="GH118" s="243">
        <v>76</v>
      </c>
      <c r="GI118" s="19"/>
      <c r="GJ118" s="19"/>
      <c r="GK118" s="19"/>
      <c r="GL118" s="19"/>
      <c r="GM118" s="108"/>
      <c r="GN118" s="109"/>
      <c r="GO118" s="109"/>
      <c r="GP118" s="110"/>
      <c r="GQ118" s="108"/>
      <c r="GR118" s="109"/>
      <c r="GS118" s="109"/>
      <c r="GT118" s="110"/>
      <c r="GU118" s="518"/>
      <c r="GV118" s="519"/>
      <c r="GW118" s="519"/>
      <c r="GX118" s="520"/>
      <c r="GY118" s="108"/>
      <c r="GZ118" s="109"/>
      <c r="HA118" s="109"/>
      <c r="HB118" s="110"/>
      <c r="HC118" s="123"/>
      <c r="HD118" s="278">
        <v>14</v>
      </c>
      <c r="HE118" s="243">
        <v>58</v>
      </c>
      <c r="HF118" s="108"/>
      <c r="HG118" s="140">
        <v>8.1999999999999993</v>
      </c>
      <c r="HH118" s="140">
        <v>7.8</v>
      </c>
      <c r="HI118" s="243">
        <v>19</v>
      </c>
      <c r="HJ118" s="108"/>
      <c r="HK118" s="243">
        <v>130</v>
      </c>
      <c r="HL118" s="108"/>
      <c r="HM118" s="109"/>
      <c r="HN118" s="109"/>
      <c r="HO118" s="110"/>
      <c r="HP118" s="108"/>
      <c r="HQ118" s="110"/>
      <c r="HR118" s="108"/>
      <c r="HS118" s="109"/>
      <c r="HT118" s="109"/>
      <c r="HU118" s="110"/>
      <c r="HV118" s="278">
        <v>2.1</v>
      </c>
      <c r="HW118" s="110"/>
      <c r="HX118" s="278">
        <v>0.74</v>
      </c>
      <c r="HY118" s="110"/>
      <c r="HZ118" s="108"/>
      <c r="IA118" s="109"/>
      <c r="IB118" s="109"/>
      <c r="IC118" s="110"/>
      <c r="ID118" s="278">
        <v>12</v>
      </c>
      <c r="IE118" s="110"/>
      <c r="IF118" s="278">
        <v>43</v>
      </c>
      <c r="IG118" s="110"/>
      <c r="IH118" s="108"/>
      <c r="II118" s="109"/>
      <c r="IJ118" s="109"/>
      <c r="IK118" s="110"/>
      <c r="IL118" s="19"/>
      <c r="IM118" s="278">
        <v>5.7</v>
      </c>
      <c r="IN118" s="431">
        <v>45</v>
      </c>
      <c r="IO118" s="108"/>
      <c r="IP118" s="109"/>
      <c r="IQ118" s="109"/>
      <c r="IR118" s="110"/>
      <c r="IS118" s="108"/>
      <c r="IT118" s="109"/>
      <c r="IU118" s="109"/>
      <c r="IV118" s="110"/>
      <c r="IW118" s="108"/>
      <c r="IX118" s="109"/>
      <c r="IY118" s="109"/>
      <c r="IZ118" s="110"/>
      <c r="JA118" s="19"/>
      <c r="JB118" s="132">
        <v>8.1999999999999993</v>
      </c>
      <c r="JC118" s="271">
        <v>10</v>
      </c>
      <c r="JD118" s="271">
        <v>40</v>
      </c>
      <c r="JE118" s="265">
        <v>42</v>
      </c>
      <c r="JF118" s="108"/>
      <c r="JG118" s="109"/>
      <c r="JH118" s="110"/>
      <c r="JI118" s="108"/>
      <c r="JJ118" s="243">
        <v>120</v>
      </c>
      <c r="JK118" s="108"/>
      <c r="JL118" s="109"/>
      <c r="JM118" s="109"/>
      <c r="JN118" s="110"/>
      <c r="JO118" s="278">
        <v>17</v>
      </c>
      <c r="JP118" s="243">
        <v>22</v>
      </c>
      <c r="JQ118" s="108"/>
      <c r="JR118" s="109"/>
      <c r="JS118" s="109"/>
      <c r="JT118" s="110"/>
      <c r="JU118" s="108"/>
      <c r="JV118" s="109"/>
      <c r="JW118" s="109"/>
      <c r="JX118" s="110"/>
      <c r="JY118" s="132">
        <v>6.9</v>
      </c>
      <c r="JZ118" s="109">
        <v>11</v>
      </c>
      <c r="KA118" s="118">
        <v>43</v>
      </c>
      <c r="KB118" s="119"/>
      <c r="KC118" s="108"/>
      <c r="KD118" s="109"/>
      <c r="KE118" s="109"/>
      <c r="KF118" s="124"/>
    </row>
    <row r="119" spans="1:292" s="115" customFormat="1" ht="14">
      <c r="A119" s="878"/>
      <c r="B119" s="512" t="s">
        <v>389</v>
      </c>
      <c r="C119" s="19"/>
      <c r="D119" s="278">
        <v>13.822833333333334</v>
      </c>
      <c r="E119" s="251">
        <v>28.27333333333333</v>
      </c>
      <c r="F119" s="251">
        <v>180</v>
      </c>
      <c r="G119" s="251">
        <v>3000</v>
      </c>
      <c r="H119" s="110"/>
      <c r="I119" s="108"/>
      <c r="J119" s="109"/>
      <c r="K119" s="109"/>
      <c r="L119" s="110"/>
      <c r="M119" s="108"/>
      <c r="N119" s="109"/>
      <c r="O119" s="109"/>
      <c r="P119" s="110"/>
      <c r="Q119" s="416"/>
      <c r="R119" s="426"/>
      <c r="S119" s="426"/>
      <c r="T119" s="427"/>
      <c r="U119" s="108"/>
      <c r="V119" s="251">
        <v>3.3642499999999997</v>
      </c>
      <c r="W119" s="243">
        <v>50</v>
      </c>
      <c r="X119" s="108"/>
      <c r="Y119" s="109"/>
      <c r="Z119" s="249">
        <v>2.5349999999999998E-2</v>
      </c>
      <c r="AA119" s="243">
        <v>4.8140000000000001</v>
      </c>
      <c r="AB119" s="132">
        <v>0.17166666666666666</v>
      </c>
      <c r="AC119" s="133">
        <v>0.13783333333333334</v>
      </c>
      <c r="AD119" s="133">
        <v>0.11414999999999999</v>
      </c>
      <c r="AE119" s="134">
        <v>0.86499999999999988</v>
      </c>
      <c r="AF119" s="108"/>
      <c r="AG119" s="109"/>
      <c r="AH119" s="109"/>
      <c r="AI119" s="109"/>
      <c r="AJ119" s="110"/>
      <c r="AK119" s="108"/>
      <c r="AL119" s="109"/>
      <c r="AM119" s="109"/>
      <c r="AN119" s="110"/>
      <c r="AO119" s="474">
        <v>1750</v>
      </c>
      <c r="AP119" s="110"/>
      <c r="AQ119" s="413"/>
      <c r="AR119" s="412"/>
      <c r="AS119" s="412"/>
      <c r="AT119" s="243">
        <v>20</v>
      </c>
      <c r="AU119" s="108"/>
      <c r="AV119" s="109"/>
      <c r="AW119" s="109"/>
      <c r="AX119" s="110"/>
      <c r="AY119" s="108"/>
      <c r="AZ119" s="109"/>
      <c r="BA119" s="109"/>
      <c r="BB119" s="110"/>
      <c r="BC119" s="108"/>
      <c r="BD119" s="109"/>
      <c r="BE119" s="109"/>
      <c r="BF119" s="110"/>
      <c r="BG119" s="108"/>
      <c r="BH119" s="109"/>
      <c r="BI119" s="109"/>
      <c r="BJ119" s="110"/>
      <c r="BK119" s="278">
        <v>1000</v>
      </c>
      <c r="BL119" s="243">
        <v>1000</v>
      </c>
      <c r="BM119" s="108"/>
      <c r="BN119" s="140">
        <v>2</v>
      </c>
      <c r="BO119" s="251">
        <v>24.7775</v>
      </c>
      <c r="BP119" s="243">
        <v>100</v>
      </c>
      <c r="BQ119" s="19"/>
      <c r="BR119" s="108"/>
      <c r="BS119" s="109"/>
      <c r="BT119" s="110"/>
      <c r="BU119" s="248"/>
      <c r="BV119" s="109"/>
      <c r="BW119" s="110"/>
      <c r="BX119" s="108"/>
      <c r="BY119" s="109"/>
      <c r="BZ119" s="110"/>
      <c r="CA119" s="248"/>
      <c r="CB119" s="109"/>
      <c r="CC119" s="110"/>
      <c r="CD119" s="108"/>
      <c r="CE119" s="109"/>
      <c r="CF119" s="110"/>
      <c r="CG119" s="108"/>
      <c r="CH119" s="109"/>
      <c r="CI119" s="110"/>
      <c r="CJ119" s="108">
        <v>500</v>
      </c>
      <c r="CK119" s="110">
        <v>11000</v>
      </c>
      <c r="CL119" s="108">
        <v>900</v>
      </c>
      <c r="CM119" s="110"/>
      <c r="CN119" s="515">
        <v>120</v>
      </c>
      <c r="CO119" s="516">
        <v>400</v>
      </c>
      <c r="CP119" s="413">
        <v>300</v>
      </c>
      <c r="CQ119" s="425">
        <v>700</v>
      </c>
      <c r="CR119" s="123"/>
      <c r="CS119" s="123"/>
      <c r="CT119" s="117"/>
      <c r="CU119" s="119"/>
      <c r="CV119" s="108"/>
      <c r="CW119" s="109"/>
      <c r="CX119" s="109"/>
      <c r="CY119" s="110"/>
      <c r="CZ119" s="19"/>
      <c r="DA119" s="307">
        <v>42.58</v>
      </c>
      <c r="DB119" s="333">
        <v>60</v>
      </c>
      <c r="DC119" s="333">
        <v>240</v>
      </c>
      <c r="DD119" s="109"/>
      <c r="DE119" s="110"/>
      <c r="DF119" s="278">
        <v>50</v>
      </c>
      <c r="DG119" s="251">
        <v>19.558333333333334</v>
      </c>
      <c r="DH119" s="251">
        <v>100</v>
      </c>
      <c r="DI119" s="251">
        <v>800</v>
      </c>
      <c r="DJ119" s="473">
        <v>2500</v>
      </c>
      <c r="DK119" s="256">
        <v>100</v>
      </c>
      <c r="DL119" s="271">
        <v>170</v>
      </c>
      <c r="DM119" s="271">
        <v>110</v>
      </c>
      <c r="DN119" s="134"/>
      <c r="DO119" s="108"/>
      <c r="DP119" s="109"/>
      <c r="DQ119" s="109"/>
      <c r="DR119" s="110"/>
      <c r="DS119" s="108"/>
      <c r="DT119" s="109"/>
      <c r="DU119" s="109"/>
      <c r="DV119" s="110"/>
      <c r="DW119" s="19"/>
      <c r="DX119" s="19"/>
      <c r="DY119" s="108"/>
      <c r="DZ119" s="109"/>
      <c r="EA119" s="109"/>
      <c r="EB119" s="110"/>
      <c r="EC119" s="19"/>
      <c r="ED119" s="19"/>
      <c r="EE119" s="278">
        <v>15.925000000000001</v>
      </c>
      <c r="EF119" s="243">
        <v>35.099999999999994</v>
      </c>
      <c r="EG119" s="135">
        <v>0.11666666666666665</v>
      </c>
      <c r="EH119" s="243">
        <v>300</v>
      </c>
      <c r="EI119" s="108"/>
      <c r="EJ119" s="243">
        <v>700</v>
      </c>
      <c r="EK119" s="108"/>
      <c r="EL119" s="251">
        <v>700</v>
      </c>
      <c r="EM119" s="243">
        <v>1000</v>
      </c>
      <c r="EN119" s="108">
        <v>1590</v>
      </c>
      <c r="EO119" s="110">
        <v>2490</v>
      </c>
      <c r="EP119" s="278">
        <v>90</v>
      </c>
      <c r="EQ119" s="110"/>
      <c r="ER119" s="108"/>
      <c r="ES119" s="243">
        <v>700</v>
      </c>
      <c r="ET119" s="108"/>
      <c r="EU119" s="109"/>
      <c r="EV119" s="109"/>
      <c r="EW119" s="110"/>
      <c r="EX119" s="108"/>
      <c r="EY119" s="109"/>
      <c r="EZ119" s="109"/>
      <c r="FA119" s="110">
        <v>26</v>
      </c>
      <c r="FB119" s="278">
        <v>900</v>
      </c>
      <c r="FC119" s="243">
        <v>2000</v>
      </c>
      <c r="FD119" s="108"/>
      <c r="FE119" s="109"/>
      <c r="FF119" s="109"/>
      <c r="FG119" s="110"/>
      <c r="FH119" s="108"/>
      <c r="FI119" s="110"/>
      <c r="FJ119" s="108"/>
      <c r="FK119" s="110"/>
      <c r="FL119" s="108"/>
      <c r="FM119" s="110"/>
      <c r="FN119" s="108"/>
      <c r="FO119" s="109"/>
      <c r="FP119" s="109"/>
      <c r="FQ119" s="110"/>
      <c r="FR119" s="108">
        <v>200</v>
      </c>
      <c r="FS119" s="109"/>
      <c r="FT119" s="109"/>
      <c r="FU119" s="110"/>
      <c r="FV119" s="278">
        <v>69.525000000000006</v>
      </c>
      <c r="FW119" s="243">
        <v>300</v>
      </c>
      <c r="FX119" s="278">
        <v>100</v>
      </c>
      <c r="FY119" s="243">
        <v>200</v>
      </c>
      <c r="FZ119" s="108"/>
      <c r="GA119" s="110"/>
      <c r="GB119" s="517"/>
      <c r="GC119" s="108"/>
      <c r="GD119" s="110"/>
      <c r="GE119" s="248"/>
      <c r="GF119" s="249">
        <v>1.5340750000000002E-2</v>
      </c>
      <c r="GG119" s="140">
        <v>0.55224999999999991</v>
      </c>
      <c r="GH119" s="243">
        <v>600</v>
      </c>
      <c r="GI119" s="19"/>
      <c r="GJ119" s="19"/>
      <c r="GK119" s="19"/>
      <c r="GL119" s="19"/>
      <c r="GM119" s="108"/>
      <c r="GN119" s="109"/>
      <c r="GO119" s="109"/>
      <c r="GP119" s="110"/>
      <c r="GQ119" s="108"/>
      <c r="GR119" s="109"/>
      <c r="GS119" s="109"/>
      <c r="GT119" s="110"/>
      <c r="GU119" s="108">
        <v>9</v>
      </c>
      <c r="GV119" s="109">
        <v>13</v>
      </c>
      <c r="GW119" s="109">
        <v>19</v>
      </c>
      <c r="GX119" s="110">
        <v>38</v>
      </c>
      <c r="GY119" s="108"/>
      <c r="GZ119" s="109">
        <v>18</v>
      </c>
      <c r="HA119" s="109">
        <v>28</v>
      </c>
      <c r="HB119" s="110">
        <v>121</v>
      </c>
      <c r="HC119" s="123"/>
      <c r="HD119" s="278">
        <v>70</v>
      </c>
      <c r="HE119" s="243">
        <v>400</v>
      </c>
      <c r="HF119" s="108"/>
      <c r="HG119" s="251">
        <v>30</v>
      </c>
      <c r="HH119" s="251">
        <v>40.088000000000001</v>
      </c>
      <c r="HI119" s="243">
        <v>90</v>
      </c>
      <c r="HJ119" s="108"/>
      <c r="HK119" s="243">
        <v>400</v>
      </c>
      <c r="HL119" s="108"/>
      <c r="HM119" s="109"/>
      <c r="HN119" s="109"/>
      <c r="HO119" s="110"/>
      <c r="HP119" s="108"/>
      <c r="HQ119" s="110"/>
      <c r="HR119" s="108"/>
      <c r="HS119" s="109">
        <v>300</v>
      </c>
      <c r="HT119" s="109">
        <v>413</v>
      </c>
      <c r="HU119" s="110">
        <v>957</v>
      </c>
      <c r="HV119" s="278">
        <v>6.2124999999999995</v>
      </c>
      <c r="HW119" s="110"/>
      <c r="HX119" s="278">
        <v>5.3100000000000005</v>
      </c>
      <c r="HY119" s="110"/>
      <c r="HZ119" s="108"/>
      <c r="IA119" s="109"/>
      <c r="IB119" s="109"/>
      <c r="IC119" s="110"/>
      <c r="ID119" s="278">
        <v>150</v>
      </c>
      <c r="IE119" s="110"/>
      <c r="IF119" s="278">
        <v>300</v>
      </c>
      <c r="IG119" s="110"/>
      <c r="IH119" s="108"/>
      <c r="II119" s="109"/>
      <c r="IJ119" s="109"/>
      <c r="IK119" s="110"/>
      <c r="IL119" s="19"/>
      <c r="IM119" s="278">
        <v>100</v>
      </c>
      <c r="IN119" s="431">
        <v>400</v>
      </c>
      <c r="IO119" s="108"/>
      <c r="IP119" s="109"/>
      <c r="IQ119" s="109"/>
      <c r="IR119" s="110"/>
      <c r="IS119" s="108"/>
      <c r="IT119" s="109"/>
      <c r="IU119" s="109"/>
      <c r="IV119" s="110"/>
      <c r="IW119" s="108"/>
      <c r="IX119" s="109"/>
      <c r="IY119" s="109"/>
      <c r="IZ119" s="110"/>
      <c r="JA119" s="19"/>
      <c r="JB119" s="256">
        <v>40</v>
      </c>
      <c r="JC119" s="271">
        <v>50</v>
      </c>
      <c r="JD119" s="271">
        <v>200</v>
      </c>
      <c r="JE119" s="265">
        <v>600</v>
      </c>
      <c r="JF119" s="108"/>
      <c r="JG119" s="109"/>
      <c r="JH119" s="110"/>
      <c r="JI119" s="108"/>
      <c r="JJ119" s="243">
        <v>1200</v>
      </c>
      <c r="JK119" s="108"/>
      <c r="JL119" s="109"/>
      <c r="JM119" s="109"/>
      <c r="JN119" s="110"/>
      <c r="JO119" s="278">
        <v>150</v>
      </c>
      <c r="JP119" s="243">
        <v>200</v>
      </c>
      <c r="JQ119" s="108"/>
      <c r="JR119" s="109"/>
      <c r="JS119" s="109"/>
      <c r="JT119" s="110"/>
      <c r="JU119" s="108"/>
      <c r="JV119" s="109"/>
      <c r="JW119" s="109"/>
      <c r="JX119" s="110"/>
      <c r="JY119" s="256">
        <v>40</v>
      </c>
      <c r="JZ119" s="284">
        <v>70</v>
      </c>
      <c r="KA119" s="271">
        <v>100</v>
      </c>
      <c r="KB119" s="119"/>
      <c r="KC119" s="108"/>
      <c r="KD119" s="109"/>
      <c r="KE119" s="109"/>
      <c r="KF119" s="124"/>
    </row>
    <row r="120" spans="1:292" s="115" customFormat="1" ht="14">
      <c r="A120" s="878"/>
      <c r="B120" s="116" t="s">
        <v>269</v>
      </c>
      <c r="C120" s="19"/>
      <c r="D120" s="135">
        <v>6</v>
      </c>
      <c r="E120" s="140">
        <v>2.8</v>
      </c>
      <c r="F120" s="251">
        <v>23</v>
      </c>
      <c r="G120" s="251">
        <v>500</v>
      </c>
      <c r="H120" s="110"/>
      <c r="I120" s="108"/>
      <c r="J120" s="109"/>
      <c r="K120" s="109"/>
      <c r="L120" s="110"/>
      <c r="M120" s="108"/>
      <c r="N120" s="109"/>
      <c r="O120" s="109"/>
      <c r="P120" s="110"/>
      <c r="Q120" s="416"/>
      <c r="R120" s="426"/>
      <c r="S120" s="426"/>
      <c r="T120" s="427"/>
      <c r="U120" s="108"/>
      <c r="V120" s="140">
        <v>1.2</v>
      </c>
      <c r="W120" s="241">
        <v>7.9</v>
      </c>
      <c r="X120" s="108"/>
      <c r="Y120" s="109"/>
      <c r="Z120" s="140">
        <v>2.3E-3</v>
      </c>
      <c r="AA120" s="241">
        <v>0.43</v>
      </c>
      <c r="AB120" s="244">
        <v>5.8999999999999997E-2</v>
      </c>
      <c r="AC120" s="521">
        <v>2.3E-2</v>
      </c>
      <c r="AD120" s="521">
        <v>3.1E-2</v>
      </c>
      <c r="AE120" s="119">
        <v>0.4</v>
      </c>
      <c r="AF120" s="108"/>
      <c r="AG120" s="109"/>
      <c r="AH120" s="109"/>
      <c r="AI120" s="109"/>
      <c r="AJ120" s="110"/>
      <c r="AK120" s="108"/>
      <c r="AL120" s="109"/>
      <c r="AM120" s="109"/>
      <c r="AN120" s="110"/>
      <c r="AO120" s="474"/>
      <c r="AP120" s="110"/>
      <c r="AQ120" s="413"/>
      <c r="AR120" s="412"/>
      <c r="AS120" s="412"/>
      <c r="AT120" s="243">
        <v>4.5</v>
      </c>
      <c r="AU120" s="108"/>
      <c r="AV120" s="109"/>
      <c r="AW120" s="109"/>
      <c r="AX120" s="110"/>
      <c r="AY120" s="108"/>
      <c r="AZ120" s="109"/>
      <c r="BA120" s="109"/>
      <c r="BB120" s="110"/>
      <c r="BC120" s="108"/>
      <c r="BD120" s="109"/>
      <c r="BE120" s="109"/>
      <c r="BF120" s="110"/>
      <c r="BG120" s="108"/>
      <c r="BH120" s="109"/>
      <c r="BI120" s="109"/>
      <c r="BJ120" s="110"/>
      <c r="BK120" s="278">
        <v>240</v>
      </c>
      <c r="BL120" s="243">
        <v>220</v>
      </c>
      <c r="BM120" s="108"/>
      <c r="BN120" s="140">
        <v>0.85</v>
      </c>
      <c r="BO120" s="140">
        <v>1.2</v>
      </c>
      <c r="BP120" s="243">
        <v>14</v>
      </c>
      <c r="BQ120" s="19"/>
      <c r="BR120" s="108"/>
      <c r="BS120" s="109"/>
      <c r="BT120" s="110"/>
      <c r="BU120" s="248"/>
      <c r="BV120" s="109"/>
      <c r="BW120" s="110"/>
      <c r="BX120" s="108"/>
      <c r="BY120" s="109"/>
      <c r="BZ120" s="110"/>
      <c r="CA120" s="248"/>
      <c r="CB120" s="109"/>
      <c r="CC120" s="110"/>
      <c r="CD120" s="108"/>
      <c r="CE120" s="109"/>
      <c r="CF120" s="110"/>
      <c r="CG120" s="108"/>
      <c r="CH120" s="109"/>
      <c r="CI120" s="110"/>
      <c r="CJ120" s="108">
        <v>26</v>
      </c>
      <c r="CK120" s="110">
        <v>824</v>
      </c>
      <c r="CL120" s="108">
        <v>110</v>
      </c>
      <c r="CM120" s="110"/>
      <c r="CN120" s="515">
        <v>10</v>
      </c>
      <c r="CO120" s="516">
        <v>100</v>
      </c>
      <c r="CP120" s="413">
        <v>110</v>
      </c>
      <c r="CQ120" s="425">
        <v>35</v>
      </c>
      <c r="CR120" s="123"/>
      <c r="CS120" s="123"/>
      <c r="CT120" s="117"/>
      <c r="CU120" s="119"/>
      <c r="CV120" s="108"/>
      <c r="CW120" s="109"/>
      <c r="CX120" s="109"/>
      <c r="CY120" s="110"/>
      <c r="CZ120" s="19"/>
      <c r="DA120" s="245">
        <v>2.6</v>
      </c>
      <c r="DB120" s="366">
        <v>1.4</v>
      </c>
      <c r="DC120" s="333">
        <v>68</v>
      </c>
      <c r="DD120" s="109"/>
      <c r="DE120" s="110"/>
      <c r="DF120" s="135">
        <v>6.6</v>
      </c>
      <c r="DG120" s="140">
        <v>2.7</v>
      </c>
      <c r="DH120" s="251">
        <v>15</v>
      </c>
      <c r="DI120" s="251">
        <v>30</v>
      </c>
      <c r="DJ120" s="473">
        <v>170</v>
      </c>
      <c r="DK120" s="132">
        <v>6.3</v>
      </c>
      <c r="DL120" s="271">
        <v>11</v>
      </c>
      <c r="DM120" s="133">
        <v>7.1</v>
      </c>
      <c r="DN120" s="134"/>
      <c r="DO120" s="108"/>
      <c r="DP120" s="109"/>
      <c r="DQ120" s="109"/>
      <c r="DR120" s="110"/>
      <c r="DS120" s="108"/>
      <c r="DT120" s="109"/>
      <c r="DU120" s="109"/>
      <c r="DV120" s="110"/>
      <c r="DW120" s="19"/>
      <c r="DX120" s="19"/>
      <c r="DY120" s="108"/>
      <c r="DZ120" s="109"/>
      <c r="EA120" s="109"/>
      <c r="EB120" s="110"/>
      <c r="EC120" s="19"/>
      <c r="ED120" s="19"/>
      <c r="EE120" s="135">
        <v>1.3</v>
      </c>
      <c r="EF120" s="241">
        <v>1.5</v>
      </c>
      <c r="EG120" s="413"/>
      <c r="EH120" s="425"/>
      <c r="EI120" s="108"/>
      <c r="EJ120" s="243">
        <v>190</v>
      </c>
      <c r="EK120" s="108"/>
      <c r="EL120" s="251">
        <v>97</v>
      </c>
      <c r="EM120" s="243">
        <v>120</v>
      </c>
      <c r="EN120" s="108"/>
      <c r="EO120" s="110"/>
      <c r="EP120" s="135">
        <v>4.3</v>
      </c>
      <c r="EQ120" s="110"/>
      <c r="ER120" s="108"/>
      <c r="ES120" s="243">
        <v>76</v>
      </c>
      <c r="ET120" s="108"/>
      <c r="EU120" s="109"/>
      <c r="EV120" s="109"/>
      <c r="EW120" s="110"/>
      <c r="EX120" s="108"/>
      <c r="EY120" s="109"/>
      <c r="EZ120" s="109"/>
      <c r="FA120" s="110"/>
      <c r="FB120" s="278">
        <v>160</v>
      </c>
      <c r="FC120" s="243">
        <v>330</v>
      </c>
      <c r="FD120" s="108"/>
      <c r="FE120" s="109"/>
      <c r="FF120" s="109"/>
      <c r="FG120" s="110"/>
      <c r="FH120" s="108"/>
      <c r="FI120" s="110"/>
      <c r="FJ120" s="108"/>
      <c r="FK120" s="110"/>
      <c r="FL120" s="108"/>
      <c r="FM120" s="110"/>
      <c r="FN120" s="108"/>
      <c r="FO120" s="109"/>
      <c r="FP120" s="109"/>
      <c r="FQ120" s="110"/>
      <c r="FR120" s="262">
        <v>12.8</v>
      </c>
      <c r="FS120" s="109"/>
      <c r="FT120" s="109"/>
      <c r="FU120" s="110"/>
      <c r="FV120" s="135">
        <v>2.9</v>
      </c>
      <c r="FW120" s="243">
        <v>45</v>
      </c>
      <c r="FX120" s="278">
        <v>56</v>
      </c>
      <c r="FY120" s="243">
        <v>15</v>
      </c>
      <c r="FZ120" s="108"/>
      <c r="GA120" s="110"/>
      <c r="GB120" s="517"/>
      <c r="GC120" s="108"/>
      <c r="GD120" s="110"/>
      <c r="GE120" s="248"/>
      <c r="GF120" s="249">
        <v>1.2999999999999999E-2</v>
      </c>
      <c r="GG120" s="140">
        <v>9.5000000000000001E-2</v>
      </c>
      <c r="GH120" s="243">
        <v>73</v>
      </c>
      <c r="GI120" s="19"/>
      <c r="GJ120" s="19"/>
      <c r="GK120" s="19"/>
      <c r="GL120" s="19"/>
      <c r="GM120" s="108"/>
      <c r="GN120" s="109"/>
      <c r="GO120" s="109"/>
      <c r="GP120" s="110"/>
      <c r="GQ120" s="108"/>
      <c r="GR120" s="109"/>
      <c r="GS120" s="109"/>
      <c r="GT120" s="110"/>
      <c r="GU120" s="108"/>
      <c r="GV120" s="109"/>
      <c r="GW120" s="109"/>
      <c r="GX120" s="110"/>
      <c r="GY120" s="108"/>
      <c r="GZ120" s="109"/>
      <c r="HA120" s="109"/>
      <c r="HB120" s="110"/>
      <c r="HC120" s="123"/>
      <c r="HD120" s="278">
        <v>14</v>
      </c>
      <c r="HE120" s="425">
        <v>62</v>
      </c>
      <c r="HF120" s="108"/>
      <c r="HG120" s="140">
        <v>8.8000000000000007</v>
      </c>
      <c r="HH120" s="140">
        <v>7.5</v>
      </c>
      <c r="HI120" s="243">
        <v>17</v>
      </c>
      <c r="HJ120" s="108"/>
      <c r="HK120" s="243">
        <v>130</v>
      </c>
      <c r="HL120" s="108"/>
      <c r="HM120" s="109"/>
      <c r="HN120" s="109"/>
      <c r="HO120" s="110"/>
      <c r="HP120" s="108"/>
      <c r="HQ120" s="110"/>
      <c r="HR120" s="108"/>
      <c r="HS120" s="109"/>
      <c r="HT120" s="109"/>
      <c r="HU120" s="110"/>
      <c r="HV120" s="135">
        <v>1.6</v>
      </c>
      <c r="HW120" s="110"/>
      <c r="HX120" s="135">
        <v>0.43</v>
      </c>
      <c r="HY120" s="110"/>
      <c r="HZ120" s="108"/>
      <c r="IA120" s="109"/>
      <c r="IB120" s="109"/>
      <c r="IC120" s="110"/>
      <c r="ID120" s="278">
        <v>12</v>
      </c>
      <c r="IE120" s="110"/>
      <c r="IF120" s="278">
        <v>28</v>
      </c>
      <c r="IG120" s="110"/>
      <c r="IH120" s="108"/>
      <c r="II120" s="109"/>
      <c r="IJ120" s="109"/>
      <c r="IK120" s="110"/>
      <c r="IL120" s="19"/>
      <c r="IM120" s="135">
        <v>4.9000000000000004</v>
      </c>
      <c r="IN120" s="431">
        <v>57</v>
      </c>
      <c r="IO120" s="108"/>
      <c r="IP120" s="109"/>
      <c r="IQ120" s="109"/>
      <c r="IR120" s="110"/>
      <c r="IS120" s="108"/>
      <c r="IT120" s="109"/>
      <c r="IU120" s="109"/>
      <c r="IV120" s="110"/>
      <c r="IW120" s="108"/>
      <c r="IX120" s="109"/>
      <c r="IY120" s="109"/>
      <c r="IZ120" s="110"/>
      <c r="JA120" s="19"/>
      <c r="JB120" s="132">
        <v>6.4</v>
      </c>
      <c r="JC120" s="271">
        <v>12</v>
      </c>
      <c r="JD120" s="271">
        <v>44</v>
      </c>
      <c r="JE120" s="265">
        <v>36</v>
      </c>
      <c r="JF120" s="108"/>
      <c r="JG120" s="109"/>
      <c r="JH120" s="110"/>
      <c r="JI120" s="108"/>
      <c r="JJ120" s="243">
        <v>110</v>
      </c>
      <c r="JK120" s="108"/>
      <c r="JL120" s="109"/>
      <c r="JM120" s="109"/>
      <c r="JN120" s="110"/>
      <c r="JO120" s="278">
        <v>10</v>
      </c>
      <c r="JP120" s="243">
        <v>13</v>
      </c>
      <c r="JQ120" s="108"/>
      <c r="JR120" s="109"/>
      <c r="JS120" s="109"/>
      <c r="JT120" s="110"/>
      <c r="JU120" s="108"/>
      <c r="JV120" s="109"/>
      <c r="JW120" s="109"/>
      <c r="JX120" s="110"/>
      <c r="JY120" s="117">
        <v>3.8</v>
      </c>
      <c r="JZ120" s="109">
        <v>5.6</v>
      </c>
      <c r="KA120" s="118">
        <v>19</v>
      </c>
      <c r="KB120" s="119"/>
      <c r="KC120" s="108"/>
      <c r="KD120" s="109"/>
      <c r="KE120" s="109"/>
      <c r="KF120" s="124"/>
    </row>
    <row r="121" spans="1:292" s="115" customFormat="1" ht="14">
      <c r="A121" s="878"/>
      <c r="B121" s="512" t="s">
        <v>390</v>
      </c>
      <c r="C121" s="19"/>
      <c r="D121" s="278">
        <v>40</v>
      </c>
      <c r="E121" s="251">
        <v>90</v>
      </c>
      <c r="F121" s="251">
        <v>400</v>
      </c>
      <c r="G121" s="251">
        <v>12000</v>
      </c>
      <c r="H121" s="110"/>
      <c r="I121" s="108"/>
      <c r="J121" s="109"/>
      <c r="K121" s="109"/>
      <c r="L121" s="110"/>
      <c r="M121" s="108"/>
      <c r="N121" s="109"/>
      <c r="O121" s="109"/>
      <c r="P121" s="110"/>
      <c r="Q121" s="416"/>
      <c r="R121" s="426"/>
      <c r="S121" s="426"/>
      <c r="T121" s="427"/>
      <c r="U121" s="108"/>
      <c r="V121" s="251">
        <v>20</v>
      </c>
      <c r="W121" s="243">
        <v>95.033333333333346</v>
      </c>
      <c r="X121" s="108"/>
      <c r="Y121" s="109"/>
      <c r="Z121" s="140">
        <v>1.198</v>
      </c>
      <c r="AA121" s="243">
        <v>19.54</v>
      </c>
      <c r="AB121" s="132">
        <v>0.30366666666666664</v>
      </c>
      <c r="AC121" s="133">
        <v>0.43300000000000005</v>
      </c>
      <c r="AD121" s="133">
        <v>1.2536666666666669</v>
      </c>
      <c r="AE121" s="265">
        <v>15.36</v>
      </c>
      <c r="AF121" s="108"/>
      <c r="AG121" s="109"/>
      <c r="AH121" s="109"/>
      <c r="AI121" s="109"/>
      <c r="AJ121" s="110"/>
      <c r="AK121" s="108"/>
      <c r="AL121" s="109"/>
      <c r="AM121" s="109"/>
      <c r="AN121" s="110"/>
      <c r="AO121" s="474">
        <v>700</v>
      </c>
      <c r="AP121" s="110"/>
      <c r="AQ121" s="413"/>
      <c r="AR121" s="412"/>
      <c r="AS121" s="412"/>
      <c r="AT121" s="243">
        <v>22.2225</v>
      </c>
      <c r="AU121" s="108"/>
      <c r="AV121" s="109"/>
      <c r="AW121" s="109"/>
      <c r="AX121" s="110"/>
      <c r="AY121" s="108"/>
      <c r="AZ121" s="109"/>
      <c r="BA121" s="109"/>
      <c r="BB121" s="110"/>
      <c r="BC121" s="108"/>
      <c r="BD121" s="109"/>
      <c r="BE121" s="109"/>
      <c r="BF121" s="110"/>
      <c r="BG121" s="108"/>
      <c r="BH121" s="109"/>
      <c r="BI121" s="514"/>
      <c r="BJ121" s="110"/>
      <c r="BK121" s="278">
        <v>90</v>
      </c>
      <c r="BL121" s="243">
        <v>300</v>
      </c>
      <c r="BM121" s="108"/>
      <c r="BN121" s="251">
        <v>15.445</v>
      </c>
      <c r="BO121" s="251">
        <v>70</v>
      </c>
      <c r="BP121" s="243">
        <v>150</v>
      </c>
      <c r="BQ121" s="19"/>
      <c r="BR121" s="108"/>
      <c r="BS121" s="109"/>
      <c r="BT121" s="110"/>
      <c r="BU121" s="108"/>
      <c r="BV121" s="109"/>
      <c r="BW121" s="110"/>
      <c r="BX121" s="108"/>
      <c r="BY121" s="109"/>
      <c r="BZ121" s="110"/>
      <c r="CA121" s="108"/>
      <c r="CB121" s="109"/>
      <c r="CC121" s="110"/>
      <c r="CD121" s="108"/>
      <c r="CE121" s="109"/>
      <c r="CF121" s="110"/>
      <c r="CG121" s="248"/>
      <c r="CH121" s="109"/>
      <c r="CI121" s="110"/>
      <c r="CJ121" s="108">
        <v>4000</v>
      </c>
      <c r="CK121" s="110">
        <v>40000</v>
      </c>
      <c r="CL121" s="262">
        <v>1100</v>
      </c>
      <c r="CM121" s="110"/>
      <c r="CN121" s="515">
        <v>300</v>
      </c>
      <c r="CO121" s="516">
        <v>2200</v>
      </c>
      <c r="CP121" s="413">
        <v>500</v>
      </c>
      <c r="CQ121" s="425">
        <v>1700</v>
      </c>
      <c r="CR121" s="123"/>
      <c r="CS121" s="123"/>
      <c r="CT121" s="117"/>
      <c r="CU121" s="119"/>
      <c r="CV121" s="108"/>
      <c r="CW121" s="109"/>
      <c r="CX121" s="109"/>
      <c r="CY121" s="110"/>
      <c r="CZ121" s="19"/>
      <c r="DA121" s="307">
        <v>70</v>
      </c>
      <c r="DB121" s="333">
        <v>150</v>
      </c>
      <c r="DC121" s="333">
        <v>550</v>
      </c>
      <c r="DD121" s="109"/>
      <c r="DE121" s="110"/>
      <c r="DF121" s="278">
        <v>70</v>
      </c>
      <c r="DG121" s="251">
        <v>60</v>
      </c>
      <c r="DH121" s="251">
        <v>249.95714285714286</v>
      </c>
      <c r="DI121" s="251">
        <v>3500</v>
      </c>
      <c r="DJ121" s="473">
        <v>9000</v>
      </c>
      <c r="DK121" s="256">
        <v>120</v>
      </c>
      <c r="DL121" s="271">
        <v>250</v>
      </c>
      <c r="DM121" s="271">
        <v>330</v>
      </c>
      <c r="DN121" s="134"/>
      <c r="DO121" s="108"/>
      <c r="DP121" s="109"/>
      <c r="DQ121" s="109"/>
      <c r="DR121" s="110"/>
      <c r="DS121" s="108"/>
      <c r="DT121" s="109"/>
      <c r="DU121" s="109"/>
      <c r="DV121" s="110"/>
      <c r="DW121" s="19"/>
      <c r="DX121" s="19"/>
      <c r="DY121" s="108"/>
      <c r="DZ121" s="109"/>
      <c r="EA121" s="109"/>
      <c r="EB121" s="110"/>
      <c r="EC121" s="19"/>
      <c r="ED121" s="19"/>
      <c r="EE121" s="278">
        <v>43.825000000000003</v>
      </c>
      <c r="EF121" s="243">
        <v>95.575000000000003</v>
      </c>
      <c r="EG121" s="278">
        <v>0.91333333333333344</v>
      </c>
      <c r="EH121" s="243">
        <v>340</v>
      </c>
      <c r="EI121" s="108"/>
      <c r="EJ121" s="243">
        <v>200</v>
      </c>
      <c r="EK121" s="108"/>
      <c r="EL121" s="251">
        <v>200</v>
      </c>
      <c r="EM121" s="243">
        <v>300</v>
      </c>
      <c r="EN121" s="108"/>
      <c r="EO121" s="110"/>
      <c r="EP121" s="278">
        <v>200</v>
      </c>
      <c r="EQ121" s="110"/>
      <c r="ER121" s="108"/>
      <c r="ES121" s="243">
        <v>200</v>
      </c>
      <c r="ET121" s="108"/>
      <c r="EU121" s="109"/>
      <c r="EV121" s="109"/>
      <c r="EW121" s="110"/>
      <c r="EX121" s="108"/>
      <c r="EY121" s="109"/>
      <c r="EZ121" s="109"/>
      <c r="FA121" s="110">
        <v>29</v>
      </c>
      <c r="FB121" s="278">
        <v>300</v>
      </c>
      <c r="FC121" s="243">
        <v>5000</v>
      </c>
      <c r="FD121" s="108"/>
      <c r="FE121" s="109"/>
      <c r="FF121" s="109"/>
      <c r="FG121" s="110"/>
      <c r="FH121" s="108"/>
      <c r="FI121" s="110"/>
      <c r="FJ121" s="108"/>
      <c r="FK121" s="110"/>
      <c r="FL121" s="108"/>
      <c r="FM121" s="110"/>
      <c r="FN121" s="108"/>
      <c r="FO121" s="109"/>
      <c r="FP121" s="109"/>
      <c r="FQ121" s="110"/>
      <c r="FR121" s="108">
        <v>300</v>
      </c>
      <c r="FS121" s="109"/>
      <c r="FT121" s="109"/>
      <c r="FU121" s="110"/>
      <c r="FV121" s="278">
        <v>160</v>
      </c>
      <c r="FW121" s="243">
        <v>400</v>
      </c>
      <c r="FX121" s="278">
        <v>100</v>
      </c>
      <c r="FY121" s="243">
        <v>300</v>
      </c>
      <c r="FZ121" s="108"/>
      <c r="GA121" s="110"/>
      <c r="GB121" s="517"/>
      <c r="GC121" s="108"/>
      <c r="GD121" s="110"/>
      <c r="GE121" s="248"/>
      <c r="GF121" s="130">
        <v>0.26799999999999996</v>
      </c>
      <c r="GG121" s="251">
        <v>1</v>
      </c>
      <c r="GH121" s="243">
        <v>200</v>
      </c>
      <c r="GI121" s="19"/>
      <c r="GJ121" s="19"/>
      <c r="GK121" s="19"/>
      <c r="GL121" s="19"/>
      <c r="GM121" s="108"/>
      <c r="GN121" s="109"/>
      <c r="GO121" s="109"/>
      <c r="GP121" s="110"/>
      <c r="GQ121" s="108"/>
      <c r="GR121" s="109"/>
      <c r="GS121" s="109"/>
      <c r="GT121" s="110"/>
      <c r="GU121" s="108">
        <v>24</v>
      </c>
      <c r="GV121" s="109">
        <v>42</v>
      </c>
      <c r="GW121" s="109">
        <v>58</v>
      </c>
      <c r="GX121" s="110">
        <v>137</v>
      </c>
      <c r="GY121" s="108"/>
      <c r="GZ121" s="109">
        <v>52</v>
      </c>
      <c r="HA121" s="109">
        <v>90</v>
      </c>
      <c r="HB121" s="110">
        <v>198</v>
      </c>
      <c r="HC121" s="123"/>
      <c r="HD121" s="278">
        <v>160</v>
      </c>
      <c r="HE121" s="243">
        <v>500</v>
      </c>
      <c r="HF121" s="108"/>
      <c r="HG121" s="251">
        <v>16.952000000000002</v>
      </c>
      <c r="HH121" s="251">
        <v>20.048000000000002</v>
      </c>
      <c r="HI121" s="243">
        <v>60</v>
      </c>
      <c r="HJ121" s="108"/>
      <c r="HK121" s="243">
        <v>140</v>
      </c>
      <c r="HL121" s="108"/>
      <c r="HM121" s="109"/>
      <c r="HN121" s="109"/>
      <c r="HO121" s="110"/>
      <c r="HP121" s="108"/>
      <c r="HQ121" s="110"/>
      <c r="HR121" s="108"/>
      <c r="HS121" s="109">
        <v>81</v>
      </c>
      <c r="HT121" s="109">
        <v>134</v>
      </c>
      <c r="HU121" s="110">
        <v>252</v>
      </c>
      <c r="HV121" s="278">
        <v>40</v>
      </c>
      <c r="HW121" s="110"/>
      <c r="HX121" s="278">
        <v>40</v>
      </c>
      <c r="HY121" s="110"/>
      <c r="HZ121" s="108"/>
      <c r="IA121" s="109"/>
      <c r="IB121" s="109"/>
      <c r="IC121" s="110"/>
      <c r="ID121" s="278">
        <v>350</v>
      </c>
      <c r="IE121" s="110"/>
      <c r="IF121" s="278">
        <v>700</v>
      </c>
      <c r="IG121" s="110"/>
      <c r="IH121" s="108"/>
      <c r="II121" s="109"/>
      <c r="IJ121" s="109"/>
      <c r="IK121" s="110"/>
      <c r="IL121" s="19"/>
      <c r="IM121" s="278">
        <v>210</v>
      </c>
      <c r="IN121" s="431">
        <v>700</v>
      </c>
      <c r="IO121" s="108"/>
      <c r="IP121" s="109"/>
      <c r="IQ121" s="109"/>
      <c r="IR121" s="110"/>
      <c r="IS121" s="108"/>
      <c r="IT121" s="109"/>
      <c r="IU121" s="109"/>
      <c r="IV121" s="110"/>
      <c r="IW121" s="108"/>
      <c r="IX121" s="109"/>
      <c r="IY121" s="109"/>
      <c r="IZ121" s="110"/>
      <c r="JA121" s="19"/>
      <c r="JB121" s="256">
        <v>80</v>
      </c>
      <c r="JC121" s="271">
        <v>100</v>
      </c>
      <c r="JD121" s="271">
        <v>300</v>
      </c>
      <c r="JE121" s="265">
        <v>700</v>
      </c>
      <c r="JF121" s="108"/>
      <c r="JG121" s="109"/>
      <c r="JH121" s="110"/>
      <c r="JI121" s="108"/>
      <c r="JJ121" s="243">
        <v>300</v>
      </c>
      <c r="JK121" s="108"/>
      <c r="JL121" s="109"/>
      <c r="JM121" s="109"/>
      <c r="JN121" s="110"/>
      <c r="JO121" s="278">
        <v>700</v>
      </c>
      <c r="JP121" s="243">
        <v>1300</v>
      </c>
      <c r="JQ121" s="108"/>
      <c r="JR121" s="109"/>
      <c r="JS121" s="109"/>
      <c r="JT121" s="110"/>
      <c r="JU121" s="108"/>
      <c r="JV121" s="109"/>
      <c r="JW121" s="109"/>
      <c r="JX121" s="110"/>
      <c r="JY121" s="256">
        <v>80</v>
      </c>
      <c r="JZ121" s="284">
        <v>200</v>
      </c>
      <c r="KA121" s="271">
        <v>300</v>
      </c>
      <c r="KB121" s="119"/>
      <c r="KC121" s="108"/>
      <c r="KD121" s="109"/>
      <c r="KE121" s="109"/>
      <c r="KF121" s="124"/>
    </row>
    <row r="122" spans="1:292" s="115" customFormat="1" ht="14">
      <c r="A122" s="878"/>
      <c r="B122" s="116" t="s">
        <v>269</v>
      </c>
      <c r="C122" s="19"/>
      <c r="D122" s="278">
        <v>17</v>
      </c>
      <c r="E122" s="140">
        <v>7.8</v>
      </c>
      <c r="F122" s="251">
        <v>32</v>
      </c>
      <c r="G122" s="251">
        <v>1200</v>
      </c>
      <c r="H122" s="110"/>
      <c r="I122" s="108"/>
      <c r="J122" s="109"/>
      <c r="K122" s="109"/>
      <c r="L122" s="110"/>
      <c r="M122" s="108"/>
      <c r="N122" s="109"/>
      <c r="O122" s="109"/>
      <c r="P122" s="110"/>
      <c r="Q122" s="416"/>
      <c r="R122" s="426"/>
      <c r="S122" s="426"/>
      <c r="T122" s="427"/>
      <c r="U122" s="108"/>
      <c r="V122" s="140">
        <v>2.7</v>
      </c>
      <c r="W122" s="241">
        <v>4.2</v>
      </c>
      <c r="X122" s="108"/>
      <c r="Y122" s="109"/>
      <c r="Z122" s="249">
        <v>1.6E-2</v>
      </c>
      <c r="AA122" s="241">
        <v>1.5</v>
      </c>
      <c r="AB122" s="244">
        <v>1.9E-2</v>
      </c>
      <c r="AC122" s="521">
        <v>3.5999999999999997E-2</v>
      </c>
      <c r="AD122" s="521">
        <v>1.9E-2</v>
      </c>
      <c r="AE122" s="134">
        <v>0.55000000000000004</v>
      </c>
      <c r="AF122" s="108"/>
      <c r="AG122" s="109"/>
      <c r="AH122" s="109"/>
      <c r="AI122" s="109"/>
      <c r="AJ122" s="110"/>
      <c r="AK122" s="108"/>
      <c r="AL122" s="109"/>
      <c r="AM122" s="109"/>
      <c r="AN122" s="110"/>
      <c r="AO122" s="474"/>
      <c r="AP122" s="110"/>
      <c r="AQ122" s="413"/>
      <c r="AR122" s="412"/>
      <c r="AS122" s="412"/>
      <c r="AT122" s="243">
        <v>1.1000000000000001</v>
      </c>
      <c r="AU122" s="108"/>
      <c r="AV122" s="109"/>
      <c r="AW122" s="109"/>
      <c r="AX122" s="110"/>
      <c r="AY122" s="108"/>
      <c r="AZ122" s="109"/>
      <c r="BA122" s="109"/>
      <c r="BB122" s="110"/>
      <c r="BC122" s="108"/>
      <c r="BD122" s="109"/>
      <c r="BE122" s="109"/>
      <c r="BF122" s="110"/>
      <c r="BG122" s="108"/>
      <c r="BH122" s="109"/>
      <c r="BI122" s="514"/>
      <c r="BJ122" s="110"/>
      <c r="BK122" s="278">
        <v>20</v>
      </c>
      <c r="BL122" s="243">
        <v>38</v>
      </c>
      <c r="BM122" s="108"/>
      <c r="BN122" s="140">
        <v>3.2</v>
      </c>
      <c r="BO122" s="140">
        <v>3.3</v>
      </c>
      <c r="BP122" s="243">
        <v>9.9</v>
      </c>
      <c r="BQ122" s="19"/>
      <c r="BR122" s="108"/>
      <c r="BS122" s="109"/>
      <c r="BT122" s="110"/>
      <c r="BU122" s="108"/>
      <c r="BV122" s="109"/>
      <c r="BW122" s="110"/>
      <c r="BX122" s="108"/>
      <c r="BY122" s="109"/>
      <c r="BZ122" s="110"/>
      <c r="CA122" s="108"/>
      <c r="CB122" s="109"/>
      <c r="CC122" s="110"/>
      <c r="CD122" s="108"/>
      <c r="CE122" s="109"/>
      <c r="CF122" s="110"/>
      <c r="CG122" s="248"/>
      <c r="CH122" s="109"/>
      <c r="CI122" s="110"/>
      <c r="CJ122" s="108">
        <v>130</v>
      </c>
      <c r="CK122" s="110">
        <v>2701</v>
      </c>
      <c r="CL122" s="108">
        <v>57</v>
      </c>
      <c r="CM122" s="110"/>
      <c r="CN122" s="515">
        <v>12</v>
      </c>
      <c r="CO122" s="516">
        <v>54</v>
      </c>
      <c r="CP122" s="413">
        <v>110</v>
      </c>
      <c r="CQ122" s="425">
        <v>68</v>
      </c>
      <c r="CR122" s="123"/>
      <c r="CS122" s="123"/>
      <c r="CT122" s="117"/>
      <c r="CU122" s="119"/>
      <c r="CV122" s="108"/>
      <c r="CW122" s="109"/>
      <c r="CX122" s="109"/>
      <c r="CY122" s="110"/>
      <c r="CZ122" s="19"/>
      <c r="DA122" s="245">
        <v>2.6</v>
      </c>
      <c r="DB122" s="366">
        <v>6.4</v>
      </c>
      <c r="DC122" s="333">
        <v>71</v>
      </c>
      <c r="DD122" s="109"/>
      <c r="DE122" s="110"/>
      <c r="DF122" s="135">
        <v>7.6</v>
      </c>
      <c r="DG122" s="140">
        <v>1.9</v>
      </c>
      <c r="DH122" s="251">
        <v>12</v>
      </c>
      <c r="DI122" s="251">
        <v>240</v>
      </c>
      <c r="DJ122" s="473">
        <v>280</v>
      </c>
      <c r="DK122" s="132">
        <v>5.9</v>
      </c>
      <c r="DL122" s="271">
        <v>12</v>
      </c>
      <c r="DM122" s="133">
        <v>9.1999999999999993</v>
      </c>
      <c r="DN122" s="134"/>
      <c r="DO122" s="108"/>
      <c r="DP122" s="109"/>
      <c r="DQ122" s="109"/>
      <c r="DR122" s="110"/>
      <c r="DS122" s="108"/>
      <c r="DT122" s="109"/>
      <c r="DU122" s="109"/>
      <c r="DV122" s="110"/>
      <c r="DW122" s="19"/>
      <c r="DX122" s="19"/>
      <c r="DY122" s="108"/>
      <c r="DZ122" s="109"/>
      <c r="EA122" s="109"/>
      <c r="EB122" s="110"/>
      <c r="EC122" s="19"/>
      <c r="ED122" s="19"/>
      <c r="EE122" s="135">
        <v>1.2</v>
      </c>
      <c r="EF122" s="241">
        <v>4.7</v>
      </c>
      <c r="EG122" s="413"/>
      <c r="EH122" s="425"/>
      <c r="EI122" s="108"/>
      <c r="EJ122" s="243">
        <v>34</v>
      </c>
      <c r="EK122" s="108"/>
      <c r="EL122" s="251">
        <v>13</v>
      </c>
      <c r="EM122" s="243">
        <v>24</v>
      </c>
      <c r="EN122" s="108"/>
      <c r="EO122" s="110"/>
      <c r="EP122" s="278">
        <v>22</v>
      </c>
      <c r="EQ122" s="110"/>
      <c r="ER122" s="108"/>
      <c r="ES122" s="243">
        <v>25</v>
      </c>
      <c r="ET122" s="108"/>
      <c r="EU122" s="109"/>
      <c r="EV122" s="109"/>
      <c r="EW122" s="110"/>
      <c r="EX122" s="108"/>
      <c r="EY122" s="109"/>
      <c r="EZ122" s="109"/>
      <c r="FA122" s="110"/>
      <c r="FB122" s="278">
        <v>19</v>
      </c>
      <c r="FC122" s="243">
        <v>1200</v>
      </c>
      <c r="FD122" s="108"/>
      <c r="FE122" s="109"/>
      <c r="FF122" s="109"/>
      <c r="FG122" s="110"/>
      <c r="FH122" s="108"/>
      <c r="FI122" s="110"/>
      <c r="FJ122" s="108"/>
      <c r="FK122" s="110"/>
      <c r="FL122" s="108"/>
      <c r="FM122" s="110"/>
      <c r="FN122" s="108"/>
      <c r="FO122" s="109"/>
      <c r="FP122" s="109"/>
      <c r="FQ122" s="110"/>
      <c r="FR122" s="262">
        <v>17.8</v>
      </c>
      <c r="FS122" s="109"/>
      <c r="FT122" s="109"/>
      <c r="FU122" s="110"/>
      <c r="FV122" s="135">
        <v>3.7</v>
      </c>
      <c r="FW122" s="243">
        <v>18</v>
      </c>
      <c r="FX122" s="278">
        <v>21</v>
      </c>
      <c r="FY122" s="243">
        <v>13</v>
      </c>
      <c r="FZ122" s="108"/>
      <c r="GA122" s="110"/>
      <c r="GB122" s="517"/>
      <c r="GC122" s="108"/>
      <c r="GD122" s="110"/>
      <c r="GE122" s="248"/>
      <c r="GF122" s="249">
        <v>3.1E-2</v>
      </c>
      <c r="GG122" s="249">
        <v>7.3999999999999996E-2</v>
      </c>
      <c r="GH122" s="243">
        <v>24</v>
      </c>
      <c r="GI122" s="19"/>
      <c r="GJ122" s="19"/>
      <c r="GK122" s="19"/>
      <c r="GL122" s="19"/>
      <c r="GM122" s="108"/>
      <c r="GN122" s="109"/>
      <c r="GO122" s="109"/>
      <c r="GP122" s="110"/>
      <c r="GQ122" s="108"/>
      <c r="GR122" s="109"/>
      <c r="GS122" s="109"/>
      <c r="GT122" s="110"/>
      <c r="GU122" s="108"/>
      <c r="GV122" s="109"/>
      <c r="GW122" s="109"/>
      <c r="GX122" s="110"/>
      <c r="GY122" s="108"/>
      <c r="GZ122" s="109"/>
      <c r="HA122" s="109"/>
      <c r="HB122" s="110"/>
      <c r="HC122" s="123"/>
      <c r="HD122" s="413">
        <v>13</v>
      </c>
      <c r="HE122" s="425">
        <v>31</v>
      </c>
      <c r="HF122" s="108"/>
      <c r="HG122" s="251">
        <v>1.9</v>
      </c>
      <c r="HH122" s="251">
        <v>2.7</v>
      </c>
      <c r="HI122" s="243">
        <v>8.4</v>
      </c>
      <c r="HJ122" s="108"/>
      <c r="HK122" s="243">
        <v>16</v>
      </c>
      <c r="HL122" s="108"/>
      <c r="HM122" s="109"/>
      <c r="HN122" s="109"/>
      <c r="HO122" s="110"/>
      <c r="HP122" s="108"/>
      <c r="HQ122" s="110"/>
      <c r="HR122" s="108"/>
      <c r="HS122" s="109"/>
      <c r="HT122" s="109"/>
      <c r="HU122" s="110"/>
      <c r="HV122" s="135">
        <v>1.9</v>
      </c>
      <c r="HW122" s="110"/>
      <c r="HX122" s="135">
        <v>0.79</v>
      </c>
      <c r="HY122" s="110"/>
      <c r="HZ122" s="108"/>
      <c r="IA122" s="109"/>
      <c r="IB122" s="109"/>
      <c r="IC122" s="110"/>
      <c r="ID122" s="135">
        <v>8.8000000000000007</v>
      </c>
      <c r="IE122" s="110"/>
      <c r="IF122" s="278">
        <v>34</v>
      </c>
      <c r="IG122" s="110"/>
      <c r="IH122" s="108"/>
      <c r="II122" s="109"/>
      <c r="IJ122" s="109"/>
      <c r="IK122" s="110"/>
      <c r="IL122" s="19"/>
      <c r="IM122" s="135">
        <v>4.7</v>
      </c>
      <c r="IN122" s="431">
        <v>22</v>
      </c>
      <c r="IO122" s="108"/>
      <c r="IP122" s="109"/>
      <c r="IQ122" s="109"/>
      <c r="IR122" s="110"/>
      <c r="IS122" s="108"/>
      <c r="IT122" s="109"/>
      <c r="IU122" s="109"/>
      <c r="IV122" s="110"/>
      <c r="IW122" s="108"/>
      <c r="IX122" s="109"/>
      <c r="IY122" s="109"/>
      <c r="IZ122" s="110"/>
      <c r="JA122" s="19"/>
      <c r="JB122" s="132">
        <v>6</v>
      </c>
      <c r="JC122" s="133">
        <v>7</v>
      </c>
      <c r="JD122" s="271">
        <v>21</v>
      </c>
      <c r="JE122" s="265">
        <v>34</v>
      </c>
      <c r="JF122" s="108"/>
      <c r="JG122" s="109"/>
      <c r="JH122" s="110"/>
      <c r="JI122" s="262"/>
      <c r="JJ122" s="243">
        <v>43</v>
      </c>
      <c r="JK122" s="108"/>
      <c r="JL122" s="109"/>
      <c r="JM122" s="109"/>
      <c r="JN122" s="110"/>
      <c r="JO122" s="278">
        <v>17</v>
      </c>
      <c r="JP122" s="243">
        <v>22</v>
      </c>
      <c r="JQ122" s="108"/>
      <c r="JR122" s="109"/>
      <c r="JS122" s="109"/>
      <c r="JT122" s="110"/>
      <c r="JU122" s="108"/>
      <c r="JV122" s="109"/>
      <c r="JW122" s="109"/>
      <c r="JX122" s="110"/>
      <c r="JY122" s="117">
        <v>6.1</v>
      </c>
      <c r="JZ122" s="109">
        <v>12</v>
      </c>
      <c r="KA122" s="118">
        <v>40</v>
      </c>
      <c r="KB122" s="119"/>
      <c r="KC122" s="108"/>
      <c r="KD122" s="109"/>
      <c r="KE122" s="109"/>
      <c r="KF122" s="124"/>
    </row>
    <row r="123" spans="1:292" s="115" customFormat="1" ht="14">
      <c r="A123" s="878"/>
      <c r="B123" s="116" t="s">
        <v>391</v>
      </c>
      <c r="C123" s="19"/>
      <c r="D123" s="278">
        <v>3.1350000000000002</v>
      </c>
      <c r="E123" s="251">
        <v>3.0266666666666668</v>
      </c>
      <c r="F123" s="140">
        <v>3</v>
      </c>
      <c r="G123" s="251">
        <v>3.9433333333333329</v>
      </c>
      <c r="H123" s="110"/>
      <c r="I123" s="108"/>
      <c r="J123" s="109"/>
      <c r="K123" s="109"/>
      <c r="L123" s="110"/>
      <c r="M123" s="108"/>
      <c r="N123" s="109"/>
      <c r="O123" s="109"/>
      <c r="P123" s="110"/>
      <c r="Q123" s="416"/>
      <c r="R123" s="426"/>
      <c r="S123" s="426"/>
      <c r="T123" s="427"/>
      <c r="U123" s="108"/>
      <c r="V123" s="251">
        <v>5.2705000000000002</v>
      </c>
      <c r="W123" s="243">
        <v>1.8773333333333333</v>
      </c>
      <c r="X123" s="108"/>
      <c r="Y123" s="109"/>
      <c r="Z123" s="251">
        <v>50</v>
      </c>
      <c r="AA123" s="243">
        <v>4.09</v>
      </c>
      <c r="AB123" s="256">
        <v>1.9066666666666665</v>
      </c>
      <c r="AC123" s="133">
        <v>3.22</v>
      </c>
      <c r="AD123" s="271">
        <v>11.981666666666667</v>
      </c>
      <c r="AE123" s="265">
        <v>20</v>
      </c>
      <c r="AF123" s="248"/>
      <c r="AG123" s="249"/>
      <c r="AH123" s="249"/>
      <c r="AI123" s="249"/>
      <c r="AJ123" s="250"/>
      <c r="AK123" s="135">
        <v>0.3</v>
      </c>
      <c r="AL123" s="140">
        <v>0.23</v>
      </c>
      <c r="AM123" s="140">
        <v>0.16</v>
      </c>
      <c r="AN123" s="241">
        <v>0.18</v>
      </c>
      <c r="AO123" s="363">
        <v>0.39749999999999996</v>
      </c>
      <c r="AP123" s="110"/>
      <c r="AQ123" s="413"/>
      <c r="AR123" s="412"/>
      <c r="AS123" s="412"/>
      <c r="AT123" s="243">
        <v>1.0475000000000001</v>
      </c>
      <c r="AU123" s="108"/>
      <c r="AV123" s="109"/>
      <c r="AW123" s="109"/>
      <c r="AX123" s="110"/>
      <c r="AY123" s="108"/>
      <c r="AZ123" s="109"/>
      <c r="BA123" s="109"/>
      <c r="BB123" s="110"/>
      <c r="BC123" s="108"/>
      <c r="BD123" s="109"/>
      <c r="BE123" s="109"/>
      <c r="BF123" s="110"/>
      <c r="BG123" s="108">
        <v>0.4</v>
      </c>
      <c r="BH123" s="109">
        <v>0.34</v>
      </c>
      <c r="BI123" s="109">
        <v>0.3</v>
      </c>
      <c r="BJ123" s="110">
        <v>0.3</v>
      </c>
      <c r="BK123" s="278">
        <v>8.2433333333333331E-2</v>
      </c>
      <c r="BL123" s="250">
        <v>0.32999999999999996</v>
      </c>
      <c r="BM123" s="108"/>
      <c r="BN123" s="251">
        <v>9.84</v>
      </c>
      <c r="BO123" s="140">
        <v>2.8424999999999998</v>
      </c>
      <c r="BP123" s="243">
        <v>1.4624999999999999</v>
      </c>
      <c r="BQ123" s="19"/>
      <c r="BR123" s="108"/>
      <c r="BS123" s="109"/>
      <c r="BT123" s="110"/>
      <c r="BU123" s="248"/>
      <c r="BV123" s="109"/>
      <c r="BW123" s="110"/>
      <c r="BX123" s="108"/>
      <c r="BY123" s="109"/>
      <c r="BZ123" s="110"/>
      <c r="CA123" s="248"/>
      <c r="CB123" s="109"/>
      <c r="CC123" s="110"/>
      <c r="CD123" s="108"/>
      <c r="CE123" s="109"/>
      <c r="CF123" s="110"/>
      <c r="CG123" s="248"/>
      <c r="CH123" s="109"/>
      <c r="CI123" s="110"/>
      <c r="CJ123" s="108">
        <v>8</v>
      </c>
      <c r="CK123" s="110">
        <v>4</v>
      </c>
      <c r="CL123" s="108">
        <v>1</v>
      </c>
      <c r="CM123" s="110"/>
      <c r="CN123" s="515">
        <v>2.5725000000000002</v>
      </c>
      <c r="CO123" s="516">
        <v>6.16</v>
      </c>
      <c r="CP123" s="108">
        <v>2</v>
      </c>
      <c r="CQ123" s="110">
        <v>3</v>
      </c>
      <c r="CR123" s="123"/>
      <c r="CS123" s="123"/>
      <c r="CT123" s="117"/>
      <c r="CU123" s="119"/>
      <c r="CV123" s="108"/>
      <c r="CW123" s="109"/>
      <c r="CX123" s="109"/>
      <c r="CY123" s="110"/>
      <c r="CZ123" s="266">
        <v>3.4</v>
      </c>
      <c r="DA123" s="245">
        <v>1.6875</v>
      </c>
      <c r="DB123" s="366">
        <v>2.415</v>
      </c>
      <c r="DC123" s="366">
        <v>2.4125000000000001</v>
      </c>
      <c r="DD123" s="109"/>
      <c r="DE123" s="110"/>
      <c r="DF123" s="278">
        <v>1</v>
      </c>
      <c r="DG123" s="251">
        <v>3.1549999999999998</v>
      </c>
      <c r="DH123" s="251">
        <v>3</v>
      </c>
      <c r="DI123" s="251">
        <v>4</v>
      </c>
      <c r="DJ123" s="243">
        <v>4</v>
      </c>
      <c r="DK123" s="256">
        <v>1.19</v>
      </c>
      <c r="DL123" s="133">
        <v>1.5</v>
      </c>
      <c r="DM123" s="271">
        <v>3</v>
      </c>
      <c r="DN123" s="134"/>
      <c r="DO123" s="108"/>
      <c r="DP123" s="109"/>
      <c r="DQ123" s="109"/>
      <c r="DR123" s="110"/>
      <c r="DS123" s="108"/>
      <c r="DT123" s="109"/>
      <c r="DU123" s="109"/>
      <c r="DV123" s="110"/>
      <c r="DW123" s="19"/>
      <c r="DX123" s="19"/>
      <c r="DY123" s="108"/>
      <c r="DZ123" s="109"/>
      <c r="EA123" s="109"/>
      <c r="EB123" s="110"/>
      <c r="EC123" s="19"/>
      <c r="ED123" s="19"/>
      <c r="EE123" s="278">
        <v>2.7525000000000004</v>
      </c>
      <c r="EF123" s="243">
        <v>2.7225000000000001</v>
      </c>
      <c r="EG123" s="262">
        <v>7.81</v>
      </c>
      <c r="EH123" s="252">
        <v>1.1383333333333334</v>
      </c>
      <c r="EI123" s="108"/>
      <c r="EJ123" s="241">
        <v>0.2183333333333333</v>
      </c>
      <c r="EK123" s="108"/>
      <c r="EL123" s="140">
        <v>0.245</v>
      </c>
      <c r="EM123" s="241">
        <v>0.26250000000000001</v>
      </c>
      <c r="EN123" s="108"/>
      <c r="EO123" s="110"/>
      <c r="EP123" s="278">
        <v>2.7075000000000005</v>
      </c>
      <c r="EQ123" s="110"/>
      <c r="ER123" s="108"/>
      <c r="ES123" s="241">
        <v>0.28250000000000003</v>
      </c>
      <c r="ET123" s="108"/>
      <c r="EU123" s="109"/>
      <c r="EV123" s="109"/>
      <c r="EW123" s="110"/>
      <c r="EX123" s="108"/>
      <c r="EY123" s="109"/>
      <c r="EZ123" s="109"/>
      <c r="FA123" s="241">
        <v>1.1200000000000001</v>
      </c>
      <c r="FB123" s="135">
        <v>0.38500000000000001</v>
      </c>
      <c r="FC123" s="243">
        <v>2.1599999999999997</v>
      </c>
      <c r="FD123" s="108"/>
      <c r="FE123" s="109"/>
      <c r="FF123" s="109"/>
      <c r="FG123" s="110"/>
      <c r="FH123" s="108"/>
      <c r="FI123" s="110"/>
      <c r="FJ123" s="108"/>
      <c r="FK123" s="110"/>
      <c r="FL123" s="108"/>
      <c r="FM123" s="110"/>
      <c r="FN123" s="108"/>
      <c r="FO123" s="109"/>
      <c r="FP123" s="109"/>
      <c r="FQ123" s="110"/>
      <c r="FR123" s="108">
        <v>1.4</v>
      </c>
      <c r="FS123" s="109"/>
      <c r="FT123" s="109"/>
      <c r="FU123" s="110"/>
      <c r="FV123" s="278">
        <v>2.2425000000000002</v>
      </c>
      <c r="FW123" s="243">
        <v>1.3525</v>
      </c>
      <c r="FX123" s="278">
        <v>1.56</v>
      </c>
      <c r="FY123" s="241">
        <v>1.6849999999999998</v>
      </c>
      <c r="FZ123" s="108"/>
      <c r="GA123" s="110"/>
      <c r="GB123" s="285"/>
      <c r="GC123" s="108"/>
      <c r="GD123" s="110"/>
      <c r="GE123" s="248"/>
      <c r="GF123" s="251">
        <v>30</v>
      </c>
      <c r="GG123" s="251">
        <v>1.7725000000000002</v>
      </c>
      <c r="GH123" s="241">
        <v>0.30249999999999999</v>
      </c>
      <c r="GI123" s="19"/>
      <c r="GJ123" s="19"/>
      <c r="GK123" s="19"/>
      <c r="GL123" s="19"/>
      <c r="GM123" s="108"/>
      <c r="GN123" s="109"/>
      <c r="GO123" s="109"/>
      <c r="GP123" s="110"/>
      <c r="GQ123" s="108"/>
      <c r="GR123" s="109"/>
      <c r="GS123" s="109"/>
      <c r="GT123" s="110"/>
      <c r="GU123" s="135">
        <v>2.84</v>
      </c>
      <c r="GV123" s="140">
        <v>3.23</v>
      </c>
      <c r="GW123" s="140">
        <v>3.05</v>
      </c>
      <c r="GX123" s="241">
        <v>3.61</v>
      </c>
      <c r="GY123" s="108"/>
      <c r="GZ123" s="140">
        <v>2.92</v>
      </c>
      <c r="HA123" s="140">
        <v>3.21</v>
      </c>
      <c r="HB123" s="241">
        <v>1.64</v>
      </c>
      <c r="HC123" s="123"/>
      <c r="HD123" s="262">
        <v>3</v>
      </c>
      <c r="HE123" s="252">
        <v>1</v>
      </c>
      <c r="HF123" s="108"/>
      <c r="HG123" s="140">
        <v>0.53800000000000003</v>
      </c>
      <c r="HH123" s="140">
        <v>0.50800000000000001</v>
      </c>
      <c r="HI123" s="241">
        <v>0.73499999999999999</v>
      </c>
      <c r="HJ123" s="108"/>
      <c r="HK123" s="241">
        <v>0.26050000000000001</v>
      </c>
      <c r="HL123" s="108"/>
      <c r="HM123" s="109"/>
      <c r="HN123" s="109"/>
      <c r="HO123" s="110"/>
      <c r="HP123" s="108"/>
      <c r="HQ123" s="110"/>
      <c r="HR123" s="108"/>
      <c r="HS123" s="109">
        <v>0.27</v>
      </c>
      <c r="HT123" s="109">
        <v>0.32</v>
      </c>
      <c r="HU123" s="110">
        <v>0.27</v>
      </c>
      <c r="HV123" s="278">
        <v>7.25</v>
      </c>
      <c r="HW123" s="110"/>
      <c r="HX123" s="278">
        <v>7.9749999999999996</v>
      </c>
      <c r="HY123" s="110"/>
      <c r="HZ123" s="108"/>
      <c r="IA123" s="109"/>
      <c r="IB123" s="109"/>
      <c r="IC123" s="110"/>
      <c r="ID123" s="278">
        <v>2.3625000000000003</v>
      </c>
      <c r="IE123" s="110"/>
      <c r="IF123" s="278">
        <v>2.0499999999999998</v>
      </c>
      <c r="IG123" s="110"/>
      <c r="IH123" s="108"/>
      <c r="II123" s="109"/>
      <c r="IJ123" s="109"/>
      <c r="IK123" s="110"/>
      <c r="IL123" s="19"/>
      <c r="IM123" s="278">
        <v>1.9274999999999998</v>
      </c>
      <c r="IN123" s="431">
        <v>1.64</v>
      </c>
      <c r="IO123" s="278">
        <v>0.99</v>
      </c>
      <c r="IP123" s="251">
        <v>0.99</v>
      </c>
      <c r="IQ123" s="251">
        <v>0.99</v>
      </c>
      <c r="IR123" s="243">
        <v>0.99</v>
      </c>
      <c r="IS123" s="108"/>
      <c r="IT123" s="109"/>
      <c r="IU123" s="109"/>
      <c r="IV123" s="110"/>
      <c r="IW123" s="108"/>
      <c r="IX123" s="109"/>
      <c r="IY123" s="109"/>
      <c r="IZ123" s="110"/>
      <c r="JA123" s="19"/>
      <c r="JB123" s="256">
        <v>1.92</v>
      </c>
      <c r="JC123" s="271">
        <v>2.42</v>
      </c>
      <c r="JD123" s="271">
        <v>1.7</v>
      </c>
      <c r="JE123" s="265">
        <v>1.1000000000000001</v>
      </c>
      <c r="JF123" s="108"/>
      <c r="JG123" s="109"/>
      <c r="JH123" s="110"/>
      <c r="JI123" s="108"/>
      <c r="JJ123" s="250">
        <v>0.245</v>
      </c>
      <c r="JK123" s="108"/>
      <c r="JL123" s="109"/>
      <c r="JM123" s="109"/>
      <c r="JN123" s="110"/>
      <c r="JO123" s="278">
        <v>4.8525</v>
      </c>
      <c r="JP123" s="241">
        <v>6.3775000000000004</v>
      </c>
      <c r="JQ123" s="108"/>
      <c r="JR123" s="109"/>
      <c r="JS123" s="109"/>
      <c r="JT123" s="110"/>
      <c r="JU123" s="108"/>
      <c r="JV123" s="109"/>
      <c r="JW123" s="140">
        <v>0.6</v>
      </c>
      <c r="JX123" s="241">
        <v>0.4</v>
      </c>
      <c r="JY123" s="256">
        <v>2.2400000000000002</v>
      </c>
      <c r="JZ123" s="284">
        <v>2.6</v>
      </c>
      <c r="KA123" s="118">
        <v>3</v>
      </c>
      <c r="KB123" s="119"/>
      <c r="KC123" s="108"/>
      <c r="KD123" s="109"/>
      <c r="KE123" s="109"/>
      <c r="KF123" s="124"/>
    </row>
    <row r="124" spans="1:292" s="115" customFormat="1" ht="14">
      <c r="A124" s="878"/>
      <c r="B124" s="116" t="s">
        <v>269</v>
      </c>
      <c r="C124" s="19"/>
      <c r="D124" s="135">
        <v>1.2</v>
      </c>
      <c r="E124" s="140">
        <v>0.36</v>
      </c>
      <c r="F124" s="140">
        <v>0.18</v>
      </c>
      <c r="G124" s="140">
        <v>0.39</v>
      </c>
      <c r="H124" s="110"/>
      <c r="I124" s="108"/>
      <c r="J124" s="109"/>
      <c r="K124" s="109"/>
      <c r="L124" s="110"/>
      <c r="M124" s="108"/>
      <c r="N124" s="109"/>
      <c r="O124" s="109"/>
      <c r="P124" s="110"/>
      <c r="Q124" s="416"/>
      <c r="R124" s="426"/>
      <c r="S124" s="426"/>
      <c r="T124" s="427"/>
      <c r="U124" s="108"/>
      <c r="V124" s="251">
        <v>1.5</v>
      </c>
      <c r="W124" s="241">
        <v>0.25</v>
      </c>
      <c r="X124" s="108"/>
      <c r="Y124" s="109"/>
      <c r="Z124" s="140">
        <v>5.0999999999999996</v>
      </c>
      <c r="AA124" s="241">
        <v>0.68</v>
      </c>
      <c r="AB124" s="132">
        <v>0.49</v>
      </c>
      <c r="AC124" s="133">
        <v>0.65</v>
      </c>
      <c r="AD124" s="271">
        <v>4.5</v>
      </c>
      <c r="AE124" s="265">
        <v>9.3000000000000007</v>
      </c>
      <c r="AF124" s="248"/>
      <c r="AG124" s="249"/>
      <c r="AH124" s="249"/>
      <c r="AI124" s="249"/>
      <c r="AJ124" s="250"/>
      <c r="AK124" s="248"/>
      <c r="AL124" s="249"/>
      <c r="AM124" s="249"/>
      <c r="AN124" s="250"/>
      <c r="AO124" s="522"/>
      <c r="AP124" s="110"/>
      <c r="AQ124" s="413"/>
      <c r="AR124" s="412"/>
      <c r="AS124" s="412"/>
      <c r="AT124" s="241">
        <v>0.23</v>
      </c>
      <c r="AU124" s="108"/>
      <c r="AV124" s="109"/>
      <c r="AW124" s="109"/>
      <c r="AX124" s="110"/>
      <c r="AY124" s="108"/>
      <c r="AZ124" s="109"/>
      <c r="BA124" s="109"/>
      <c r="BB124" s="110"/>
      <c r="BC124" s="108"/>
      <c r="BD124" s="109"/>
      <c r="BE124" s="109"/>
      <c r="BF124" s="110"/>
      <c r="BG124" s="108"/>
      <c r="BH124" s="109"/>
      <c r="BI124" s="109"/>
      <c r="BJ124" s="110"/>
      <c r="BK124" s="278">
        <v>3.5000000000000001E-3</v>
      </c>
      <c r="BL124" s="250">
        <v>3.5000000000000003E-2</v>
      </c>
      <c r="BM124" s="108"/>
      <c r="BN124" s="140">
        <v>3.5</v>
      </c>
      <c r="BO124" s="249">
        <v>1.2E-2</v>
      </c>
      <c r="BP124" s="241">
        <v>0.14000000000000001</v>
      </c>
      <c r="BQ124" s="19"/>
      <c r="BR124" s="108"/>
      <c r="BS124" s="109"/>
      <c r="BT124" s="110"/>
      <c r="BU124" s="248"/>
      <c r="BV124" s="109"/>
      <c r="BW124" s="110"/>
      <c r="BX124" s="108"/>
      <c r="BY124" s="109"/>
      <c r="BZ124" s="110"/>
      <c r="CA124" s="248"/>
      <c r="CB124" s="109"/>
      <c r="CC124" s="110"/>
      <c r="CD124" s="108"/>
      <c r="CE124" s="109"/>
      <c r="CF124" s="110"/>
      <c r="CG124" s="248"/>
      <c r="CH124" s="109"/>
      <c r="CI124" s="110"/>
      <c r="CJ124" s="108">
        <v>0.3</v>
      </c>
      <c r="CK124" s="110">
        <v>0.04</v>
      </c>
      <c r="CL124" s="129">
        <v>0.14000000000000001</v>
      </c>
      <c r="CM124" s="110"/>
      <c r="CN124" s="515">
        <v>0.12</v>
      </c>
      <c r="CO124" s="523">
        <v>1.6</v>
      </c>
      <c r="CP124" s="108">
        <v>0.26</v>
      </c>
      <c r="CQ124" s="110">
        <v>1.6</v>
      </c>
      <c r="CR124" s="123"/>
      <c r="CS124" s="123"/>
      <c r="CT124" s="117"/>
      <c r="CU124" s="119"/>
      <c r="CV124" s="108"/>
      <c r="CW124" s="109"/>
      <c r="CX124" s="109"/>
      <c r="CY124" s="110"/>
      <c r="CZ124" s="128">
        <v>0.26</v>
      </c>
      <c r="DA124" s="245">
        <v>0.11</v>
      </c>
      <c r="DB124" s="366">
        <v>7.2999999999999995E-2</v>
      </c>
      <c r="DC124" s="366">
        <v>0.39</v>
      </c>
      <c r="DD124" s="109"/>
      <c r="DE124" s="110"/>
      <c r="DF124" s="135">
        <v>0.17</v>
      </c>
      <c r="DG124" s="140">
        <v>0.38</v>
      </c>
      <c r="DH124" s="140">
        <v>0.34</v>
      </c>
      <c r="DI124" s="140">
        <v>0.34</v>
      </c>
      <c r="DJ124" s="365">
        <v>0.36</v>
      </c>
      <c r="DK124" s="132">
        <v>7.9000000000000001E-2</v>
      </c>
      <c r="DL124" s="133">
        <v>0.06</v>
      </c>
      <c r="DM124" s="133">
        <v>0.12</v>
      </c>
      <c r="DN124" s="134"/>
      <c r="DO124" s="108"/>
      <c r="DP124" s="109"/>
      <c r="DQ124" s="109"/>
      <c r="DR124" s="110"/>
      <c r="DS124" s="108"/>
      <c r="DT124" s="109"/>
      <c r="DU124" s="109"/>
      <c r="DV124" s="110"/>
      <c r="DW124" s="19"/>
      <c r="DX124" s="19"/>
      <c r="DY124" s="108"/>
      <c r="DZ124" s="109"/>
      <c r="EA124" s="109"/>
      <c r="EB124" s="110"/>
      <c r="EC124" s="19"/>
      <c r="ED124" s="19"/>
      <c r="EE124" s="135">
        <v>0.18</v>
      </c>
      <c r="EF124" s="241">
        <v>3.9E-2</v>
      </c>
      <c r="EG124" s="248"/>
      <c r="EH124" s="250"/>
      <c r="EI124" s="108"/>
      <c r="EJ124" s="250">
        <v>2.3E-2</v>
      </c>
      <c r="EK124" s="108"/>
      <c r="EL124" s="249">
        <v>2.4E-2</v>
      </c>
      <c r="EM124" s="250">
        <v>9.5999999999999992E-3</v>
      </c>
      <c r="EN124" s="108"/>
      <c r="EO124" s="110"/>
      <c r="EP124" s="135">
        <v>0.12</v>
      </c>
      <c r="EQ124" s="110"/>
      <c r="ER124" s="108"/>
      <c r="ES124" s="250">
        <v>2.1000000000000001E-2</v>
      </c>
      <c r="ET124" s="108"/>
      <c r="EU124" s="109"/>
      <c r="EV124" s="109"/>
      <c r="EW124" s="110"/>
      <c r="EX124" s="108"/>
      <c r="EY124" s="109"/>
      <c r="EZ124" s="109"/>
      <c r="FA124" s="110"/>
      <c r="FB124" s="135">
        <v>6.4000000000000001E-2</v>
      </c>
      <c r="FC124" s="241">
        <v>0.32</v>
      </c>
      <c r="FD124" s="108"/>
      <c r="FE124" s="109"/>
      <c r="FF124" s="109"/>
      <c r="FG124" s="110"/>
      <c r="FH124" s="108"/>
      <c r="FI124" s="110"/>
      <c r="FJ124" s="108"/>
      <c r="FK124" s="110"/>
      <c r="FL124" s="108"/>
      <c r="FM124" s="110"/>
      <c r="FN124" s="108"/>
      <c r="FO124" s="109"/>
      <c r="FP124" s="109"/>
      <c r="FQ124" s="110"/>
      <c r="FR124" s="108">
        <v>0.06</v>
      </c>
      <c r="FS124" s="109"/>
      <c r="FT124" s="109"/>
      <c r="FU124" s="110"/>
      <c r="FV124" s="135">
        <v>6.8000000000000005E-2</v>
      </c>
      <c r="FW124" s="241">
        <v>0.16</v>
      </c>
      <c r="FX124" s="135">
        <v>0.48</v>
      </c>
      <c r="FY124" s="250">
        <v>8.3000000000000004E-2</v>
      </c>
      <c r="FZ124" s="108"/>
      <c r="GA124" s="110"/>
      <c r="GB124" s="285"/>
      <c r="GC124" s="108"/>
      <c r="GD124" s="110"/>
      <c r="GE124" s="248"/>
      <c r="GF124" s="251">
        <v>24</v>
      </c>
      <c r="GG124" s="140">
        <v>0.18</v>
      </c>
      <c r="GH124" s="250">
        <v>1.7000000000000001E-2</v>
      </c>
      <c r="GI124" s="19"/>
      <c r="GJ124" s="19"/>
      <c r="GK124" s="19"/>
      <c r="GL124" s="19"/>
      <c r="GM124" s="108"/>
      <c r="GN124" s="109"/>
      <c r="GO124" s="109"/>
      <c r="GP124" s="110"/>
      <c r="GQ124" s="108"/>
      <c r="GR124" s="109"/>
      <c r="GS124" s="109"/>
      <c r="GT124" s="110"/>
      <c r="GU124" s="135"/>
      <c r="GV124" s="140"/>
      <c r="GW124" s="140"/>
      <c r="GX124" s="241"/>
      <c r="GY124" s="108"/>
      <c r="GZ124" s="109"/>
      <c r="HA124" s="109"/>
      <c r="HB124" s="110"/>
      <c r="HC124" s="123"/>
      <c r="HD124" s="135">
        <v>0.51</v>
      </c>
      <c r="HE124" s="241">
        <v>0.17</v>
      </c>
      <c r="HF124" s="108"/>
      <c r="HG124" s="140">
        <v>0.12</v>
      </c>
      <c r="HH124" s="140">
        <v>5.8999999999999997E-2</v>
      </c>
      <c r="HI124" s="250">
        <v>4.7E-2</v>
      </c>
      <c r="HJ124" s="108"/>
      <c r="HK124" s="241">
        <v>0.15</v>
      </c>
      <c r="HL124" s="108"/>
      <c r="HM124" s="109"/>
      <c r="HN124" s="109"/>
      <c r="HO124" s="110"/>
      <c r="HP124" s="108"/>
      <c r="HQ124" s="110"/>
      <c r="HR124" s="108"/>
      <c r="HS124" s="109"/>
      <c r="HT124" s="109"/>
      <c r="HU124" s="110"/>
      <c r="HV124" s="135">
        <v>1.5</v>
      </c>
      <c r="HW124" s="110"/>
      <c r="HX124" s="135">
        <v>0.84</v>
      </c>
      <c r="HY124" s="110"/>
      <c r="HZ124" s="108"/>
      <c r="IA124" s="109"/>
      <c r="IB124" s="109"/>
      <c r="IC124" s="110"/>
      <c r="ID124" s="135">
        <v>0.15</v>
      </c>
      <c r="IE124" s="110"/>
      <c r="IF124" s="135">
        <v>7.3999999999999996E-2</v>
      </c>
      <c r="IG124" s="110"/>
      <c r="IH124" s="108"/>
      <c r="II124" s="109"/>
      <c r="IJ124" s="109"/>
      <c r="IK124" s="110"/>
      <c r="IL124" s="19"/>
      <c r="IM124" s="135">
        <v>6.8000000000000005E-2</v>
      </c>
      <c r="IN124" s="369">
        <v>0.19</v>
      </c>
      <c r="IO124" s="248"/>
      <c r="IP124" s="249"/>
      <c r="IQ124" s="249"/>
      <c r="IR124" s="250"/>
      <c r="IS124" s="108"/>
      <c r="IT124" s="109"/>
      <c r="IU124" s="109"/>
      <c r="IV124" s="110"/>
      <c r="IW124" s="108"/>
      <c r="IX124" s="109"/>
      <c r="IY124" s="109"/>
      <c r="IZ124" s="110"/>
      <c r="JA124" s="19"/>
      <c r="JB124" s="132">
        <v>0.17</v>
      </c>
      <c r="JC124" s="133">
        <v>0.53</v>
      </c>
      <c r="JD124" s="133">
        <v>0.24</v>
      </c>
      <c r="JE124" s="134">
        <v>6.3E-2</v>
      </c>
      <c r="JF124" s="108"/>
      <c r="JG124" s="109"/>
      <c r="JH124" s="110"/>
      <c r="JI124" s="108"/>
      <c r="JJ124" s="250">
        <v>1.2999999999999999E-2</v>
      </c>
      <c r="JK124" s="108"/>
      <c r="JL124" s="109"/>
      <c r="JM124" s="109"/>
      <c r="JN124" s="110"/>
      <c r="JO124" s="135">
        <v>0.35</v>
      </c>
      <c r="JP124" s="241">
        <v>0.35</v>
      </c>
      <c r="JQ124" s="108"/>
      <c r="JR124" s="109"/>
      <c r="JS124" s="109"/>
      <c r="JT124" s="110"/>
      <c r="JU124" s="108"/>
      <c r="JV124" s="109"/>
      <c r="JW124" s="249"/>
      <c r="JX124" s="250"/>
      <c r="JY124" s="132">
        <v>0.14000000000000001</v>
      </c>
      <c r="JZ124" s="109">
        <v>0.3</v>
      </c>
      <c r="KA124" s="133">
        <v>0.23</v>
      </c>
      <c r="KB124" s="119"/>
      <c r="KC124" s="108"/>
      <c r="KD124" s="109"/>
      <c r="KE124" s="109"/>
      <c r="KF124" s="124"/>
    </row>
    <row r="125" spans="1:292" s="115" customFormat="1" ht="14">
      <c r="A125" s="878"/>
      <c r="B125" s="524" t="s">
        <v>392</v>
      </c>
      <c r="C125" s="19"/>
      <c r="D125" s="278">
        <v>7.0974999999999993</v>
      </c>
      <c r="E125" s="251">
        <v>14.269999999999998</v>
      </c>
      <c r="F125" s="251">
        <v>74.399999999999991</v>
      </c>
      <c r="G125" s="251">
        <v>2000</v>
      </c>
      <c r="H125" s="110"/>
      <c r="I125" s="108"/>
      <c r="J125" s="109"/>
      <c r="K125" s="109"/>
      <c r="L125" s="110"/>
      <c r="M125" s="108"/>
      <c r="N125" s="109"/>
      <c r="O125" s="109"/>
      <c r="P125" s="110"/>
      <c r="Q125" s="278">
        <v>17.646666666666665</v>
      </c>
      <c r="R125" s="251">
        <v>50</v>
      </c>
      <c r="S125" s="251">
        <v>90</v>
      </c>
      <c r="T125" s="243">
        <v>900</v>
      </c>
      <c r="U125" s="108"/>
      <c r="V125" s="251">
        <v>2.6812500000000004</v>
      </c>
      <c r="W125" s="243">
        <v>17.206666666666667</v>
      </c>
      <c r="X125" s="108"/>
      <c r="Y125" s="109"/>
      <c r="Z125" s="140">
        <v>0.2</v>
      </c>
      <c r="AA125" s="243">
        <v>3</v>
      </c>
      <c r="AB125" s="244">
        <v>5.5863333333333327E-2</v>
      </c>
      <c r="AC125" s="521">
        <v>7.2426666666666667E-2</v>
      </c>
      <c r="AD125" s="133">
        <v>0.20050000000000001</v>
      </c>
      <c r="AE125" s="134">
        <v>2.4491666666666667</v>
      </c>
      <c r="AF125" s="108"/>
      <c r="AG125" s="109"/>
      <c r="AH125" s="109"/>
      <c r="AI125" s="109"/>
      <c r="AJ125" s="110"/>
      <c r="AK125" s="108"/>
      <c r="AL125" s="109"/>
      <c r="AM125" s="109"/>
      <c r="AN125" s="110"/>
      <c r="AO125" s="474">
        <v>299.75</v>
      </c>
      <c r="AP125" s="110"/>
      <c r="AQ125" s="413"/>
      <c r="AR125" s="412"/>
      <c r="AS125" s="412"/>
      <c r="AT125" s="243">
        <v>4.99275</v>
      </c>
      <c r="AU125" s="108"/>
      <c r="AV125" s="109"/>
      <c r="AW125" s="109"/>
      <c r="AX125" s="110"/>
      <c r="AY125" s="108"/>
      <c r="AZ125" s="109"/>
      <c r="BA125" s="109"/>
      <c r="BB125" s="110"/>
      <c r="BC125" s="108"/>
      <c r="BD125" s="109"/>
      <c r="BE125" s="109"/>
      <c r="BF125" s="110"/>
      <c r="BG125" s="108"/>
      <c r="BH125" s="109"/>
      <c r="BI125" s="109"/>
      <c r="BJ125" s="110"/>
      <c r="BK125" s="278">
        <v>200</v>
      </c>
      <c r="BL125" s="243">
        <v>200</v>
      </c>
      <c r="BM125" s="108"/>
      <c r="BN125" s="140">
        <v>2.47675</v>
      </c>
      <c r="BO125" s="251">
        <v>11.66</v>
      </c>
      <c r="BP125" s="243">
        <v>28.817500000000003</v>
      </c>
      <c r="BQ125" s="19"/>
      <c r="BR125" s="108"/>
      <c r="BS125" s="109"/>
      <c r="BT125" s="110"/>
      <c r="BU125" s="108"/>
      <c r="BV125" s="109"/>
      <c r="BW125" s="110"/>
      <c r="BX125" s="108"/>
      <c r="BY125" s="109"/>
      <c r="BZ125" s="110"/>
      <c r="CA125" s="108"/>
      <c r="CB125" s="109"/>
      <c r="CC125" s="110"/>
      <c r="CD125" s="108"/>
      <c r="CE125" s="109"/>
      <c r="CF125" s="110"/>
      <c r="CG125" s="108"/>
      <c r="CH125" s="109"/>
      <c r="CI125" s="110"/>
      <c r="CJ125" s="108">
        <v>700</v>
      </c>
      <c r="CK125" s="110">
        <v>6300</v>
      </c>
      <c r="CL125" s="108">
        <v>220</v>
      </c>
      <c r="CM125" s="110"/>
      <c r="CN125" s="515">
        <v>50</v>
      </c>
      <c r="CO125" s="516">
        <v>349.54999999999995</v>
      </c>
      <c r="CP125" s="515">
        <v>100</v>
      </c>
      <c r="CQ125" s="516">
        <v>300</v>
      </c>
      <c r="CR125" s="123"/>
      <c r="CS125" s="123"/>
      <c r="CT125" s="117"/>
      <c r="CU125" s="119"/>
      <c r="CV125" s="108"/>
      <c r="CW125" s="109"/>
      <c r="CX125" s="109"/>
      <c r="CY125" s="110"/>
      <c r="CZ125" s="19"/>
      <c r="DA125" s="307">
        <v>13.27</v>
      </c>
      <c r="DB125" s="333">
        <v>25.477499999999999</v>
      </c>
      <c r="DC125" s="333">
        <v>100</v>
      </c>
      <c r="DD125" s="109"/>
      <c r="DE125" s="110"/>
      <c r="DF125" s="278">
        <v>14.398333333333333</v>
      </c>
      <c r="DG125" s="251">
        <v>10.185333333333334</v>
      </c>
      <c r="DH125" s="251">
        <v>40</v>
      </c>
      <c r="DI125" s="251">
        <v>600</v>
      </c>
      <c r="DJ125" s="473">
        <v>1500</v>
      </c>
      <c r="DK125" s="256">
        <v>25.3</v>
      </c>
      <c r="DL125" s="271">
        <v>50</v>
      </c>
      <c r="DM125" s="271">
        <v>60</v>
      </c>
      <c r="DN125" s="134"/>
      <c r="DO125" s="108"/>
      <c r="DP125" s="109"/>
      <c r="DQ125" s="109"/>
      <c r="DR125" s="110"/>
      <c r="DS125" s="108"/>
      <c r="DT125" s="109"/>
      <c r="DU125" s="109"/>
      <c r="DV125" s="110"/>
      <c r="DW125" s="19"/>
      <c r="DX125" s="19"/>
      <c r="DY125" s="108"/>
      <c r="DZ125" s="109"/>
      <c r="EA125" s="109"/>
      <c r="EB125" s="110"/>
      <c r="EC125" s="19"/>
      <c r="ED125" s="19"/>
      <c r="EE125" s="278">
        <v>7.4249999999999998</v>
      </c>
      <c r="EF125" s="243">
        <v>16.225000000000001</v>
      </c>
      <c r="EG125" s="135">
        <v>0.14666666666666667</v>
      </c>
      <c r="EH125" s="243">
        <v>72.649999999999991</v>
      </c>
      <c r="EI125" s="108"/>
      <c r="EJ125" s="243">
        <v>100</v>
      </c>
      <c r="EK125" s="108"/>
      <c r="EL125" s="251">
        <v>100</v>
      </c>
      <c r="EM125" s="243">
        <v>200</v>
      </c>
      <c r="EN125" s="108"/>
      <c r="EO125" s="110"/>
      <c r="EP125" s="278">
        <v>40</v>
      </c>
      <c r="EQ125" s="110"/>
      <c r="ER125" s="108"/>
      <c r="ES125" s="243">
        <v>120</v>
      </c>
      <c r="ET125" s="108"/>
      <c r="EU125" s="109"/>
      <c r="EV125" s="109"/>
      <c r="EW125" s="110"/>
      <c r="EX125" s="108"/>
      <c r="EY125" s="109"/>
      <c r="EZ125" s="109"/>
      <c r="FA125" s="110">
        <v>6</v>
      </c>
      <c r="FB125" s="278">
        <v>200</v>
      </c>
      <c r="FC125" s="243">
        <v>1000</v>
      </c>
      <c r="FD125" s="108"/>
      <c r="FE125" s="109"/>
      <c r="FF125" s="109"/>
      <c r="FG125" s="110"/>
      <c r="FH125" s="108"/>
      <c r="FI125" s="110"/>
      <c r="FJ125" s="108"/>
      <c r="FK125" s="110"/>
      <c r="FL125" s="108"/>
      <c r="FM125" s="110"/>
      <c r="FN125" s="108"/>
      <c r="FO125" s="109"/>
      <c r="FP125" s="109"/>
      <c r="FQ125" s="110"/>
      <c r="FR125" s="108">
        <v>60</v>
      </c>
      <c r="FS125" s="109"/>
      <c r="FT125" s="109"/>
      <c r="FU125" s="110"/>
      <c r="FV125" s="278">
        <v>27.174999999999997</v>
      </c>
      <c r="FW125" s="243">
        <v>80</v>
      </c>
      <c r="FX125" s="278">
        <v>20</v>
      </c>
      <c r="FY125" s="243">
        <v>60</v>
      </c>
      <c r="FZ125" s="108"/>
      <c r="GA125" s="110"/>
      <c r="GB125" s="517"/>
      <c r="GC125" s="108"/>
      <c r="GD125" s="110"/>
      <c r="GE125" s="248"/>
      <c r="GF125" s="249">
        <v>4.2772500000000005E-2</v>
      </c>
      <c r="GG125" s="140">
        <v>0.17724999999999999</v>
      </c>
      <c r="GH125" s="243">
        <v>100</v>
      </c>
      <c r="GI125" s="19"/>
      <c r="GJ125" s="19"/>
      <c r="GK125" s="19"/>
      <c r="GL125" s="19"/>
      <c r="GM125" s="108"/>
      <c r="GN125" s="109"/>
      <c r="GO125" s="109"/>
      <c r="GP125" s="110"/>
      <c r="GQ125" s="108"/>
      <c r="GR125" s="109"/>
      <c r="GS125" s="109"/>
      <c r="GT125" s="110"/>
      <c r="GU125" s="515">
        <v>4</v>
      </c>
      <c r="GV125" s="525">
        <v>7</v>
      </c>
      <c r="GW125" s="525">
        <v>10</v>
      </c>
      <c r="GX125" s="516">
        <v>23</v>
      </c>
      <c r="GY125" s="108"/>
      <c r="GZ125" s="525">
        <v>8.7899999999999991</v>
      </c>
      <c r="HA125" s="109">
        <v>15</v>
      </c>
      <c r="HB125" s="110">
        <v>37</v>
      </c>
      <c r="HC125" s="123"/>
      <c r="HD125" s="278">
        <v>30</v>
      </c>
      <c r="HE125" s="243">
        <v>100</v>
      </c>
      <c r="HF125" s="108"/>
      <c r="HG125" s="251">
        <v>5.9288000000000007</v>
      </c>
      <c r="HH125" s="251">
        <v>7.1385999999999994</v>
      </c>
      <c r="HI125" s="243">
        <v>16.842500000000001</v>
      </c>
      <c r="HJ125" s="108"/>
      <c r="HK125" s="243">
        <v>70</v>
      </c>
      <c r="HL125" s="108"/>
      <c r="HM125" s="109"/>
      <c r="HN125" s="109"/>
      <c r="HO125" s="110"/>
      <c r="HP125" s="108"/>
      <c r="HQ125" s="110"/>
      <c r="HR125" s="108"/>
      <c r="HS125" s="109">
        <v>50</v>
      </c>
      <c r="HT125" s="109">
        <v>70</v>
      </c>
      <c r="HU125" s="110">
        <v>158</v>
      </c>
      <c r="HV125" s="278">
        <v>6.9725000000000001</v>
      </c>
      <c r="HW125" s="110"/>
      <c r="HX125" s="278">
        <v>6.75</v>
      </c>
      <c r="HY125" s="110"/>
      <c r="HZ125" s="108"/>
      <c r="IA125" s="109"/>
      <c r="IB125" s="109"/>
      <c r="IC125" s="110"/>
      <c r="ID125" s="278">
        <v>60</v>
      </c>
      <c r="IE125" s="110"/>
      <c r="IF125" s="278">
        <v>130</v>
      </c>
      <c r="IG125" s="110"/>
      <c r="IH125" s="108"/>
      <c r="II125" s="109"/>
      <c r="IJ125" s="109"/>
      <c r="IK125" s="110"/>
      <c r="IL125" s="19"/>
      <c r="IM125" s="278">
        <v>40</v>
      </c>
      <c r="IN125" s="431">
        <v>130</v>
      </c>
      <c r="IO125" s="108"/>
      <c r="IP125" s="109"/>
      <c r="IQ125" s="109"/>
      <c r="IR125" s="110"/>
      <c r="IS125" s="108"/>
      <c r="IT125" s="109"/>
      <c r="IU125" s="109"/>
      <c r="IV125" s="110"/>
      <c r="IW125" s="108"/>
      <c r="IX125" s="109"/>
      <c r="IY125" s="109"/>
      <c r="IZ125" s="110"/>
      <c r="JA125" s="19"/>
      <c r="JB125" s="256">
        <v>14.12</v>
      </c>
      <c r="JC125" s="271">
        <v>20</v>
      </c>
      <c r="JD125" s="271">
        <v>60.1</v>
      </c>
      <c r="JE125" s="265">
        <v>150</v>
      </c>
      <c r="JF125" s="108"/>
      <c r="JG125" s="109"/>
      <c r="JH125" s="110"/>
      <c r="JI125" s="108"/>
      <c r="JJ125" s="243">
        <v>200</v>
      </c>
      <c r="JK125" s="108"/>
      <c r="JL125" s="109"/>
      <c r="JM125" s="109"/>
      <c r="JN125" s="110"/>
      <c r="JO125" s="278">
        <v>120</v>
      </c>
      <c r="JP125" s="243">
        <v>210</v>
      </c>
      <c r="JQ125" s="108"/>
      <c r="JR125" s="109"/>
      <c r="JS125" s="109"/>
      <c r="JT125" s="110"/>
      <c r="JU125" s="108"/>
      <c r="JV125" s="109"/>
      <c r="JW125" s="109"/>
      <c r="JX125" s="110"/>
      <c r="JY125" s="256">
        <v>14.65</v>
      </c>
      <c r="JZ125" s="284">
        <v>30</v>
      </c>
      <c r="KA125" s="271">
        <v>50</v>
      </c>
      <c r="KB125" s="134"/>
      <c r="KC125" s="108"/>
      <c r="KD125" s="109"/>
      <c r="KE125" s="109"/>
      <c r="KF125" s="124"/>
    </row>
    <row r="126" spans="1:292" s="115" customFormat="1" ht="14">
      <c r="A126" s="878"/>
      <c r="B126" s="116" t="s">
        <v>269</v>
      </c>
      <c r="C126" s="19"/>
      <c r="D126" s="135">
        <v>2.9</v>
      </c>
      <c r="E126" s="140">
        <v>1.2</v>
      </c>
      <c r="F126" s="140">
        <v>6</v>
      </c>
      <c r="G126" s="251">
        <v>210</v>
      </c>
      <c r="H126" s="110"/>
      <c r="I126" s="108"/>
      <c r="J126" s="109"/>
      <c r="K126" s="109"/>
      <c r="L126" s="110"/>
      <c r="M126" s="108"/>
      <c r="N126" s="109"/>
      <c r="O126" s="109"/>
      <c r="P126" s="110"/>
      <c r="Q126" s="135">
        <v>0.77</v>
      </c>
      <c r="R126" s="251">
        <v>9.5</v>
      </c>
      <c r="S126" s="140">
        <v>3.3</v>
      </c>
      <c r="T126" s="243">
        <v>590</v>
      </c>
      <c r="U126" s="108"/>
      <c r="V126" s="140">
        <v>0.45</v>
      </c>
      <c r="W126" s="241">
        <v>1.1000000000000001</v>
      </c>
      <c r="X126" s="108"/>
      <c r="Y126" s="109"/>
      <c r="Z126" s="251">
        <v>2.0999999999999999E-3</v>
      </c>
      <c r="AA126" s="241">
        <v>0.22</v>
      </c>
      <c r="AB126" s="328">
        <v>7.3000000000000001E-3</v>
      </c>
      <c r="AC126" s="526">
        <v>5.1000000000000004E-3</v>
      </c>
      <c r="AD126" s="526">
        <v>2.8999999999999998E-3</v>
      </c>
      <c r="AE126" s="527">
        <v>8.8999999999999996E-2</v>
      </c>
      <c r="AF126" s="108"/>
      <c r="AG126" s="109"/>
      <c r="AH126" s="109"/>
      <c r="AI126" s="109"/>
      <c r="AJ126" s="110"/>
      <c r="AK126" s="108"/>
      <c r="AL126" s="109"/>
      <c r="AM126" s="109"/>
      <c r="AN126" s="110"/>
      <c r="AO126" s="474"/>
      <c r="AP126" s="110"/>
      <c r="AQ126" s="413"/>
      <c r="AR126" s="412"/>
      <c r="AS126" s="412"/>
      <c r="AT126" s="241">
        <v>0.49</v>
      </c>
      <c r="AU126" s="108"/>
      <c r="AV126" s="109"/>
      <c r="AW126" s="109"/>
      <c r="AX126" s="110"/>
      <c r="AY126" s="108"/>
      <c r="AZ126" s="109"/>
      <c r="BA126" s="109"/>
      <c r="BB126" s="110"/>
      <c r="BC126" s="108"/>
      <c r="BD126" s="109"/>
      <c r="BE126" s="109"/>
      <c r="BF126" s="110"/>
      <c r="BG126" s="108"/>
      <c r="BH126" s="109"/>
      <c r="BI126" s="109"/>
      <c r="BJ126" s="110"/>
      <c r="BK126" s="278">
        <v>38</v>
      </c>
      <c r="BL126" s="243">
        <v>34</v>
      </c>
      <c r="BM126" s="108"/>
      <c r="BN126" s="140">
        <v>0.52</v>
      </c>
      <c r="BO126" s="140">
        <v>0.11</v>
      </c>
      <c r="BP126" s="241">
        <v>2.4</v>
      </c>
      <c r="BQ126" s="19"/>
      <c r="BR126" s="108"/>
      <c r="BS126" s="109"/>
      <c r="BT126" s="110"/>
      <c r="BU126" s="108"/>
      <c r="BV126" s="109"/>
      <c r="BW126" s="110"/>
      <c r="BX126" s="108"/>
      <c r="BY126" s="109"/>
      <c r="BZ126" s="110"/>
      <c r="CA126" s="108"/>
      <c r="CB126" s="109"/>
      <c r="CC126" s="110"/>
      <c r="CD126" s="108"/>
      <c r="CE126" s="109"/>
      <c r="CF126" s="110"/>
      <c r="CG126" s="108"/>
      <c r="CH126" s="109"/>
      <c r="CI126" s="110"/>
      <c r="CJ126" s="108">
        <v>21</v>
      </c>
      <c r="CK126" s="110"/>
      <c r="CL126" s="108">
        <v>12</v>
      </c>
      <c r="CM126" s="110"/>
      <c r="CN126" s="528">
        <v>2.4</v>
      </c>
      <c r="CO126" s="516">
        <v>11</v>
      </c>
      <c r="CP126" s="515">
        <v>25</v>
      </c>
      <c r="CQ126" s="516">
        <v>12</v>
      </c>
      <c r="CR126" s="123"/>
      <c r="CS126" s="123"/>
      <c r="CT126" s="117"/>
      <c r="CU126" s="119"/>
      <c r="CV126" s="108"/>
      <c r="CW126" s="109"/>
      <c r="CX126" s="109"/>
      <c r="CY126" s="110"/>
      <c r="CZ126" s="19"/>
      <c r="DA126" s="245">
        <v>0.46</v>
      </c>
      <c r="DB126" s="366">
        <v>1</v>
      </c>
      <c r="DC126" s="333">
        <v>15</v>
      </c>
      <c r="DD126" s="109"/>
      <c r="DE126" s="110"/>
      <c r="DF126" s="135">
        <v>1.4</v>
      </c>
      <c r="DG126" s="140">
        <v>0.38</v>
      </c>
      <c r="DH126" s="140">
        <v>2.5</v>
      </c>
      <c r="DI126" s="251">
        <v>37</v>
      </c>
      <c r="DJ126" s="473">
        <v>36</v>
      </c>
      <c r="DK126" s="132">
        <v>1.1000000000000001</v>
      </c>
      <c r="DL126" s="133">
        <v>2.4</v>
      </c>
      <c r="DM126" s="133">
        <v>1.7</v>
      </c>
      <c r="DN126" s="134"/>
      <c r="DO126" s="108"/>
      <c r="DP126" s="109"/>
      <c r="DQ126" s="109"/>
      <c r="DR126" s="110"/>
      <c r="DS126" s="108"/>
      <c r="DT126" s="109"/>
      <c r="DU126" s="109"/>
      <c r="DV126" s="110"/>
      <c r="DW126" s="19"/>
      <c r="DX126" s="19"/>
      <c r="DY126" s="108"/>
      <c r="DZ126" s="109"/>
      <c r="EA126" s="109"/>
      <c r="EB126" s="110"/>
      <c r="EC126" s="19"/>
      <c r="ED126" s="19"/>
      <c r="EE126" s="135">
        <v>0.22</v>
      </c>
      <c r="EF126" s="241">
        <v>0.83</v>
      </c>
      <c r="EG126" s="135"/>
      <c r="EH126" s="241"/>
      <c r="EI126" s="108"/>
      <c r="EJ126" s="243">
        <v>31</v>
      </c>
      <c r="EK126" s="108"/>
      <c r="EL126" s="251">
        <v>15</v>
      </c>
      <c r="EM126" s="243">
        <v>19</v>
      </c>
      <c r="EN126" s="108"/>
      <c r="EO126" s="110"/>
      <c r="EP126" s="135">
        <v>3.5</v>
      </c>
      <c r="EQ126" s="110"/>
      <c r="ER126" s="108"/>
      <c r="ES126" s="243">
        <v>13</v>
      </c>
      <c r="ET126" s="108"/>
      <c r="EU126" s="109"/>
      <c r="EV126" s="109"/>
      <c r="EW126" s="110"/>
      <c r="EX126" s="108"/>
      <c r="EY126" s="109"/>
      <c r="EZ126" s="109"/>
      <c r="FA126" s="110"/>
      <c r="FB126" s="278">
        <v>25</v>
      </c>
      <c r="FC126" s="243">
        <v>180</v>
      </c>
      <c r="FD126" s="108"/>
      <c r="FE126" s="109"/>
      <c r="FF126" s="109"/>
      <c r="FG126" s="110"/>
      <c r="FH126" s="108"/>
      <c r="FI126" s="110"/>
      <c r="FJ126" s="108"/>
      <c r="FK126" s="110"/>
      <c r="FL126" s="108"/>
      <c r="FM126" s="110"/>
      <c r="FN126" s="108"/>
      <c r="FO126" s="109"/>
      <c r="FP126" s="109"/>
      <c r="FQ126" s="110"/>
      <c r="FR126" s="108">
        <v>3.3</v>
      </c>
      <c r="FS126" s="109"/>
      <c r="FT126" s="109"/>
      <c r="FU126" s="110"/>
      <c r="FV126" s="135">
        <v>0.7</v>
      </c>
      <c r="FW126" s="241">
        <v>6.5</v>
      </c>
      <c r="FX126" s="135">
        <v>8.5</v>
      </c>
      <c r="FY126" s="241">
        <v>2.9</v>
      </c>
      <c r="FZ126" s="108"/>
      <c r="GA126" s="110"/>
      <c r="GB126" s="517"/>
      <c r="GC126" s="108"/>
      <c r="GD126" s="110"/>
      <c r="GE126" s="248"/>
      <c r="GF126" s="140">
        <v>4.7000000000000002E-3</v>
      </c>
      <c r="GG126" s="249">
        <v>1.7000000000000001E-2</v>
      </c>
      <c r="GH126" s="243">
        <v>12</v>
      </c>
      <c r="GI126" s="19"/>
      <c r="GJ126" s="19"/>
      <c r="GK126" s="19"/>
      <c r="GL126" s="19"/>
      <c r="GM126" s="108"/>
      <c r="GN126" s="109"/>
      <c r="GO126" s="109"/>
      <c r="GP126" s="110"/>
      <c r="GQ126" s="108"/>
      <c r="GR126" s="109"/>
      <c r="GS126" s="109"/>
      <c r="GT126" s="110"/>
      <c r="GU126" s="515"/>
      <c r="GV126" s="525"/>
      <c r="GW126" s="525"/>
      <c r="GX126" s="516"/>
      <c r="GY126" s="108"/>
      <c r="GZ126" s="109"/>
      <c r="HA126" s="109"/>
      <c r="HB126" s="110"/>
      <c r="HC126" s="123"/>
      <c r="HD126" s="135">
        <v>2.2000000000000002</v>
      </c>
      <c r="HE126" s="241">
        <v>9.1</v>
      </c>
      <c r="HF126" s="108"/>
      <c r="HG126" s="140">
        <v>1.3</v>
      </c>
      <c r="HH126" s="140">
        <v>1.2</v>
      </c>
      <c r="HI126" s="241">
        <v>3</v>
      </c>
      <c r="HJ126" s="108"/>
      <c r="HK126" s="243">
        <v>21</v>
      </c>
      <c r="HL126" s="108"/>
      <c r="HM126" s="109"/>
      <c r="HN126" s="109"/>
      <c r="HO126" s="110"/>
      <c r="HP126" s="108"/>
      <c r="HQ126" s="110"/>
      <c r="HR126" s="108"/>
      <c r="HS126" s="109"/>
      <c r="HT126" s="109"/>
      <c r="HU126" s="110"/>
      <c r="HV126" s="135">
        <v>0.34</v>
      </c>
      <c r="HW126" s="110"/>
      <c r="HX126" s="135">
        <v>0.12</v>
      </c>
      <c r="HY126" s="110"/>
      <c r="HZ126" s="108"/>
      <c r="IA126" s="109"/>
      <c r="IB126" s="109"/>
      <c r="IC126" s="110"/>
      <c r="ID126" s="135">
        <v>2</v>
      </c>
      <c r="IE126" s="110"/>
      <c r="IF126" s="135">
        <v>6.7</v>
      </c>
      <c r="IG126" s="110"/>
      <c r="IH126" s="108"/>
      <c r="II126" s="109"/>
      <c r="IJ126" s="109"/>
      <c r="IK126" s="110"/>
      <c r="IL126" s="19"/>
      <c r="IM126" s="135">
        <v>0.95</v>
      </c>
      <c r="IN126" s="369">
        <v>7.1</v>
      </c>
      <c r="IO126" s="108"/>
      <c r="IP126" s="109"/>
      <c r="IQ126" s="109"/>
      <c r="IR126" s="110"/>
      <c r="IS126" s="108"/>
      <c r="IT126" s="109"/>
      <c r="IU126" s="109"/>
      <c r="IV126" s="110"/>
      <c r="IW126" s="108"/>
      <c r="IX126" s="109"/>
      <c r="IY126" s="109"/>
      <c r="IZ126" s="110"/>
      <c r="JA126" s="19"/>
      <c r="JB126" s="132">
        <v>1.3</v>
      </c>
      <c r="JC126" s="133">
        <v>1.6</v>
      </c>
      <c r="JD126" s="133">
        <v>6.4</v>
      </c>
      <c r="JE126" s="134">
        <v>6.7</v>
      </c>
      <c r="JF126" s="108"/>
      <c r="JG126" s="109"/>
      <c r="JH126" s="110"/>
      <c r="JI126" s="108"/>
      <c r="JJ126" s="243">
        <v>19</v>
      </c>
      <c r="JK126" s="108"/>
      <c r="JL126" s="109"/>
      <c r="JM126" s="109"/>
      <c r="JN126" s="110"/>
      <c r="JO126" s="135">
        <v>2.9</v>
      </c>
      <c r="JP126" s="241">
        <v>3.6</v>
      </c>
      <c r="JQ126" s="108"/>
      <c r="JR126" s="109"/>
      <c r="JS126" s="109"/>
      <c r="JT126" s="110"/>
      <c r="JU126" s="108"/>
      <c r="JV126" s="109"/>
      <c r="JW126" s="109"/>
      <c r="JX126" s="110"/>
      <c r="JY126" s="132">
        <v>1.1000000000000001</v>
      </c>
      <c r="JZ126" s="130">
        <v>1.8</v>
      </c>
      <c r="KA126" s="133">
        <v>6.9</v>
      </c>
      <c r="KB126" s="134"/>
      <c r="KC126" s="108"/>
      <c r="KD126" s="109"/>
      <c r="KE126" s="109"/>
      <c r="KF126" s="124"/>
    </row>
    <row r="127" spans="1:292" s="115" customFormat="1" ht="14.25" customHeight="1">
      <c r="A127" s="878"/>
      <c r="B127" s="116" t="s">
        <v>270</v>
      </c>
      <c r="C127" s="266"/>
      <c r="D127" s="262">
        <v>6</v>
      </c>
      <c r="E127" s="284">
        <v>6</v>
      </c>
      <c r="F127" s="284">
        <v>6</v>
      </c>
      <c r="G127" s="284">
        <v>3</v>
      </c>
      <c r="H127" s="252"/>
      <c r="I127" s="262"/>
      <c r="J127" s="284"/>
      <c r="K127" s="284"/>
      <c r="L127" s="252"/>
      <c r="M127" s="262"/>
      <c r="N127" s="284"/>
      <c r="O127" s="284"/>
      <c r="P127" s="252"/>
      <c r="Q127" s="278"/>
      <c r="R127" s="251"/>
      <c r="S127" s="251"/>
      <c r="T127" s="243"/>
      <c r="U127" s="262"/>
      <c r="V127" s="284">
        <v>4</v>
      </c>
      <c r="W127" s="252">
        <v>4</v>
      </c>
      <c r="X127" s="262"/>
      <c r="Y127" s="284"/>
      <c r="Z127" s="251">
        <v>2</v>
      </c>
      <c r="AA127" s="243">
        <v>2</v>
      </c>
      <c r="AB127" s="256"/>
      <c r="AC127" s="271"/>
      <c r="AD127" s="271"/>
      <c r="AE127" s="265"/>
      <c r="AF127" s="262"/>
      <c r="AG127" s="284"/>
      <c r="AH127" s="284"/>
      <c r="AI127" s="284"/>
      <c r="AJ127" s="252"/>
      <c r="AK127" s="262"/>
      <c r="AL127" s="284"/>
      <c r="AM127" s="284"/>
      <c r="AN127" s="252"/>
      <c r="AO127" s="262"/>
      <c r="AP127" s="252"/>
      <c r="AQ127" s="278"/>
      <c r="AR127" s="251"/>
      <c r="AS127" s="251"/>
      <c r="AT127" s="243">
        <v>4</v>
      </c>
      <c r="AU127" s="262"/>
      <c r="AV127" s="284"/>
      <c r="AW127" s="284"/>
      <c r="AX127" s="252"/>
      <c r="AY127" s="262"/>
      <c r="AZ127" s="284"/>
      <c r="BA127" s="284"/>
      <c r="BB127" s="252"/>
      <c r="BC127" s="262"/>
      <c r="BD127" s="284"/>
      <c r="BE127" s="284"/>
      <c r="BF127" s="252"/>
      <c r="BG127" s="262"/>
      <c r="BH127" s="284"/>
      <c r="BI127" s="284"/>
      <c r="BJ127" s="252"/>
      <c r="BK127" s="262">
        <v>6</v>
      </c>
      <c r="BL127" s="252">
        <v>6</v>
      </c>
      <c r="BM127" s="262"/>
      <c r="BN127" s="251">
        <v>4</v>
      </c>
      <c r="BO127" s="251">
        <v>4</v>
      </c>
      <c r="BP127" s="243">
        <v>4</v>
      </c>
      <c r="BQ127" s="266"/>
      <c r="BR127" s="262"/>
      <c r="BS127" s="284"/>
      <c r="BT127" s="252"/>
      <c r="BU127" s="278"/>
      <c r="BV127" s="284"/>
      <c r="BW127" s="252"/>
      <c r="BX127" s="262"/>
      <c r="BY127" s="284"/>
      <c r="BZ127" s="252"/>
      <c r="CA127" s="278"/>
      <c r="CB127" s="284"/>
      <c r="CC127" s="252"/>
      <c r="CD127" s="262"/>
      <c r="CE127" s="284"/>
      <c r="CF127" s="252"/>
      <c r="CG127" s="278"/>
      <c r="CH127" s="284"/>
      <c r="CI127" s="252"/>
      <c r="CJ127" s="262"/>
      <c r="CK127" s="252"/>
      <c r="CL127" s="262">
        <v>4</v>
      </c>
      <c r="CM127" s="252"/>
      <c r="CN127" s="262">
        <v>3</v>
      </c>
      <c r="CO127" s="252">
        <v>3</v>
      </c>
      <c r="CP127" s="515">
        <v>6</v>
      </c>
      <c r="CQ127" s="516">
        <v>6</v>
      </c>
      <c r="CR127" s="263"/>
      <c r="CS127" s="263"/>
      <c r="CT127" s="256"/>
      <c r="CU127" s="265"/>
      <c r="CV127" s="262"/>
      <c r="CW127" s="284"/>
      <c r="CX127" s="284"/>
      <c r="CY127" s="252"/>
      <c r="CZ127" s="266">
        <v>4</v>
      </c>
      <c r="DA127" s="262">
        <v>4</v>
      </c>
      <c r="DB127" s="284">
        <v>4</v>
      </c>
      <c r="DC127" s="284">
        <v>4</v>
      </c>
      <c r="DD127" s="284"/>
      <c r="DE127" s="252"/>
      <c r="DF127" s="262">
        <v>6</v>
      </c>
      <c r="DG127" s="284">
        <v>6</v>
      </c>
      <c r="DH127" s="284">
        <v>6</v>
      </c>
      <c r="DI127" s="284">
        <v>3</v>
      </c>
      <c r="DJ127" s="252">
        <v>3</v>
      </c>
      <c r="DK127" s="256">
        <v>6</v>
      </c>
      <c r="DL127" s="271">
        <v>6</v>
      </c>
      <c r="DM127" s="271">
        <v>6</v>
      </c>
      <c r="DN127" s="265">
        <v>6</v>
      </c>
      <c r="DO127" s="262"/>
      <c r="DP127" s="284"/>
      <c r="DQ127" s="284"/>
      <c r="DR127" s="252"/>
      <c r="DS127" s="262"/>
      <c r="DT127" s="284"/>
      <c r="DU127" s="284"/>
      <c r="DV127" s="252"/>
      <c r="DW127" s="266"/>
      <c r="DX127" s="266"/>
      <c r="DY127" s="262"/>
      <c r="DZ127" s="284"/>
      <c r="EA127" s="284"/>
      <c r="EB127" s="252"/>
      <c r="EC127" s="266"/>
      <c r="ED127" s="266"/>
      <c r="EE127" s="262">
        <v>4</v>
      </c>
      <c r="EF127" s="252">
        <v>4</v>
      </c>
      <c r="EG127" s="262"/>
      <c r="EH127" s="252"/>
      <c r="EI127" s="262"/>
      <c r="EJ127" s="252">
        <v>6</v>
      </c>
      <c r="EK127" s="262"/>
      <c r="EL127" s="284">
        <v>4</v>
      </c>
      <c r="EM127" s="252">
        <v>4</v>
      </c>
      <c r="EN127" s="262"/>
      <c r="EO127" s="252"/>
      <c r="EP127" s="262">
        <v>4</v>
      </c>
      <c r="EQ127" s="252"/>
      <c r="ER127" s="262"/>
      <c r="ES127" s="252">
        <v>4</v>
      </c>
      <c r="ET127" s="262"/>
      <c r="EU127" s="284"/>
      <c r="EV127" s="284"/>
      <c r="EW127" s="252"/>
      <c r="EX127" s="262"/>
      <c r="EY127" s="284"/>
      <c r="EZ127" s="284"/>
      <c r="FA127" s="252"/>
      <c r="FB127" s="262">
        <v>4</v>
      </c>
      <c r="FC127" s="252"/>
      <c r="FD127" s="262"/>
      <c r="FE127" s="284"/>
      <c r="FF127" s="284"/>
      <c r="FG127" s="252"/>
      <c r="FH127" s="262"/>
      <c r="FI127" s="252"/>
      <c r="FJ127" s="262"/>
      <c r="FK127" s="252"/>
      <c r="FL127" s="262"/>
      <c r="FM127" s="252"/>
      <c r="FN127" s="262"/>
      <c r="FO127" s="284"/>
      <c r="FP127" s="284"/>
      <c r="FQ127" s="252"/>
      <c r="FR127" s="108">
        <v>6</v>
      </c>
      <c r="FS127" s="109"/>
      <c r="FT127" s="109"/>
      <c r="FU127" s="110"/>
      <c r="FV127" s="262">
        <v>4</v>
      </c>
      <c r="FW127" s="252">
        <v>4</v>
      </c>
      <c r="FX127" s="262">
        <v>4</v>
      </c>
      <c r="FY127" s="252">
        <v>4</v>
      </c>
      <c r="FZ127" s="262"/>
      <c r="GA127" s="252"/>
      <c r="GB127" s="266"/>
      <c r="GC127" s="262"/>
      <c r="GD127" s="252"/>
      <c r="GE127" s="278"/>
      <c r="GF127" s="251">
        <v>4</v>
      </c>
      <c r="GG127" s="251">
        <v>4</v>
      </c>
      <c r="GH127" s="243">
        <v>4</v>
      </c>
      <c r="GI127" s="266"/>
      <c r="GJ127" s="266"/>
      <c r="GK127" s="266"/>
      <c r="GL127" s="266"/>
      <c r="GM127" s="262"/>
      <c r="GN127" s="284"/>
      <c r="GO127" s="284"/>
      <c r="GP127" s="252"/>
      <c r="GQ127" s="262"/>
      <c r="GR127" s="284"/>
      <c r="GS127" s="284"/>
      <c r="GT127" s="252"/>
      <c r="GU127" s="262"/>
      <c r="GV127" s="284"/>
      <c r="GW127" s="284"/>
      <c r="GX127" s="252"/>
      <c r="GY127" s="262"/>
      <c r="GZ127" s="284"/>
      <c r="HA127" s="284"/>
      <c r="HB127" s="252"/>
      <c r="HC127" s="263"/>
      <c r="HD127" s="262">
        <v>4</v>
      </c>
      <c r="HE127" s="252">
        <v>4</v>
      </c>
      <c r="HF127" s="262"/>
      <c r="HG127" s="251">
        <v>5</v>
      </c>
      <c r="HH127" s="251">
        <v>5</v>
      </c>
      <c r="HI127" s="243"/>
      <c r="HJ127" s="262"/>
      <c r="HK127" s="252">
        <v>4</v>
      </c>
      <c r="HL127" s="262"/>
      <c r="HM127" s="284"/>
      <c r="HN127" s="284"/>
      <c r="HO127" s="252"/>
      <c r="HP127" s="262"/>
      <c r="HQ127" s="252"/>
      <c r="HR127" s="262"/>
      <c r="HS127" s="284"/>
      <c r="HT127" s="284"/>
      <c r="HU127" s="252"/>
      <c r="HV127" s="262">
        <v>4</v>
      </c>
      <c r="HW127" s="252"/>
      <c r="HX127" s="262">
        <v>4</v>
      </c>
      <c r="HY127" s="252"/>
      <c r="HZ127" s="262"/>
      <c r="IA127" s="284"/>
      <c r="IB127" s="284"/>
      <c r="IC127" s="252"/>
      <c r="ID127" s="262">
        <v>4</v>
      </c>
      <c r="IE127" s="252"/>
      <c r="IF127" s="262">
        <v>4</v>
      </c>
      <c r="IG127" s="252"/>
      <c r="IH127" s="262"/>
      <c r="II127" s="284"/>
      <c r="IJ127" s="284"/>
      <c r="IK127" s="252"/>
      <c r="IL127" s="266"/>
      <c r="IM127" s="262">
        <v>4</v>
      </c>
      <c r="IN127" s="252">
        <v>4</v>
      </c>
      <c r="IO127" s="262"/>
      <c r="IP127" s="284"/>
      <c r="IQ127" s="284"/>
      <c r="IR127" s="252"/>
      <c r="IS127" s="262"/>
      <c r="IT127" s="284"/>
      <c r="IU127" s="284"/>
      <c r="IV127" s="252"/>
      <c r="IW127" s="262"/>
      <c r="IX127" s="284"/>
      <c r="IY127" s="284"/>
      <c r="IZ127" s="252"/>
      <c r="JA127" s="266"/>
      <c r="JB127" s="256">
        <v>6</v>
      </c>
      <c r="JC127" s="271">
        <v>6</v>
      </c>
      <c r="JD127" s="271">
        <v>6</v>
      </c>
      <c r="JE127" s="265">
        <v>6</v>
      </c>
      <c r="JF127" s="262"/>
      <c r="JG127" s="284"/>
      <c r="JH127" s="252"/>
      <c r="JI127" s="262"/>
      <c r="JJ127" s="252">
        <v>4</v>
      </c>
      <c r="JK127" s="262"/>
      <c r="JL127" s="284"/>
      <c r="JM127" s="284"/>
      <c r="JN127" s="252"/>
      <c r="JO127" s="262"/>
      <c r="JP127" s="252"/>
      <c r="JQ127" s="262"/>
      <c r="JR127" s="284"/>
      <c r="JS127" s="284"/>
      <c r="JT127" s="252"/>
      <c r="JU127" s="262"/>
      <c r="JV127" s="284"/>
      <c r="JW127" s="284"/>
      <c r="JX127" s="252"/>
      <c r="JY127" s="256">
        <v>6</v>
      </c>
      <c r="JZ127" s="271">
        <v>6</v>
      </c>
      <c r="KA127" s="271">
        <v>6</v>
      </c>
      <c r="KB127" s="265">
        <v>0</v>
      </c>
      <c r="KC127" s="262"/>
      <c r="KD127" s="284"/>
      <c r="KE127" s="284"/>
      <c r="KF127" s="288"/>
    </row>
    <row r="128" spans="1:292" s="115" customFormat="1" ht="14">
      <c r="A128" s="878"/>
      <c r="B128" s="116" t="s">
        <v>393</v>
      </c>
      <c r="C128" s="128"/>
      <c r="D128" s="278">
        <v>39.786666666666662</v>
      </c>
      <c r="E128" s="251">
        <v>35.025555555555556</v>
      </c>
      <c r="F128" s="251">
        <v>30</v>
      </c>
      <c r="G128" s="251">
        <v>6.4055555555555559</v>
      </c>
      <c r="H128" s="452"/>
      <c r="I128" s="129"/>
      <c r="J128" s="130"/>
      <c r="K128" s="130"/>
      <c r="L128" s="131"/>
      <c r="M128" s="129"/>
      <c r="N128" s="130"/>
      <c r="O128" s="130"/>
      <c r="P128" s="131">
        <v>72.900000000000006</v>
      </c>
      <c r="Q128" s="135">
        <v>2.97</v>
      </c>
      <c r="R128" s="364">
        <v>3.31</v>
      </c>
      <c r="S128" s="140">
        <v>3</v>
      </c>
      <c r="T128" s="243">
        <v>18.35222222222222</v>
      </c>
      <c r="U128" s="129"/>
      <c r="V128" s="251">
        <v>75.523333333333341</v>
      </c>
      <c r="W128" s="243">
        <v>75.316666666666677</v>
      </c>
      <c r="X128" s="278">
        <v>2.6719999999999997</v>
      </c>
      <c r="Y128" s="140">
        <v>0.12999999999999998</v>
      </c>
      <c r="Z128" s="140">
        <v>2.5399999999999996</v>
      </c>
      <c r="AA128" s="243">
        <v>20</v>
      </c>
      <c r="AB128" s="244">
        <v>4.2222222222222223E-2</v>
      </c>
      <c r="AC128" s="133">
        <v>0.1677777777777778</v>
      </c>
      <c r="AD128" s="271">
        <v>1.0266666666666666</v>
      </c>
      <c r="AE128" s="265">
        <v>22.808888888888887</v>
      </c>
      <c r="AF128" s="129"/>
      <c r="AG128" s="130"/>
      <c r="AH128" s="130"/>
      <c r="AI128" s="130"/>
      <c r="AJ128" s="131"/>
      <c r="AK128" s="262">
        <v>87</v>
      </c>
      <c r="AL128" s="284">
        <v>92.9</v>
      </c>
      <c r="AM128" s="284">
        <v>87.7</v>
      </c>
      <c r="AN128" s="252">
        <v>86</v>
      </c>
      <c r="AO128" s="278">
        <v>90</v>
      </c>
      <c r="AP128" s="252">
        <v>16</v>
      </c>
      <c r="AQ128" s="135">
        <v>0.36000000000000004</v>
      </c>
      <c r="AR128" s="140"/>
      <c r="AS128" s="140"/>
      <c r="AT128" s="243">
        <v>70</v>
      </c>
      <c r="AU128" s="129"/>
      <c r="AV128" s="130"/>
      <c r="AW128" s="130"/>
      <c r="AX128" s="131"/>
      <c r="AY128" s="129"/>
      <c r="AZ128" s="130"/>
      <c r="BA128" s="130"/>
      <c r="BB128" s="131"/>
      <c r="BC128" s="129"/>
      <c r="BD128" s="130"/>
      <c r="BE128" s="130"/>
      <c r="BF128" s="131"/>
      <c r="BG128" s="278">
        <v>91.1</v>
      </c>
      <c r="BH128" s="251">
        <v>88.6</v>
      </c>
      <c r="BI128" s="251">
        <v>83.8</v>
      </c>
      <c r="BJ128" s="243">
        <v>83.8</v>
      </c>
      <c r="BK128" s="278">
        <v>85.465555555555568</v>
      </c>
      <c r="BL128" s="243">
        <v>75.772222222222197</v>
      </c>
      <c r="BM128" s="129"/>
      <c r="BN128" s="251">
        <v>63.071666666666665</v>
      </c>
      <c r="BO128" s="251">
        <v>67.691666666666663</v>
      </c>
      <c r="BP128" s="243">
        <v>70.388333333333335</v>
      </c>
      <c r="BQ128" s="128"/>
      <c r="BR128" s="129"/>
      <c r="BS128" s="130"/>
      <c r="BT128" s="131"/>
      <c r="BU128" s="135"/>
      <c r="BV128" s="130"/>
      <c r="BW128" s="131"/>
      <c r="BX128" s="129"/>
      <c r="BY128" s="130"/>
      <c r="BZ128" s="131"/>
      <c r="CA128" s="135"/>
      <c r="CB128" s="130"/>
      <c r="CC128" s="131"/>
      <c r="CD128" s="129"/>
      <c r="CE128" s="130"/>
      <c r="CF128" s="131"/>
      <c r="CG128" s="135"/>
      <c r="CH128" s="130"/>
      <c r="CI128" s="131"/>
      <c r="CJ128" s="262">
        <v>7.3</v>
      </c>
      <c r="CK128" s="252">
        <v>3.2</v>
      </c>
      <c r="CL128" s="418">
        <v>20</v>
      </c>
      <c r="CM128" s="452"/>
      <c r="CN128" s="515">
        <v>40</v>
      </c>
      <c r="CO128" s="516">
        <v>7.38</v>
      </c>
      <c r="CP128" s="515">
        <v>70</v>
      </c>
      <c r="CQ128" s="516">
        <v>40</v>
      </c>
      <c r="CR128" s="139"/>
      <c r="CS128" s="139"/>
      <c r="CT128" s="132"/>
      <c r="CU128" s="134"/>
      <c r="CV128" s="129"/>
      <c r="CW128" s="130"/>
      <c r="CX128" s="130"/>
      <c r="CY128" s="131"/>
      <c r="CZ128" s="266">
        <v>17</v>
      </c>
      <c r="DA128" s="307">
        <v>46.148333333333333</v>
      </c>
      <c r="DB128" s="333">
        <v>37.231666666666662</v>
      </c>
      <c r="DC128" s="333">
        <v>27.263333333333332</v>
      </c>
      <c r="DD128" s="451"/>
      <c r="DE128" s="452"/>
      <c r="DF128" s="278">
        <v>70</v>
      </c>
      <c r="DG128" s="251">
        <v>50</v>
      </c>
      <c r="DH128" s="251">
        <v>40</v>
      </c>
      <c r="DI128" s="251">
        <v>9.4011111111111116</v>
      </c>
      <c r="DJ128" s="473">
        <v>9.7233333333333345</v>
      </c>
      <c r="DK128" s="256">
        <v>70</v>
      </c>
      <c r="DL128" s="271">
        <v>60</v>
      </c>
      <c r="DM128" s="271">
        <v>30.23</v>
      </c>
      <c r="DN128" s="265">
        <v>10</v>
      </c>
      <c r="DO128" s="129"/>
      <c r="DP128" s="130"/>
      <c r="DQ128" s="130"/>
      <c r="DR128" s="131"/>
      <c r="DS128" s="129"/>
      <c r="DT128" s="130"/>
      <c r="DU128" s="130"/>
      <c r="DV128" s="131"/>
      <c r="DW128" s="128"/>
      <c r="DX128" s="128"/>
      <c r="DY128" s="129"/>
      <c r="DZ128" s="130"/>
      <c r="EA128" s="130"/>
      <c r="EB128" s="131"/>
      <c r="EC128" s="128"/>
      <c r="ED128" s="128"/>
      <c r="EE128" s="278">
        <v>43</v>
      </c>
      <c r="EF128" s="243">
        <v>33.894999999999996</v>
      </c>
      <c r="EG128" s="278">
        <v>12.19222222222222</v>
      </c>
      <c r="EH128" s="243">
        <v>76.414444444444442</v>
      </c>
      <c r="EI128" s="278">
        <v>5.9911111111111115</v>
      </c>
      <c r="EJ128" s="243">
        <v>80</v>
      </c>
      <c r="EK128" s="129"/>
      <c r="EL128" s="251">
        <v>70</v>
      </c>
      <c r="EM128" s="243">
        <v>70</v>
      </c>
      <c r="EN128" s="278">
        <v>78.3</v>
      </c>
      <c r="EO128" s="243">
        <v>72.8</v>
      </c>
      <c r="EP128" s="278">
        <v>40</v>
      </c>
      <c r="EQ128" s="131"/>
      <c r="ER128" s="129"/>
      <c r="ES128" s="243">
        <v>80</v>
      </c>
      <c r="ET128" s="129"/>
      <c r="EU128" s="130"/>
      <c r="EV128" s="130"/>
      <c r="EW128" s="131"/>
      <c r="EX128" s="129"/>
      <c r="EY128" s="130"/>
      <c r="EZ128" s="130"/>
      <c r="FA128" s="516">
        <v>78.2</v>
      </c>
      <c r="FB128" s="278">
        <v>59.534999999999997</v>
      </c>
      <c r="FC128" s="131"/>
      <c r="FD128" s="129"/>
      <c r="FE128" s="130"/>
      <c r="FF128" s="130"/>
      <c r="FG128" s="131"/>
      <c r="FH128" s="129"/>
      <c r="FI128" s="131"/>
      <c r="FJ128" s="129"/>
      <c r="FK128" s="131"/>
      <c r="FL128" s="278">
        <v>57.7</v>
      </c>
      <c r="FM128" s="243">
        <v>24.1</v>
      </c>
      <c r="FN128" s="129"/>
      <c r="FO128" s="130"/>
      <c r="FP128" s="130"/>
      <c r="FQ128" s="131"/>
      <c r="FR128" s="262">
        <v>70</v>
      </c>
      <c r="FS128" s="109"/>
      <c r="FT128" s="109"/>
      <c r="FU128" s="110"/>
      <c r="FV128" s="278">
        <v>69.631666666666675</v>
      </c>
      <c r="FW128" s="243">
        <v>59.57833333333334</v>
      </c>
      <c r="FX128" s="278">
        <v>40</v>
      </c>
      <c r="FY128" s="243">
        <v>40</v>
      </c>
      <c r="FZ128" s="129"/>
      <c r="GA128" s="131"/>
      <c r="GB128" s="141"/>
      <c r="GC128" s="129"/>
      <c r="GD128" s="131"/>
      <c r="GE128" s="135"/>
      <c r="GF128" s="251">
        <v>2.1433333333333331</v>
      </c>
      <c r="GG128" s="251">
        <v>10</v>
      </c>
      <c r="GH128" s="243">
        <v>63.430000000000007</v>
      </c>
      <c r="GI128" s="128"/>
      <c r="GJ128" s="128"/>
      <c r="GK128" s="128"/>
      <c r="GL128" s="128"/>
      <c r="GM128" s="129"/>
      <c r="GN128" s="130"/>
      <c r="GO128" s="130"/>
      <c r="GP128" s="131"/>
      <c r="GQ128" s="129"/>
      <c r="GR128" s="130"/>
      <c r="GS128" s="130"/>
      <c r="GT128" s="131"/>
      <c r="GU128" s="515">
        <v>79.7</v>
      </c>
      <c r="GV128" s="525">
        <v>79.7</v>
      </c>
      <c r="GW128" s="525">
        <v>76.2</v>
      </c>
      <c r="GX128" s="516">
        <v>72.099999999999994</v>
      </c>
      <c r="GY128" s="129"/>
      <c r="GZ128" s="525">
        <v>75.5</v>
      </c>
      <c r="HA128" s="525">
        <v>73.599999999999994</v>
      </c>
      <c r="HB128" s="516">
        <v>69.400000000000006</v>
      </c>
      <c r="HC128" s="139"/>
      <c r="HD128" s="278">
        <v>80</v>
      </c>
      <c r="HE128" s="243">
        <v>70</v>
      </c>
      <c r="HF128" s="129"/>
      <c r="HG128" s="251">
        <v>82.63666666666667</v>
      </c>
      <c r="HH128" s="251">
        <v>75.338333333333338</v>
      </c>
      <c r="HI128" s="243">
        <v>77.220000000000013</v>
      </c>
      <c r="HJ128" s="129"/>
      <c r="HK128" s="252">
        <v>78</v>
      </c>
      <c r="HL128" s="129"/>
      <c r="HM128" s="130"/>
      <c r="HN128" s="130"/>
      <c r="HO128" s="131"/>
      <c r="HP128" s="129"/>
      <c r="HQ128" s="131"/>
      <c r="HR128" s="515"/>
      <c r="HS128" s="525">
        <v>78.3</v>
      </c>
      <c r="HT128" s="525">
        <v>78.900000000000006</v>
      </c>
      <c r="HU128" s="516">
        <v>78.400000000000006</v>
      </c>
      <c r="HV128" s="278">
        <v>20</v>
      </c>
      <c r="HW128" s="131"/>
      <c r="HX128" s="278">
        <v>24.531666666666666</v>
      </c>
      <c r="HY128" s="131"/>
      <c r="HZ128" s="129"/>
      <c r="IA128" s="130"/>
      <c r="IB128" s="130"/>
      <c r="IC128" s="131"/>
      <c r="ID128" s="278">
        <v>50</v>
      </c>
      <c r="IE128" s="131"/>
      <c r="IF128" s="278">
        <v>40</v>
      </c>
      <c r="IG128" s="131"/>
      <c r="IH128" s="129"/>
      <c r="II128" s="130"/>
      <c r="IJ128" s="130"/>
      <c r="IK128" s="131"/>
      <c r="IL128" s="128"/>
      <c r="IM128" s="278">
        <v>59.534999999999997</v>
      </c>
      <c r="IN128" s="431">
        <v>60</v>
      </c>
      <c r="IO128" s="278">
        <v>75.599999999999994</v>
      </c>
      <c r="IP128" s="251">
        <v>73.3</v>
      </c>
      <c r="IQ128" s="251">
        <v>53.4</v>
      </c>
      <c r="IR128" s="243">
        <v>17.7</v>
      </c>
      <c r="IS128" s="129"/>
      <c r="IT128" s="130"/>
      <c r="IU128" s="130"/>
      <c r="IV128" s="131"/>
      <c r="IW128" s="129"/>
      <c r="IX128" s="130"/>
      <c r="IY128" s="130"/>
      <c r="IZ128" s="131"/>
      <c r="JA128" s="128"/>
      <c r="JB128" s="256">
        <v>80</v>
      </c>
      <c r="JC128" s="271">
        <v>70</v>
      </c>
      <c r="JD128" s="271">
        <v>70</v>
      </c>
      <c r="JE128" s="265">
        <v>60</v>
      </c>
      <c r="JF128" s="129"/>
      <c r="JG128" s="130"/>
      <c r="JH128" s="131"/>
      <c r="JI128" s="129"/>
      <c r="JJ128" s="243">
        <v>70</v>
      </c>
      <c r="JK128" s="129"/>
      <c r="JL128" s="130"/>
      <c r="JM128" s="130"/>
      <c r="JN128" s="131"/>
      <c r="JO128" s="278">
        <v>14.915000000000001</v>
      </c>
      <c r="JP128" s="243">
        <v>12</v>
      </c>
      <c r="JQ128" s="129"/>
      <c r="JR128" s="130"/>
      <c r="JS128" s="130"/>
      <c r="JT128" s="131"/>
      <c r="JU128" s="129"/>
      <c r="JV128" s="130"/>
      <c r="JW128" s="251">
        <v>82.7</v>
      </c>
      <c r="JX128" s="243">
        <v>83.6</v>
      </c>
      <c r="JY128" s="256">
        <v>70</v>
      </c>
      <c r="JZ128" s="284">
        <v>60</v>
      </c>
      <c r="KA128" s="271">
        <v>50</v>
      </c>
      <c r="KB128" s="265">
        <v>10</v>
      </c>
      <c r="KC128" s="129"/>
      <c r="KD128" s="130"/>
      <c r="KE128" s="130"/>
      <c r="KF128" s="142"/>
    </row>
    <row r="129" spans="1:292" s="115" customFormat="1" ht="14">
      <c r="A129" s="878"/>
      <c r="B129" s="116" t="s">
        <v>269</v>
      </c>
      <c r="C129" s="19"/>
      <c r="D129" s="135">
        <v>2.2999999999999998</v>
      </c>
      <c r="E129" s="140">
        <v>1.3</v>
      </c>
      <c r="F129" s="140">
        <v>1.9</v>
      </c>
      <c r="G129" s="140">
        <v>2.9</v>
      </c>
      <c r="H129" s="452"/>
      <c r="I129" s="108"/>
      <c r="J129" s="109"/>
      <c r="K129" s="109"/>
      <c r="L129" s="110"/>
      <c r="M129" s="129"/>
      <c r="N129" s="130"/>
      <c r="O129" s="130"/>
      <c r="P129" s="131"/>
      <c r="Q129" s="248">
        <v>4.5999999999999999E-2</v>
      </c>
      <c r="R129" s="529">
        <v>4.1000000000000002E-2</v>
      </c>
      <c r="S129" s="249">
        <v>9.5999999999999992E-3</v>
      </c>
      <c r="T129" s="241">
        <v>0.97</v>
      </c>
      <c r="U129" s="108"/>
      <c r="V129" s="140">
        <v>1.4</v>
      </c>
      <c r="W129" s="241">
        <v>0.65</v>
      </c>
      <c r="X129" s="135">
        <v>1.9</v>
      </c>
      <c r="Y129" s="140">
        <v>0.11</v>
      </c>
      <c r="Z129" s="140">
        <v>1.2</v>
      </c>
      <c r="AA129" s="241">
        <v>2.6</v>
      </c>
      <c r="AB129" s="244">
        <v>9.4E-2</v>
      </c>
      <c r="AC129" s="133">
        <v>0.15</v>
      </c>
      <c r="AD129" s="133">
        <v>0.11</v>
      </c>
      <c r="AE129" s="119">
        <v>2.5</v>
      </c>
      <c r="AF129" s="129"/>
      <c r="AG129" s="130"/>
      <c r="AH129" s="130"/>
      <c r="AI129" s="130"/>
      <c r="AJ129" s="131"/>
      <c r="AK129" s="129"/>
      <c r="AL129" s="130"/>
      <c r="AM129" s="130"/>
      <c r="AN129" s="131"/>
      <c r="AO129" s="363"/>
      <c r="AP129" s="241"/>
      <c r="AQ129" s="135">
        <v>0.2</v>
      </c>
      <c r="AR129" s="140"/>
      <c r="AS129" s="140"/>
      <c r="AT129" s="241">
        <v>3.1</v>
      </c>
      <c r="AU129" s="108"/>
      <c r="AV129" s="109"/>
      <c r="AW129" s="109"/>
      <c r="AX129" s="110"/>
      <c r="AY129" s="129"/>
      <c r="AZ129" s="130"/>
      <c r="BA129" s="130"/>
      <c r="BB129" s="131"/>
      <c r="BC129" s="129"/>
      <c r="BD129" s="130"/>
      <c r="BE129" s="130"/>
      <c r="BF129" s="131"/>
      <c r="BG129" s="450"/>
      <c r="BH129" s="451"/>
      <c r="BI129" s="451"/>
      <c r="BJ129" s="452"/>
      <c r="BK129" s="135">
        <v>2.7</v>
      </c>
      <c r="BL129" s="241">
        <v>0.84</v>
      </c>
      <c r="BM129" s="129"/>
      <c r="BN129" s="140">
        <v>2.2000000000000002</v>
      </c>
      <c r="BO129" s="140">
        <v>1.1000000000000001</v>
      </c>
      <c r="BP129" s="241">
        <v>1.6</v>
      </c>
      <c r="BQ129" s="19"/>
      <c r="BR129" s="108"/>
      <c r="BS129" s="109"/>
      <c r="BT129" s="110"/>
      <c r="BU129" s="248"/>
      <c r="BV129" s="109"/>
      <c r="BW129" s="110"/>
      <c r="BX129" s="108"/>
      <c r="BY129" s="109"/>
      <c r="BZ129" s="110"/>
      <c r="CA129" s="248"/>
      <c r="CB129" s="109"/>
      <c r="CC129" s="110"/>
      <c r="CD129" s="108"/>
      <c r="CE129" s="109"/>
      <c r="CF129" s="110"/>
      <c r="CG129" s="248"/>
      <c r="CH129" s="109"/>
      <c r="CI129" s="110"/>
      <c r="CJ129" s="108">
        <v>0.7</v>
      </c>
      <c r="CK129" s="110">
        <v>0.5</v>
      </c>
      <c r="CL129" s="450">
        <v>1.9</v>
      </c>
      <c r="CM129" s="452"/>
      <c r="CN129" s="528">
        <v>2.6</v>
      </c>
      <c r="CO129" s="523">
        <v>3.1</v>
      </c>
      <c r="CP129" s="515">
        <v>3</v>
      </c>
      <c r="CQ129" s="516">
        <v>1.6</v>
      </c>
      <c r="CR129" s="123"/>
      <c r="CS129" s="123"/>
      <c r="CT129" s="117"/>
      <c r="CU129" s="119"/>
      <c r="CV129" s="108"/>
      <c r="CW129" s="109"/>
      <c r="CX129" s="109"/>
      <c r="CY129" s="110"/>
      <c r="CZ129" s="128">
        <v>0.32</v>
      </c>
      <c r="DA129" s="245">
        <v>5.5</v>
      </c>
      <c r="DB129" s="366">
        <v>0.79</v>
      </c>
      <c r="DC129" s="366">
        <v>2.6</v>
      </c>
      <c r="DD129" s="451"/>
      <c r="DE129" s="452"/>
      <c r="DF129" s="135">
        <v>2.2000000000000002</v>
      </c>
      <c r="DG129" s="140">
        <v>2</v>
      </c>
      <c r="DH129" s="140">
        <v>2.2000000000000002</v>
      </c>
      <c r="DI129" s="140">
        <v>2.6</v>
      </c>
      <c r="DJ129" s="365">
        <v>1.4</v>
      </c>
      <c r="DK129" s="132">
        <v>4.9000000000000004</v>
      </c>
      <c r="DL129" s="271">
        <v>17</v>
      </c>
      <c r="DM129" s="133">
        <v>0.66</v>
      </c>
      <c r="DN129" s="134">
        <v>5</v>
      </c>
      <c r="DO129" s="129"/>
      <c r="DP129" s="130"/>
      <c r="DQ129" s="130"/>
      <c r="DR129" s="131"/>
      <c r="DS129" s="129"/>
      <c r="DT129" s="130"/>
      <c r="DU129" s="130"/>
      <c r="DV129" s="131"/>
      <c r="DW129" s="128"/>
      <c r="DX129" s="128"/>
      <c r="DY129" s="129"/>
      <c r="DZ129" s="130"/>
      <c r="EA129" s="130"/>
      <c r="EB129" s="131"/>
      <c r="EC129" s="19"/>
      <c r="ED129" s="19"/>
      <c r="EE129" s="135">
        <v>3</v>
      </c>
      <c r="EF129" s="241">
        <v>2.4</v>
      </c>
      <c r="EG129" s="135"/>
      <c r="EH129" s="241"/>
      <c r="EI129" s="248"/>
      <c r="EJ129" s="241">
        <v>4.7</v>
      </c>
      <c r="EK129" s="108"/>
      <c r="EL129" s="140">
        <v>2</v>
      </c>
      <c r="EM129" s="241">
        <v>2.2000000000000002</v>
      </c>
      <c r="EN129" s="129"/>
      <c r="EO129" s="131"/>
      <c r="EP129" s="135">
        <v>1.4</v>
      </c>
      <c r="EQ129" s="110"/>
      <c r="ER129" s="108"/>
      <c r="ES129" s="241">
        <v>1.3</v>
      </c>
      <c r="ET129" s="108"/>
      <c r="EU129" s="109"/>
      <c r="EV129" s="109"/>
      <c r="EW129" s="110"/>
      <c r="EX129" s="108"/>
      <c r="EY129" s="109"/>
      <c r="EZ129" s="109"/>
      <c r="FA129" s="110"/>
      <c r="FB129" s="135">
        <v>6</v>
      </c>
      <c r="FC129" s="110"/>
      <c r="FD129" s="108"/>
      <c r="FE129" s="109"/>
      <c r="FF129" s="109"/>
      <c r="FG129" s="110"/>
      <c r="FH129" s="108"/>
      <c r="FI129" s="110"/>
      <c r="FJ129" s="108"/>
      <c r="FK129" s="110"/>
      <c r="FL129" s="129"/>
      <c r="FM129" s="131"/>
      <c r="FN129" s="108"/>
      <c r="FO129" s="109"/>
      <c r="FP129" s="109"/>
      <c r="FQ129" s="110"/>
      <c r="FR129" s="108">
        <v>2.6</v>
      </c>
      <c r="FS129" s="109"/>
      <c r="FT129" s="109"/>
      <c r="FU129" s="110"/>
      <c r="FV129" s="135">
        <v>1.6</v>
      </c>
      <c r="FW129" s="243">
        <v>11</v>
      </c>
      <c r="FX129" s="135">
        <v>3.9</v>
      </c>
      <c r="FY129" s="241">
        <v>4.0999999999999996</v>
      </c>
      <c r="FZ129" s="108"/>
      <c r="GA129" s="110"/>
      <c r="GB129" s="285"/>
      <c r="GC129" s="108"/>
      <c r="GD129" s="110"/>
      <c r="GE129" s="135"/>
      <c r="GF129" s="140">
        <v>0.57999999999999996</v>
      </c>
      <c r="GG129" s="140">
        <v>3.4</v>
      </c>
      <c r="GH129" s="241">
        <v>2.6</v>
      </c>
      <c r="GI129" s="19"/>
      <c r="GJ129" s="19"/>
      <c r="GK129" s="19"/>
      <c r="GL129" s="19"/>
      <c r="GM129" s="108"/>
      <c r="GN129" s="109"/>
      <c r="GO129" s="109"/>
      <c r="GP129" s="110"/>
      <c r="GQ129" s="108"/>
      <c r="GR129" s="109"/>
      <c r="GS129" s="109"/>
      <c r="GT129" s="110"/>
      <c r="GU129" s="248"/>
      <c r="GV129" s="249"/>
      <c r="GW129" s="249"/>
      <c r="GX129" s="250"/>
      <c r="GY129" s="108"/>
      <c r="GZ129" s="109"/>
      <c r="HA129" s="109"/>
      <c r="HB129" s="110"/>
      <c r="HC129" s="123"/>
      <c r="HD129" s="135">
        <v>2.6</v>
      </c>
      <c r="HE129" s="241">
        <v>3.8</v>
      </c>
      <c r="HF129" s="129"/>
      <c r="HG129" s="140">
        <v>4.3</v>
      </c>
      <c r="HH129" s="140">
        <v>3.6</v>
      </c>
      <c r="HI129" s="241">
        <v>3.5</v>
      </c>
      <c r="HJ129" s="129"/>
      <c r="HK129" s="241">
        <v>0.47</v>
      </c>
      <c r="HL129" s="108"/>
      <c r="HM129" s="109"/>
      <c r="HN129" s="109"/>
      <c r="HO129" s="110"/>
      <c r="HP129" s="129"/>
      <c r="HQ129" s="131"/>
      <c r="HR129" s="108"/>
      <c r="HS129" s="109"/>
      <c r="HT129" s="109"/>
      <c r="HU129" s="110"/>
      <c r="HV129" s="135">
        <v>1.5</v>
      </c>
      <c r="HW129" s="131"/>
      <c r="HX129" s="135">
        <v>1.5</v>
      </c>
      <c r="HY129" s="110"/>
      <c r="HZ129" s="108"/>
      <c r="IA129" s="109"/>
      <c r="IB129" s="109"/>
      <c r="IC129" s="110"/>
      <c r="ID129" s="135">
        <v>4.8</v>
      </c>
      <c r="IE129" s="131"/>
      <c r="IF129" s="135">
        <v>2.4</v>
      </c>
      <c r="IG129" s="110"/>
      <c r="IH129" s="108"/>
      <c r="II129" s="109"/>
      <c r="IJ129" s="109"/>
      <c r="IK129" s="110"/>
      <c r="IL129" s="19"/>
      <c r="IM129" s="135">
        <v>6</v>
      </c>
      <c r="IN129" s="369">
        <v>2.1</v>
      </c>
      <c r="IO129" s="129"/>
      <c r="IP129" s="130"/>
      <c r="IQ129" s="130"/>
      <c r="IR129" s="131"/>
      <c r="IS129" s="129"/>
      <c r="IT129" s="130"/>
      <c r="IU129" s="130"/>
      <c r="IV129" s="131"/>
      <c r="IW129" s="108"/>
      <c r="IX129" s="109"/>
      <c r="IY129" s="109"/>
      <c r="IZ129" s="110"/>
      <c r="JA129" s="19"/>
      <c r="JB129" s="117">
        <v>1.2</v>
      </c>
      <c r="JC129" s="118">
        <v>1.9</v>
      </c>
      <c r="JD129" s="118">
        <v>6.7</v>
      </c>
      <c r="JE129" s="119">
        <v>13</v>
      </c>
      <c r="JF129" s="108"/>
      <c r="JG129" s="109"/>
      <c r="JH129" s="110"/>
      <c r="JI129" s="108"/>
      <c r="JJ129" s="241">
        <v>2.2999999999999998</v>
      </c>
      <c r="JK129" s="108"/>
      <c r="JL129" s="109"/>
      <c r="JM129" s="109"/>
      <c r="JN129" s="110"/>
      <c r="JO129" s="135">
        <v>0.72</v>
      </c>
      <c r="JP129" s="241">
        <v>0.22</v>
      </c>
      <c r="JQ129" s="108"/>
      <c r="JR129" s="109"/>
      <c r="JS129" s="109"/>
      <c r="JT129" s="110"/>
      <c r="JU129" s="129"/>
      <c r="JV129" s="130"/>
      <c r="JW129" s="130"/>
      <c r="JX129" s="131"/>
      <c r="JY129" s="117">
        <v>2.8</v>
      </c>
      <c r="JZ129" s="109">
        <v>5.7</v>
      </c>
      <c r="KA129" s="118">
        <v>12</v>
      </c>
      <c r="KB129" s="119">
        <v>3.2</v>
      </c>
      <c r="KC129" s="108"/>
      <c r="KD129" s="109"/>
      <c r="KE129" s="109"/>
      <c r="KF129" s="124"/>
    </row>
    <row r="130" spans="1:292" s="115" customFormat="1" ht="14">
      <c r="A130" s="879"/>
      <c r="B130" s="116" t="s">
        <v>270</v>
      </c>
      <c r="C130" s="266"/>
      <c r="D130" s="262">
        <v>9</v>
      </c>
      <c r="E130" s="284">
        <v>9</v>
      </c>
      <c r="F130" s="284">
        <v>9</v>
      </c>
      <c r="G130" s="284">
        <v>9</v>
      </c>
      <c r="H130" s="252"/>
      <c r="I130" s="262"/>
      <c r="J130" s="284"/>
      <c r="K130" s="284"/>
      <c r="L130" s="252"/>
      <c r="M130" s="262"/>
      <c r="N130" s="284"/>
      <c r="O130" s="284"/>
      <c r="P130" s="252"/>
      <c r="Q130" s="278"/>
      <c r="R130" s="251"/>
      <c r="S130" s="251"/>
      <c r="T130" s="243"/>
      <c r="U130" s="262"/>
      <c r="V130" s="284">
        <v>6</v>
      </c>
      <c r="W130" s="252"/>
      <c r="X130" s="262">
        <v>5</v>
      </c>
      <c r="Y130" s="251">
        <v>5</v>
      </c>
      <c r="Z130" s="251">
        <v>6</v>
      </c>
      <c r="AA130" s="243">
        <v>6</v>
      </c>
      <c r="AB130" s="256"/>
      <c r="AC130" s="271"/>
      <c r="AD130" s="271"/>
      <c r="AE130" s="265"/>
      <c r="AF130" s="262"/>
      <c r="AG130" s="284"/>
      <c r="AH130" s="284"/>
      <c r="AI130" s="284"/>
      <c r="AJ130" s="252"/>
      <c r="AK130" s="262"/>
      <c r="AL130" s="284"/>
      <c r="AM130" s="284"/>
      <c r="AN130" s="252"/>
      <c r="AO130" s="262"/>
      <c r="AP130" s="252"/>
      <c r="AQ130" s="278">
        <v>4</v>
      </c>
      <c r="AR130" s="251"/>
      <c r="AS130" s="251"/>
      <c r="AT130" s="243">
        <v>6</v>
      </c>
      <c r="AU130" s="262"/>
      <c r="AV130" s="284"/>
      <c r="AW130" s="284"/>
      <c r="AX130" s="252"/>
      <c r="AY130" s="262"/>
      <c r="AZ130" s="284"/>
      <c r="BA130" s="284"/>
      <c r="BB130" s="252"/>
      <c r="BC130" s="262"/>
      <c r="BD130" s="284"/>
      <c r="BE130" s="284"/>
      <c r="BF130" s="252"/>
      <c r="BG130" s="262"/>
      <c r="BH130" s="284"/>
      <c r="BI130" s="284"/>
      <c r="BJ130" s="252"/>
      <c r="BK130" s="262">
        <v>9</v>
      </c>
      <c r="BL130" s="252">
        <v>9</v>
      </c>
      <c r="BM130" s="262"/>
      <c r="BN130" s="251">
        <v>6</v>
      </c>
      <c r="BO130" s="251">
        <v>6</v>
      </c>
      <c r="BP130" s="243">
        <v>6</v>
      </c>
      <c r="BQ130" s="266"/>
      <c r="BR130" s="262"/>
      <c r="BS130" s="284"/>
      <c r="BT130" s="252"/>
      <c r="BU130" s="278"/>
      <c r="BV130" s="284"/>
      <c r="BW130" s="252"/>
      <c r="BX130" s="262"/>
      <c r="BY130" s="284"/>
      <c r="BZ130" s="252"/>
      <c r="CA130" s="278"/>
      <c r="CB130" s="284"/>
      <c r="CC130" s="252"/>
      <c r="CD130" s="262"/>
      <c r="CE130" s="284"/>
      <c r="CF130" s="252"/>
      <c r="CG130" s="262"/>
      <c r="CH130" s="284"/>
      <c r="CI130" s="252"/>
      <c r="CJ130" s="262"/>
      <c r="CK130" s="252"/>
      <c r="CL130" s="262">
        <v>6</v>
      </c>
      <c r="CM130" s="252"/>
      <c r="CN130" s="262">
        <v>6</v>
      </c>
      <c r="CO130" s="252"/>
      <c r="CP130" s="262">
        <v>6</v>
      </c>
      <c r="CQ130" s="516">
        <v>6</v>
      </c>
      <c r="CR130" s="263"/>
      <c r="CS130" s="263"/>
      <c r="CT130" s="256"/>
      <c r="CU130" s="265"/>
      <c r="CV130" s="262"/>
      <c r="CW130" s="284"/>
      <c r="CX130" s="284"/>
      <c r="CY130" s="252"/>
      <c r="CZ130" s="266">
        <v>2</v>
      </c>
      <c r="DA130" s="262">
        <v>6</v>
      </c>
      <c r="DB130" s="284">
        <v>6</v>
      </c>
      <c r="DC130" s="284">
        <v>6</v>
      </c>
      <c r="DD130" s="284"/>
      <c r="DE130" s="252"/>
      <c r="DF130" s="262">
        <v>9</v>
      </c>
      <c r="DG130" s="284">
        <v>9</v>
      </c>
      <c r="DH130" s="284">
        <v>9</v>
      </c>
      <c r="DI130" s="284">
        <v>9</v>
      </c>
      <c r="DJ130" s="252">
        <v>9</v>
      </c>
      <c r="DK130" s="256">
        <v>6</v>
      </c>
      <c r="DL130" s="271">
        <v>9</v>
      </c>
      <c r="DM130" s="271">
        <v>6</v>
      </c>
      <c r="DN130" s="265">
        <v>10</v>
      </c>
      <c r="DO130" s="262"/>
      <c r="DP130" s="284"/>
      <c r="DQ130" s="284"/>
      <c r="DR130" s="252"/>
      <c r="DS130" s="262"/>
      <c r="DT130" s="284"/>
      <c r="DU130" s="284"/>
      <c r="DV130" s="252"/>
      <c r="DW130" s="266"/>
      <c r="DX130" s="266"/>
      <c r="DY130" s="262"/>
      <c r="DZ130" s="284"/>
      <c r="EA130" s="284"/>
      <c r="EB130" s="252"/>
      <c r="EC130" s="266"/>
      <c r="ED130" s="266"/>
      <c r="EE130" s="262">
        <v>6</v>
      </c>
      <c r="EF130" s="252">
        <v>6</v>
      </c>
      <c r="EG130" s="262"/>
      <c r="EH130" s="252"/>
      <c r="EI130" s="262"/>
      <c r="EJ130" s="252">
        <v>9</v>
      </c>
      <c r="EK130" s="262"/>
      <c r="EL130" s="284">
        <v>6</v>
      </c>
      <c r="EM130" s="252">
        <v>6</v>
      </c>
      <c r="EN130" s="262"/>
      <c r="EO130" s="252"/>
      <c r="EP130" s="262">
        <v>6</v>
      </c>
      <c r="EQ130" s="252"/>
      <c r="ER130" s="262"/>
      <c r="ES130" s="252">
        <v>6</v>
      </c>
      <c r="ET130" s="262"/>
      <c r="EU130" s="284"/>
      <c r="EV130" s="284"/>
      <c r="EW130" s="252"/>
      <c r="EX130" s="262"/>
      <c r="EY130" s="284"/>
      <c r="EZ130" s="284"/>
      <c r="FA130" s="252"/>
      <c r="FB130" s="262">
        <v>6</v>
      </c>
      <c r="FC130" s="252"/>
      <c r="FD130" s="262"/>
      <c r="FE130" s="284"/>
      <c r="FF130" s="284"/>
      <c r="FG130" s="252"/>
      <c r="FH130" s="262"/>
      <c r="FI130" s="252"/>
      <c r="FJ130" s="262"/>
      <c r="FK130" s="252"/>
      <c r="FL130" s="262"/>
      <c r="FM130" s="252"/>
      <c r="FN130" s="262"/>
      <c r="FO130" s="284"/>
      <c r="FP130" s="284"/>
      <c r="FQ130" s="252"/>
      <c r="FR130" s="108">
        <v>9</v>
      </c>
      <c r="FS130" s="109"/>
      <c r="FT130" s="109"/>
      <c r="FU130" s="110"/>
      <c r="FV130" s="262">
        <v>6</v>
      </c>
      <c r="FW130" s="252">
        <v>6</v>
      </c>
      <c r="FX130" s="262">
        <v>6</v>
      </c>
      <c r="FY130" s="252">
        <v>6</v>
      </c>
      <c r="FZ130" s="262"/>
      <c r="GA130" s="252"/>
      <c r="GB130" s="266"/>
      <c r="GC130" s="262"/>
      <c r="GD130" s="252"/>
      <c r="GE130" s="278"/>
      <c r="GF130" s="251">
        <v>6</v>
      </c>
      <c r="GG130" s="251">
        <v>5</v>
      </c>
      <c r="GH130" s="243">
        <v>6</v>
      </c>
      <c r="GI130" s="266"/>
      <c r="GJ130" s="266"/>
      <c r="GK130" s="266"/>
      <c r="GL130" s="266"/>
      <c r="GM130" s="262"/>
      <c r="GN130" s="284"/>
      <c r="GO130" s="284"/>
      <c r="GP130" s="252"/>
      <c r="GQ130" s="262"/>
      <c r="GR130" s="284"/>
      <c r="GS130" s="284"/>
      <c r="GT130" s="252"/>
      <c r="GU130" s="262"/>
      <c r="GV130" s="284"/>
      <c r="GW130" s="284"/>
      <c r="GX130" s="252"/>
      <c r="GY130" s="262"/>
      <c r="GZ130" s="284"/>
      <c r="HA130" s="284"/>
      <c r="HB130" s="252"/>
      <c r="HC130" s="263"/>
      <c r="HD130" s="262">
        <v>6</v>
      </c>
      <c r="HE130" s="252">
        <v>6</v>
      </c>
      <c r="HF130" s="262"/>
      <c r="HG130" s="251">
        <v>6</v>
      </c>
      <c r="HH130" s="284">
        <v>6</v>
      </c>
      <c r="HI130" s="252">
        <v>4</v>
      </c>
      <c r="HJ130" s="262"/>
      <c r="HK130" s="252">
        <v>6</v>
      </c>
      <c r="HL130" s="262"/>
      <c r="HM130" s="284"/>
      <c r="HN130" s="284"/>
      <c r="HO130" s="252"/>
      <c r="HP130" s="262"/>
      <c r="HQ130" s="252"/>
      <c r="HR130" s="262"/>
      <c r="HS130" s="284"/>
      <c r="HT130" s="284"/>
      <c r="HU130" s="252"/>
      <c r="HV130" s="262">
        <v>6</v>
      </c>
      <c r="HW130" s="252"/>
      <c r="HX130" s="262">
        <v>6</v>
      </c>
      <c r="HY130" s="252"/>
      <c r="HZ130" s="262"/>
      <c r="IA130" s="284"/>
      <c r="IB130" s="284"/>
      <c r="IC130" s="252"/>
      <c r="ID130" s="262">
        <v>6</v>
      </c>
      <c r="IE130" s="252"/>
      <c r="IF130" s="262">
        <v>6</v>
      </c>
      <c r="IG130" s="252"/>
      <c r="IH130" s="262"/>
      <c r="II130" s="284"/>
      <c r="IJ130" s="284"/>
      <c r="IK130" s="252"/>
      <c r="IL130" s="266"/>
      <c r="IM130" s="262">
        <v>6</v>
      </c>
      <c r="IN130" s="252">
        <v>6</v>
      </c>
      <c r="IO130" s="262"/>
      <c r="IP130" s="284"/>
      <c r="IQ130" s="284"/>
      <c r="IR130" s="252"/>
      <c r="IS130" s="262"/>
      <c r="IT130" s="284"/>
      <c r="IU130" s="284"/>
      <c r="IV130" s="252"/>
      <c r="IW130" s="262"/>
      <c r="IX130" s="284"/>
      <c r="IY130" s="284"/>
      <c r="IZ130" s="252"/>
      <c r="JA130" s="266"/>
      <c r="JB130" s="256">
        <v>6</v>
      </c>
      <c r="JC130" s="271">
        <v>6</v>
      </c>
      <c r="JD130" s="271">
        <v>7</v>
      </c>
      <c r="JE130" s="265">
        <v>8</v>
      </c>
      <c r="JF130" s="262"/>
      <c r="JG130" s="284"/>
      <c r="JH130" s="252"/>
      <c r="JI130" s="262"/>
      <c r="JJ130" s="252">
        <v>6</v>
      </c>
      <c r="JK130" s="262"/>
      <c r="JL130" s="284"/>
      <c r="JM130" s="284"/>
      <c r="JN130" s="252"/>
      <c r="JO130" s="262"/>
      <c r="JP130" s="252"/>
      <c r="JQ130" s="262"/>
      <c r="JR130" s="284"/>
      <c r="JS130" s="284"/>
      <c r="JT130" s="252"/>
      <c r="JU130" s="262"/>
      <c r="JV130" s="284"/>
      <c r="JW130" s="284"/>
      <c r="JX130" s="252"/>
      <c r="JY130" s="256">
        <v>6</v>
      </c>
      <c r="JZ130" s="271">
        <v>6</v>
      </c>
      <c r="KA130" s="271">
        <v>7</v>
      </c>
      <c r="KB130" s="265">
        <v>6</v>
      </c>
      <c r="KC130" s="262"/>
      <c r="KD130" s="284"/>
      <c r="KE130" s="284"/>
      <c r="KF130" s="288"/>
    </row>
    <row r="131" spans="1:292" s="115" customFormat="1" ht="15" customHeight="1">
      <c r="A131" s="877" t="s">
        <v>566</v>
      </c>
      <c r="B131" s="116" t="s">
        <v>382</v>
      </c>
      <c r="C131" s="19"/>
      <c r="D131" s="413"/>
      <c r="E131" s="412"/>
      <c r="F131" s="412"/>
      <c r="G131" s="412"/>
      <c r="H131" s="110"/>
      <c r="I131" s="108"/>
      <c r="J131" s="109"/>
      <c r="K131" s="109"/>
      <c r="L131" s="110"/>
      <c r="M131" s="108"/>
      <c r="N131" s="109"/>
      <c r="O131" s="109"/>
      <c r="P131" s="110"/>
      <c r="Q131" s="416"/>
      <c r="R131" s="426"/>
      <c r="S131" s="426"/>
      <c r="T131" s="427"/>
      <c r="U131" s="108"/>
      <c r="V131" s="109" t="s">
        <v>386</v>
      </c>
      <c r="W131" s="110" t="s">
        <v>386</v>
      </c>
      <c r="X131" s="120" t="s">
        <v>385</v>
      </c>
      <c r="Y131" s="121" t="s">
        <v>385</v>
      </c>
      <c r="Z131" s="121" t="s">
        <v>385</v>
      </c>
      <c r="AA131" s="110" t="s">
        <v>386</v>
      </c>
      <c r="AB131" s="117" t="s">
        <v>385</v>
      </c>
      <c r="AC131" s="118" t="s">
        <v>385</v>
      </c>
      <c r="AD131" s="118" t="s">
        <v>385</v>
      </c>
      <c r="AE131" s="119" t="s">
        <v>386</v>
      </c>
      <c r="AF131" s="108"/>
      <c r="AG131" s="109"/>
      <c r="AH131" s="109"/>
      <c r="AI131" s="109"/>
      <c r="AJ131" s="110"/>
      <c r="AK131" s="108"/>
      <c r="AL131" s="109"/>
      <c r="AM131" s="109"/>
      <c r="AN131" s="110"/>
      <c r="AO131" s="108"/>
      <c r="AP131" s="110"/>
      <c r="AQ131" s="413"/>
      <c r="AR131" s="412"/>
      <c r="AS131" s="412"/>
      <c r="AT131" s="425" t="s">
        <v>386</v>
      </c>
      <c r="AU131" s="108"/>
      <c r="AV131" s="109"/>
      <c r="AW131" s="109"/>
      <c r="AX131" s="110"/>
      <c r="AY131" s="108"/>
      <c r="AZ131" s="109"/>
      <c r="BA131" s="109"/>
      <c r="BB131" s="110"/>
      <c r="BC131" s="108"/>
      <c r="BD131" s="109"/>
      <c r="BE131" s="109"/>
      <c r="BF131" s="110"/>
      <c r="BG131" s="108"/>
      <c r="BH131" s="109"/>
      <c r="BI131" s="109"/>
      <c r="BJ131" s="110"/>
      <c r="BK131" s="108" t="s">
        <v>387</v>
      </c>
      <c r="BL131" s="110" t="s">
        <v>387</v>
      </c>
      <c r="BM131" s="108"/>
      <c r="BN131" s="254" t="s">
        <v>387</v>
      </c>
      <c r="BO131" s="254" t="s">
        <v>387</v>
      </c>
      <c r="BP131" s="255" t="s">
        <v>383</v>
      </c>
      <c r="BQ131" s="19"/>
      <c r="BR131" s="108"/>
      <c r="BS131" s="109"/>
      <c r="BT131" s="110"/>
      <c r="BU131" s="248"/>
      <c r="BV131" s="109"/>
      <c r="BW131" s="110"/>
      <c r="BX131" s="108"/>
      <c r="BY131" s="109"/>
      <c r="BZ131" s="110"/>
      <c r="CA131" s="248"/>
      <c r="CB131" s="109"/>
      <c r="CC131" s="110"/>
      <c r="CD131" s="108"/>
      <c r="CE131" s="109"/>
      <c r="CF131" s="110"/>
      <c r="CG131" s="15"/>
      <c r="CH131" s="109"/>
      <c r="CI131" s="110"/>
      <c r="CJ131" s="108"/>
      <c r="CK131" s="110"/>
      <c r="CL131" s="432" t="s">
        <v>383</v>
      </c>
      <c r="CM131" s="110"/>
      <c r="CN131" s="108"/>
      <c r="CO131" s="122" t="s">
        <v>385</v>
      </c>
      <c r="CP131" s="108"/>
      <c r="CQ131" s="110"/>
      <c r="CR131" s="123"/>
      <c r="CS131" s="123"/>
      <c r="CT131" s="117"/>
      <c r="CU131" s="119"/>
      <c r="CV131" s="108"/>
      <c r="CW131" s="109"/>
      <c r="CX131" s="109"/>
      <c r="CY131" s="110"/>
      <c r="CZ131" s="19"/>
      <c r="DA131" s="108"/>
      <c r="DB131" s="109"/>
      <c r="DC131" s="109"/>
      <c r="DD131" s="109"/>
      <c r="DE131" s="110"/>
      <c r="DF131" s="108"/>
      <c r="DG131" s="109"/>
      <c r="DH131" s="109"/>
      <c r="DI131" s="109"/>
      <c r="DJ131" s="110"/>
      <c r="DK131" s="117" t="s">
        <v>383</v>
      </c>
      <c r="DL131" s="118" t="s">
        <v>383</v>
      </c>
      <c r="DM131" s="118" t="s">
        <v>383</v>
      </c>
      <c r="DN131" s="119" t="s">
        <v>385</v>
      </c>
      <c r="DO131" s="108"/>
      <c r="DP131" s="109"/>
      <c r="DQ131" s="109"/>
      <c r="DR131" s="110"/>
      <c r="DS131" s="108"/>
      <c r="DT131" s="109"/>
      <c r="DU131" s="109"/>
      <c r="DV131" s="110"/>
      <c r="DW131" s="19"/>
      <c r="DX131" s="19"/>
      <c r="DY131" s="108"/>
      <c r="DZ131" s="109"/>
      <c r="EA131" s="109"/>
      <c r="EB131" s="110"/>
      <c r="EC131" s="19"/>
      <c r="ED131" s="19"/>
      <c r="EE131" s="108" t="s">
        <v>383</v>
      </c>
      <c r="EF131" s="110" t="s">
        <v>383</v>
      </c>
      <c r="EG131" s="530" t="s">
        <v>385</v>
      </c>
      <c r="EH131" s="425" t="s">
        <v>383</v>
      </c>
      <c r="EI131" s="108" t="s">
        <v>385</v>
      </c>
      <c r="EJ131" s="110" t="s">
        <v>387</v>
      </c>
      <c r="EK131" s="108"/>
      <c r="EL131" s="109" t="s">
        <v>383</v>
      </c>
      <c r="EM131" s="110" t="s">
        <v>383</v>
      </c>
      <c r="EN131" s="108"/>
      <c r="EO131" s="110"/>
      <c r="EP131" s="108" t="s">
        <v>383</v>
      </c>
      <c r="EQ131" s="110"/>
      <c r="ER131" s="108" t="s">
        <v>385</v>
      </c>
      <c r="ES131" s="110" t="s">
        <v>387</v>
      </c>
      <c r="ET131" s="108"/>
      <c r="EU131" s="109"/>
      <c r="EV131" s="109"/>
      <c r="EW131" s="110"/>
      <c r="EX131" s="108"/>
      <c r="EY131" s="109"/>
      <c r="EZ131" s="109"/>
      <c r="FA131" s="110"/>
      <c r="FB131" s="108" t="s">
        <v>383</v>
      </c>
      <c r="FC131" s="110" t="s">
        <v>384</v>
      </c>
      <c r="FD131" s="108"/>
      <c r="FE131" s="109"/>
      <c r="FF131" s="109"/>
      <c r="FG131" s="110"/>
      <c r="FH131" s="108"/>
      <c r="FI131" s="110"/>
      <c r="FJ131" s="108"/>
      <c r="FK131" s="110"/>
      <c r="FL131" s="108"/>
      <c r="FM131" s="110"/>
      <c r="FN131" s="108"/>
      <c r="FO131" s="109"/>
      <c r="FP131" s="109"/>
      <c r="FQ131" s="110"/>
      <c r="FR131" s="108" t="s">
        <v>387</v>
      </c>
      <c r="FS131" s="109"/>
      <c r="FT131" s="109"/>
      <c r="FU131" s="110"/>
      <c r="FV131" s="108" t="s">
        <v>387</v>
      </c>
      <c r="FW131" s="110" t="s">
        <v>387</v>
      </c>
      <c r="FX131" s="108" t="s">
        <v>383</v>
      </c>
      <c r="FY131" s="110" t="s">
        <v>383</v>
      </c>
      <c r="FZ131" s="108"/>
      <c r="GA131" s="110"/>
      <c r="GB131" s="19"/>
      <c r="GC131" s="108"/>
      <c r="GD131" s="110"/>
      <c r="GE131" s="108"/>
      <c r="GF131" s="109" t="s">
        <v>385</v>
      </c>
      <c r="GG131" s="109" t="s">
        <v>386</v>
      </c>
      <c r="GH131" s="110" t="s">
        <v>387</v>
      </c>
      <c r="GI131" s="19"/>
      <c r="GJ131" s="19"/>
      <c r="GK131" s="19"/>
      <c r="GL131" s="19"/>
      <c r="GM131" s="108"/>
      <c r="GN131" s="109"/>
      <c r="GO131" s="109"/>
      <c r="GP131" s="110"/>
      <c r="GQ131" s="108"/>
      <c r="GR131" s="109"/>
      <c r="GS131" s="109"/>
      <c r="GT131" s="110"/>
      <c r="GU131" s="108"/>
      <c r="GV131" s="109"/>
      <c r="GW131" s="109"/>
      <c r="GX131" s="110"/>
      <c r="GY131" s="108"/>
      <c r="GZ131" s="109"/>
      <c r="HA131" s="109"/>
      <c r="HB131" s="110"/>
      <c r="HC131" s="123"/>
      <c r="HD131" s="413" t="s">
        <v>387</v>
      </c>
      <c r="HE131" s="425" t="s">
        <v>387</v>
      </c>
      <c r="HF131" s="108"/>
      <c r="HG131" s="109"/>
      <c r="HH131" s="109" t="s">
        <v>387</v>
      </c>
      <c r="HI131" s="110" t="s">
        <v>387</v>
      </c>
      <c r="HJ131" s="108"/>
      <c r="HK131" s="110" t="s">
        <v>387</v>
      </c>
      <c r="HL131" s="108"/>
      <c r="HM131" s="109"/>
      <c r="HN131" s="109"/>
      <c r="HO131" s="110"/>
      <c r="HP131" s="108"/>
      <c r="HQ131" s="110"/>
      <c r="HR131" s="108"/>
      <c r="HS131" s="109"/>
      <c r="HT131" s="109"/>
      <c r="HU131" s="110"/>
      <c r="HV131" s="108" t="s">
        <v>383</v>
      </c>
      <c r="HW131" s="110" t="s">
        <v>384</v>
      </c>
      <c r="HX131" s="108" t="s">
        <v>383</v>
      </c>
      <c r="HY131" s="110"/>
      <c r="HZ131" s="108"/>
      <c r="IA131" s="109"/>
      <c r="IB131" s="109"/>
      <c r="IC131" s="110"/>
      <c r="ID131" s="108" t="s">
        <v>383</v>
      </c>
      <c r="IE131" s="110"/>
      <c r="IF131" s="108" t="s">
        <v>383</v>
      </c>
      <c r="IG131" s="110" t="s">
        <v>384</v>
      </c>
      <c r="IH131" s="108"/>
      <c r="II131" s="109"/>
      <c r="IJ131" s="109"/>
      <c r="IK131" s="110"/>
      <c r="IL131" s="19"/>
      <c r="IM131" s="413" t="s">
        <v>383</v>
      </c>
      <c r="IN131" s="425" t="s">
        <v>383</v>
      </c>
      <c r="IO131" s="108"/>
      <c r="IP131" s="109"/>
      <c r="IQ131" s="109"/>
      <c r="IR131" s="110"/>
      <c r="IS131" s="108"/>
      <c r="IT131" s="109"/>
      <c r="IU131" s="109"/>
      <c r="IV131" s="110"/>
      <c r="IW131" s="108"/>
      <c r="IX131" s="109"/>
      <c r="IY131" s="109"/>
      <c r="IZ131" s="110"/>
      <c r="JA131" s="19"/>
      <c r="JB131" s="117" t="s">
        <v>386</v>
      </c>
      <c r="JC131" s="118" t="s">
        <v>386</v>
      </c>
      <c r="JD131" s="118" t="s">
        <v>386</v>
      </c>
      <c r="JE131" s="119" t="s">
        <v>386</v>
      </c>
      <c r="JF131" s="108"/>
      <c r="JG131" s="109"/>
      <c r="JH131" s="110"/>
      <c r="JI131" s="108"/>
      <c r="JJ131" s="110" t="s">
        <v>387</v>
      </c>
      <c r="JK131" s="108"/>
      <c r="JL131" s="109"/>
      <c r="JM131" s="109"/>
      <c r="JN131" s="110"/>
      <c r="JO131" s="432" t="s">
        <v>383</v>
      </c>
      <c r="JP131" s="513" t="s">
        <v>383</v>
      </c>
      <c r="JQ131" s="108"/>
      <c r="JR131" s="109"/>
      <c r="JS131" s="109"/>
      <c r="JT131" s="110"/>
      <c r="JU131" s="108"/>
      <c r="JV131" s="109"/>
      <c r="JW131" s="109"/>
      <c r="JX131" s="110"/>
      <c r="JY131" s="117" t="s">
        <v>386</v>
      </c>
      <c r="JZ131" s="118" t="s">
        <v>386</v>
      </c>
      <c r="KA131" s="118" t="s">
        <v>383</v>
      </c>
      <c r="KB131" s="119" t="s">
        <v>385</v>
      </c>
      <c r="KC131" s="108"/>
      <c r="KD131" s="109"/>
      <c r="KE131" s="109"/>
      <c r="KF131" s="124"/>
    </row>
    <row r="132" spans="1:292" s="149" customFormat="1" ht="14">
      <c r="A132" s="878"/>
      <c r="B132" s="512" t="s">
        <v>388</v>
      </c>
      <c r="C132" s="19"/>
      <c r="D132" s="278">
        <v>30</v>
      </c>
      <c r="E132" s="251">
        <v>90</v>
      </c>
      <c r="F132" s="251">
        <v>530</v>
      </c>
      <c r="G132" s="251">
        <v>15000</v>
      </c>
      <c r="H132" s="110"/>
      <c r="I132" s="108"/>
      <c r="J132" s="109"/>
      <c r="K132" s="109"/>
      <c r="L132" s="110"/>
      <c r="M132" s="108"/>
      <c r="N132" s="109"/>
      <c r="O132" s="109"/>
      <c r="P132" s="110"/>
      <c r="Q132" s="416"/>
      <c r="R132" s="426"/>
      <c r="S132" s="426"/>
      <c r="T132" s="427"/>
      <c r="U132" s="108"/>
      <c r="V132" s="251">
        <v>10.715</v>
      </c>
      <c r="W132" s="243">
        <v>80</v>
      </c>
      <c r="X132" s="108"/>
      <c r="Y132" s="109"/>
      <c r="Z132" s="109"/>
      <c r="AA132" s="243">
        <v>12.368</v>
      </c>
      <c r="AB132" s="117"/>
      <c r="AC132" s="118"/>
      <c r="AD132" s="118"/>
      <c r="AE132" s="265">
        <v>12.161666666666667</v>
      </c>
      <c r="AF132" s="108"/>
      <c r="AG132" s="109"/>
      <c r="AH132" s="109"/>
      <c r="AI132" s="109"/>
      <c r="AJ132" s="110"/>
      <c r="AK132" s="108"/>
      <c r="AL132" s="109"/>
      <c r="AM132" s="109"/>
      <c r="AN132" s="110"/>
      <c r="AO132" s="278">
        <v>3900</v>
      </c>
      <c r="AP132" s="110"/>
      <c r="AQ132" s="413"/>
      <c r="AR132" s="412"/>
      <c r="AS132" s="412"/>
      <c r="AT132" s="243">
        <v>13.705</v>
      </c>
      <c r="AU132" s="108"/>
      <c r="AV132" s="109"/>
      <c r="AW132" s="109"/>
      <c r="AX132" s="110"/>
      <c r="AY132" s="108"/>
      <c r="AZ132" s="109"/>
      <c r="BA132" s="109"/>
      <c r="BB132" s="110"/>
      <c r="BC132" s="108"/>
      <c r="BD132" s="109"/>
      <c r="BE132" s="109"/>
      <c r="BF132" s="110"/>
      <c r="BG132" s="108"/>
      <c r="BH132" s="109"/>
      <c r="BI132" s="109"/>
      <c r="BJ132" s="110"/>
      <c r="BK132" s="278">
        <v>1000</v>
      </c>
      <c r="BL132" s="243">
        <v>1000</v>
      </c>
      <c r="BM132" s="108"/>
      <c r="BN132" s="251">
        <v>25.560000000000002</v>
      </c>
      <c r="BO132" s="251">
        <v>72.534999999999997</v>
      </c>
      <c r="BP132" s="243">
        <v>210</v>
      </c>
      <c r="BQ132" s="19"/>
      <c r="BR132" s="108"/>
      <c r="BS132" s="109"/>
      <c r="BT132" s="110"/>
      <c r="BU132" s="248"/>
      <c r="BV132" s="109"/>
      <c r="BW132" s="110"/>
      <c r="BX132" s="108"/>
      <c r="BY132" s="109"/>
      <c r="BZ132" s="110"/>
      <c r="CA132" s="248"/>
      <c r="CB132" s="109"/>
      <c r="CC132" s="110"/>
      <c r="CD132" s="108"/>
      <c r="CE132" s="109"/>
      <c r="CF132" s="110"/>
      <c r="CG132" s="248"/>
      <c r="CH132" s="109"/>
      <c r="CI132" s="110"/>
      <c r="CJ132" s="108"/>
      <c r="CK132" s="110"/>
      <c r="CL132" s="278">
        <v>1400</v>
      </c>
      <c r="CM132" s="110"/>
      <c r="CN132" s="515">
        <v>399.70000000000005</v>
      </c>
      <c r="CO132" s="516">
        <v>2000</v>
      </c>
      <c r="CP132" s="413"/>
      <c r="CQ132" s="425"/>
      <c r="CR132" s="123"/>
      <c r="CS132" s="123"/>
      <c r="CT132" s="117"/>
      <c r="CU132" s="119"/>
      <c r="CV132" s="108"/>
      <c r="CW132" s="109"/>
      <c r="CX132" s="109"/>
      <c r="CY132" s="110"/>
      <c r="CZ132" s="19"/>
      <c r="DA132" s="307">
        <v>65.760000000000005</v>
      </c>
      <c r="DB132" s="333">
        <v>180</v>
      </c>
      <c r="DC132" s="333">
        <v>660</v>
      </c>
      <c r="DD132" s="109"/>
      <c r="DE132" s="110"/>
      <c r="DF132" s="278">
        <v>20</v>
      </c>
      <c r="DG132" s="251">
        <v>40</v>
      </c>
      <c r="DH132" s="251">
        <v>300</v>
      </c>
      <c r="DI132" s="251">
        <v>3500</v>
      </c>
      <c r="DJ132" s="473">
        <v>9400</v>
      </c>
      <c r="DK132" s="256">
        <v>90</v>
      </c>
      <c r="DL132" s="271">
        <v>300</v>
      </c>
      <c r="DM132" s="271">
        <v>400</v>
      </c>
      <c r="DN132" s="134"/>
      <c r="DO132" s="108"/>
      <c r="DP132" s="109"/>
      <c r="DQ132" s="109"/>
      <c r="DR132" s="110"/>
      <c r="DS132" s="108"/>
      <c r="DT132" s="109"/>
      <c r="DU132" s="109"/>
      <c r="DV132" s="110"/>
      <c r="DW132" s="19"/>
      <c r="DX132" s="19"/>
      <c r="DY132" s="108"/>
      <c r="DZ132" s="109"/>
      <c r="EA132" s="109"/>
      <c r="EB132" s="110"/>
      <c r="EC132" s="19"/>
      <c r="ED132" s="19"/>
      <c r="EE132" s="278">
        <v>42.95</v>
      </c>
      <c r="EF132" s="243">
        <v>90</v>
      </c>
      <c r="EG132" s="108"/>
      <c r="EH132" s="243">
        <v>293.5</v>
      </c>
      <c r="EI132" s="108"/>
      <c r="EJ132" s="243">
        <v>700</v>
      </c>
      <c r="EK132" s="108"/>
      <c r="EL132" s="251">
        <v>100</v>
      </c>
      <c r="EM132" s="243">
        <v>500</v>
      </c>
      <c r="EN132" s="108"/>
      <c r="EO132" s="110"/>
      <c r="EP132" s="278">
        <v>300</v>
      </c>
      <c r="EQ132" s="110"/>
      <c r="ER132" s="108"/>
      <c r="ES132" s="243">
        <v>300</v>
      </c>
      <c r="ET132" s="108"/>
      <c r="EU132" s="109"/>
      <c r="EV132" s="109"/>
      <c r="EW132" s="110"/>
      <c r="EX132" s="108"/>
      <c r="EY132" s="109"/>
      <c r="EZ132" s="109"/>
      <c r="FA132" s="110"/>
      <c r="FB132" s="278">
        <v>500</v>
      </c>
      <c r="FC132" s="110"/>
      <c r="FD132" s="108"/>
      <c r="FE132" s="109"/>
      <c r="FF132" s="109"/>
      <c r="FG132" s="110"/>
      <c r="FH132" s="108"/>
      <c r="FI132" s="110"/>
      <c r="FJ132" s="108"/>
      <c r="FK132" s="110"/>
      <c r="FL132" s="108"/>
      <c r="FM132" s="110"/>
      <c r="FN132" s="108"/>
      <c r="FO132" s="109"/>
      <c r="FP132" s="109"/>
      <c r="FQ132" s="110"/>
      <c r="FR132" s="108">
        <v>370</v>
      </c>
      <c r="FS132" s="109"/>
      <c r="FT132" s="109"/>
      <c r="FU132" s="110"/>
      <c r="FV132" s="278">
        <v>170</v>
      </c>
      <c r="FW132" s="243">
        <v>520</v>
      </c>
      <c r="FX132" s="278">
        <v>140</v>
      </c>
      <c r="FY132" s="243">
        <v>360</v>
      </c>
      <c r="FZ132" s="108"/>
      <c r="GA132" s="110"/>
      <c r="GB132" s="517"/>
      <c r="GC132" s="108"/>
      <c r="GD132" s="110"/>
      <c r="GE132" s="248"/>
      <c r="GF132" s="140">
        <v>0.29050000000000004</v>
      </c>
      <c r="GG132" s="251">
        <v>2.3147500000000001</v>
      </c>
      <c r="GH132" s="243">
        <v>100</v>
      </c>
      <c r="GI132" s="19"/>
      <c r="GJ132" s="19"/>
      <c r="GK132" s="19"/>
      <c r="GL132" s="19"/>
      <c r="GM132" s="108"/>
      <c r="GN132" s="109"/>
      <c r="GO132" s="109"/>
      <c r="GP132" s="110"/>
      <c r="GQ132" s="108"/>
      <c r="GR132" s="109"/>
      <c r="GS132" s="109"/>
      <c r="GT132" s="110"/>
      <c r="GU132" s="108"/>
      <c r="GV132" s="109"/>
      <c r="GW132" s="109"/>
      <c r="GX132" s="110"/>
      <c r="GY132" s="108"/>
      <c r="GZ132" s="109"/>
      <c r="HA132" s="109"/>
      <c r="HB132" s="110"/>
      <c r="HC132" s="123"/>
      <c r="HD132" s="278">
        <v>500</v>
      </c>
      <c r="HE132" s="243">
        <v>800</v>
      </c>
      <c r="HF132" s="108"/>
      <c r="HG132" s="251">
        <v>3.827</v>
      </c>
      <c r="HH132" s="251">
        <v>25.276666666666667</v>
      </c>
      <c r="HI132" s="243">
        <v>100</v>
      </c>
      <c r="HJ132" s="108"/>
      <c r="HK132" s="243">
        <v>130</v>
      </c>
      <c r="HL132" s="108"/>
      <c r="HM132" s="109"/>
      <c r="HN132" s="109"/>
      <c r="HO132" s="110"/>
      <c r="HP132" s="108"/>
      <c r="HQ132" s="110"/>
      <c r="HR132" s="108"/>
      <c r="HS132" s="109"/>
      <c r="HT132" s="109"/>
      <c r="HU132" s="110"/>
      <c r="HV132" s="278">
        <v>40</v>
      </c>
      <c r="HW132" s="110"/>
      <c r="HX132" s="278">
        <v>41.55</v>
      </c>
      <c r="HY132" s="110"/>
      <c r="HZ132" s="108"/>
      <c r="IA132" s="109"/>
      <c r="IB132" s="109"/>
      <c r="IC132" s="110"/>
      <c r="ID132" s="278">
        <v>500</v>
      </c>
      <c r="IE132" s="110"/>
      <c r="IF132" s="278">
        <v>1000</v>
      </c>
      <c r="IG132" s="110"/>
      <c r="IH132" s="108"/>
      <c r="II132" s="109"/>
      <c r="IJ132" s="109"/>
      <c r="IK132" s="110"/>
      <c r="IL132" s="19"/>
      <c r="IM132" s="278">
        <v>200</v>
      </c>
      <c r="IN132" s="431">
        <v>900</v>
      </c>
      <c r="IO132" s="108"/>
      <c r="IP132" s="109"/>
      <c r="IQ132" s="109"/>
      <c r="IR132" s="110"/>
      <c r="IS132" s="108"/>
      <c r="IT132" s="109"/>
      <c r="IU132" s="109"/>
      <c r="IV132" s="110"/>
      <c r="IW132" s="108"/>
      <c r="IX132" s="109"/>
      <c r="IY132" s="109"/>
      <c r="IZ132" s="110"/>
      <c r="JA132" s="19"/>
      <c r="JB132" s="256">
        <v>80</v>
      </c>
      <c r="JC132" s="271">
        <v>100</v>
      </c>
      <c r="JD132" s="271">
        <v>400</v>
      </c>
      <c r="JE132" s="265">
        <v>1000</v>
      </c>
      <c r="JF132" s="108"/>
      <c r="JG132" s="109"/>
      <c r="JH132" s="110"/>
      <c r="JI132" s="108"/>
      <c r="JJ132" s="243">
        <v>700</v>
      </c>
      <c r="JK132" s="108"/>
      <c r="JL132" s="109"/>
      <c r="JM132" s="109"/>
      <c r="JN132" s="110"/>
      <c r="JO132" s="278">
        <v>700</v>
      </c>
      <c r="JP132" s="243">
        <v>1400</v>
      </c>
      <c r="JQ132" s="108"/>
      <c r="JR132" s="109"/>
      <c r="JS132" s="109"/>
      <c r="JT132" s="110"/>
      <c r="JU132" s="108"/>
      <c r="JV132" s="109"/>
      <c r="JW132" s="109"/>
      <c r="JX132" s="110"/>
      <c r="JY132" s="256">
        <v>70</v>
      </c>
      <c r="JZ132" s="284">
        <v>200</v>
      </c>
      <c r="KA132" s="271">
        <v>300</v>
      </c>
      <c r="KB132" s="119"/>
      <c r="KC132" s="108"/>
      <c r="KD132" s="109"/>
      <c r="KE132" s="109"/>
      <c r="KF132" s="124"/>
    </row>
    <row r="133" spans="1:292" s="115" customFormat="1" ht="14">
      <c r="A133" s="878"/>
      <c r="B133" s="116" t="s">
        <v>269</v>
      </c>
      <c r="C133" s="19"/>
      <c r="D133" s="135">
        <v>7</v>
      </c>
      <c r="E133" s="251">
        <v>18</v>
      </c>
      <c r="F133" s="251">
        <v>24</v>
      </c>
      <c r="G133" s="251">
        <v>470</v>
      </c>
      <c r="H133" s="110"/>
      <c r="I133" s="108"/>
      <c r="J133" s="109"/>
      <c r="K133" s="109"/>
      <c r="L133" s="110"/>
      <c r="M133" s="108"/>
      <c r="N133" s="109"/>
      <c r="O133" s="109"/>
      <c r="P133" s="110"/>
      <c r="Q133" s="416"/>
      <c r="R133" s="426"/>
      <c r="S133" s="426"/>
      <c r="T133" s="427"/>
      <c r="U133" s="108"/>
      <c r="V133" s="140">
        <v>2.5</v>
      </c>
      <c r="W133" s="241">
        <v>7.9</v>
      </c>
      <c r="X133" s="108"/>
      <c r="Y133" s="109"/>
      <c r="Z133" s="109"/>
      <c r="AA133" s="241">
        <v>1.5</v>
      </c>
      <c r="AB133" s="117"/>
      <c r="AC133" s="118"/>
      <c r="AD133" s="118"/>
      <c r="AE133" s="134">
        <v>0.65</v>
      </c>
      <c r="AF133" s="108"/>
      <c r="AG133" s="109"/>
      <c r="AH133" s="109"/>
      <c r="AI133" s="109"/>
      <c r="AJ133" s="110"/>
      <c r="AK133" s="108"/>
      <c r="AL133" s="109"/>
      <c r="AM133" s="109"/>
      <c r="AN133" s="110"/>
      <c r="AO133" s="278"/>
      <c r="AP133" s="110"/>
      <c r="AQ133" s="413"/>
      <c r="AR133" s="412"/>
      <c r="AS133" s="412"/>
      <c r="AT133" s="241">
        <v>2.7</v>
      </c>
      <c r="AU133" s="108"/>
      <c r="AV133" s="109"/>
      <c r="AW133" s="109"/>
      <c r="AX133" s="110"/>
      <c r="AY133" s="108"/>
      <c r="AZ133" s="109"/>
      <c r="BA133" s="109"/>
      <c r="BB133" s="110"/>
      <c r="BC133" s="108"/>
      <c r="BD133" s="109"/>
      <c r="BE133" s="109"/>
      <c r="BF133" s="110"/>
      <c r="BG133" s="108"/>
      <c r="BH133" s="109"/>
      <c r="BI133" s="109"/>
      <c r="BJ133" s="110"/>
      <c r="BK133" s="278">
        <v>230</v>
      </c>
      <c r="BL133" s="243">
        <v>78</v>
      </c>
      <c r="BM133" s="108"/>
      <c r="BN133" s="140">
        <v>4.5999999999999996</v>
      </c>
      <c r="BO133" s="140">
        <v>1.5</v>
      </c>
      <c r="BP133" s="243">
        <v>13</v>
      </c>
      <c r="BQ133" s="19"/>
      <c r="BR133" s="108"/>
      <c r="BS133" s="109"/>
      <c r="BT133" s="110"/>
      <c r="BU133" s="248"/>
      <c r="BV133" s="109"/>
      <c r="BW133" s="110"/>
      <c r="BX133" s="108"/>
      <c r="BY133" s="109"/>
      <c r="BZ133" s="110"/>
      <c r="CA133" s="248"/>
      <c r="CB133" s="109"/>
      <c r="CC133" s="110"/>
      <c r="CD133" s="108"/>
      <c r="CE133" s="109"/>
      <c r="CF133" s="110"/>
      <c r="CG133" s="248"/>
      <c r="CH133" s="109"/>
      <c r="CI133" s="110"/>
      <c r="CJ133" s="108"/>
      <c r="CK133" s="110"/>
      <c r="CL133" s="278">
        <v>42</v>
      </c>
      <c r="CM133" s="110"/>
      <c r="CN133" s="528">
        <v>6.5</v>
      </c>
      <c r="CO133" s="516">
        <v>140</v>
      </c>
      <c r="CP133" s="413"/>
      <c r="CQ133" s="425"/>
      <c r="CR133" s="123"/>
      <c r="CS133" s="123"/>
      <c r="CT133" s="117"/>
      <c r="CU133" s="119"/>
      <c r="CV133" s="108"/>
      <c r="CW133" s="109"/>
      <c r="CX133" s="109"/>
      <c r="CY133" s="110"/>
      <c r="CZ133" s="19"/>
      <c r="DA133" s="245">
        <v>6.6</v>
      </c>
      <c r="DB133" s="366">
        <v>9.5</v>
      </c>
      <c r="DC133" s="333">
        <v>82</v>
      </c>
      <c r="DD133" s="109"/>
      <c r="DE133" s="110"/>
      <c r="DF133" s="135">
        <v>3.4</v>
      </c>
      <c r="DG133" s="140">
        <v>1.5</v>
      </c>
      <c r="DH133" s="251">
        <v>15</v>
      </c>
      <c r="DI133" s="251">
        <v>29</v>
      </c>
      <c r="DJ133" s="473">
        <v>63</v>
      </c>
      <c r="DK133" s="132">
        <v>7.7</v>
      </c>
      <c r="DL133" s="271">
        <v>31</v>
      </c>
      <c r="DM133" s="271">
        <v>13</v>
      </c>
      <c r="DN133" s="134"/>
      <c r="DO133" s="108"/>
      <c r="DP133" s="109"/>
      <c r="DQ133" s="109"/>
      <c r="DR133" s="110"/>
      <c r="DS133" s="108"/>
      <c r="DT133" s="109"/>
      <c r="DU133" s="109"/>
      <c r="DV133" s="110"/>
      <c r="DW133" s="19"/>
      <c r="DX133" s="19"/>
      <c r="DY133" s="108"/>
      <c r="DZ133" s="109"/>
      <c r="EA133" s="109"/>
      <c r="EB133" s="110"/>
      <c r="EC133" s="19"/>
      <c r="ED133" s="19"/>
      <c r="EE133" s="135">
        <v>0.99</v>
      </c>
      <c r="EF133" s="241">
        <v>3.9</v>
      </c>
      <c r="EG133" s="108"/>
      <c r="EH133" s="243"/>
      <c r="EI133" s="108"/>
      <c r="EJ133" s="243">
        <v>130</v>
      </c>
      <c r="EK133" s="108"/>
      <c r="EL133" s="251">
        <v>72</v>
      </c>
      <c r="EM133" s="243">
        <v>260</v>
      </c>
      <c r="EN133" s="108"/>
      <c r="EO133" s="110"/>
      <c r="EP133" s="278">
        <v>48</v>
      </c>
      <c r="EQ133" s="110"/>
      <c r="ER133" s="108"/>
      <c r="ES133" s="243">
        <v>36</v>
      </c>
      <c r="ET133" s="108"/>
      <c r="EU133" s="109"/>
      <c r="EV133" s="109"/>
      <c r="EW133" s="110"/>
      <c r="EX133" s="108"/>
      <c r="EY133" s="109"/>
      <c r="EZ133" s="109"/>
      <c r="FA133" s="110"/>
      <c r="FB133" s="278">
        <v>170</v>
      </c>
      <c r="FC133" s="110"/>
      <c r="FD133" s="108"/>
      <c r="FE133" s="109"/>
      <c r="FF133" s="109"/>
      <c r="FG133" s="110"/>
      <c r="FH133" s="108"/>
      <c r="FI133" s="110"/>
      <c r="FJ133" s="108"/>
      <c r="FK133" s="110"/>
      <c r="FL133" s="108"/>
      <c r="FM133" s="110"/>
      <c r="FN133" s="108"/>
      <c r="FO133" s="109"/>
      <c r="FP133" s="109"/>
      <c r="FQ133" s="110"/>
      <c r="FR133" s="108">
        <v>9.1</v>
      </c>
      <c r="FS133" s="109"/>
      <c r="FT133" s="109"/>
      <c r="FU133" s="110"/>
      <c r="FV133" s="278">
        <v>14</v>
      </c>
      <c r="FW133" s="241">
        <v>6.2</v>
      </c>
      <c r="FX133" s="135">
        <v>5.7</v>
      </c>
      <c r="FY133" s="243">
        <v>15</v>
      </c>
      <c r="FZ133" s="108"/>
      <c r="GA133" s="110"/>
      <c r="GB133" s="517"/>
      <c r="GC133" s="108"/>
      <c r="GD133" s="110"/>
      <c r="GE133" s="248"/>
      <c r="GF133" s="249">
        <v>0.03</v>
      </c>
      <c r="GG133" s="140">
        <v>1.2</v>
      </c>
      <c r="GH133" s="243">
        <v>28</v>
      </c>
      <c r="GI133" s="19"/>
      <c r="GJ133" s="19"/>
      <c r="GK133" s="19"/>
      <c r="GL133" s="19"/>
      <c r="GM133" s="108"/>
      <c r="GN133" s="109"/>
      <c r="GO133" s="109"/>
      <c r="GP133" s="110"/>
      <c r="GQ133" s="108"/>
      <c r="GR133" s="109"/>
      <c r="GS133" s="109"/>
      <c r="GT133" s="110"/>
      <c r="GU133" s="108"/>
      <c r="GV133" s="109"/>
      <c r="GW133" s="109"/>
      <c r="GX133" s="110"/>
      <c r="GY133" s="108"/>
      <c r="GZ133" s="109"/>
      <c r="HA133" s="109"/>
      <c r="HB133" s="110"/>
      <c r="HC133" s="123"/>
      <c r="HD133" s="278">
        <v>320</v>
      </c>
      <c r="HE133" s="243">
        <v>61</v>
      </c>
      <c r="HF133" s="108"/>
      <c r="HG133" s="251"/>
      <c r="HH133" s="140">
        <v>1</v>
      </c>
      <c r="HI133" s="241">
        <v>6</v>
      </c>
      <c r="HJ133" s="108"/>
      <c r="HK133" s="241">
        <v>8.4</v>
      </c>
      <c r="HL133" s="108"/>
      <c r="HM133" s="109"/>
      <c r="HN133" s="109"/>
      <c r="HO133" s="110"/>
      <c r="HP133" s="108"/>
      <c r="HQ133" s="110"/>
      <c r="HR133" s="108"/>
      <c r="HS133" s="109"/>
      <c r="HT133" s="109"/>
      <c r="HU133" s="110"/>
      <c r="HV133" s="135">
        <v>1.5</v>
      </c>
      <c r="HW133" s="110"/>
      <c r="HX133" s="135">
        <v>1.1000000000000001</v>
      </c>
      <c r="HY133" s="110"/>
      <c r="HZ133" s="108"/>
      <c r="IA133" s="109"/>
      <c r="IB133" s="109"/>
      <c r="IC133" s="110"/>
      <c r="ID133" s="278">
        <v>25</v>
      </c>
      <c r="IE133" s="110"/>
      <c r="IF133" s="278">
        <v>36</v>
      </c>
      <c r="IG133" s="110"/>
      <c r="IH133" s="108"/>
      <c r="II133" s="109"/>
      <c r="IJ133" s="109"/>
      <c r="IK133" s="110"/>
      <c r="IL133" s="19"/>
      <c r="IM133" s="278">
        <v>12</v>
      </c>
      <c r="IN133" s="431">
        <v>15</v>
      </c>
      <c r="IO133" s="108"/>
      <c r="IP133" s="109"/>
      <c r="IQ133" s="109"/>
      <c r="IR133" s="110"/>
      <c r="IS133" s="108"/>
      <c r="IT133" s="109"/>
      <c r="IU133" s="109"/>
      <c r="IV133" s="110"/>
      <c r="IW133" s="108"/>
      <c r="IX133" s="109"/>
      <c r="IY133" s="109"/>
      <c r="IZ133" s="110"/>
      <c r="JA133" s="19"/>
      <c r="JB133" s="132">
        <v>6.4</v>
      </c>
      <c r="JC133" s="271">
        <v>12</v>
      </c>
      <c r="JD133" s="133">
        <v>7.6</v>
      </c>
      <c r="JE133" s="265">
        <v>160</v>
      </c>
      <c r="JF133" s="108"/>
      <c r="JG133" s="109"/>
      <c r="JH133" s="110"/>
      <c r="JI133" s="108"/>
      <c r="JJ133" s="243">
        <v>210</v>
      </c>
      <c r="JK133" s="108"/>
      <c r="JL133" s="109"/>
      <c r="JM133" s="109"/>
      <c r="JN133" s="110"/>
      <c r="JO133" s="278">
        <v>40</v>
      </c>
      <c r="JP133" s="243">
        <v>29</v>
      </c>
      <c r="JQ133" s="108"/>
      <c r="JR133" s="109"/>
      <c r="JS133" s="109"/>
      <c r="JT133" s="110"/>
      <c r="JU133" s="108"/>
      <c r="JV133" s="109"/>
      <c r="JW133" s="109"/>
      <c r="JX133" s="110"/>
      <c r="JY133" s="117">
        <v>16</v>
      </c>
      <c r="JZ133" s="109">
        <v>11</v>
      </c>
      <c r="KA133" s="118">
        <v>50</v>
      </c>
      <c r="KB133" s="119"/>
      <c r="KC133" s="108"/>
      <c r="KD133" s="109"/>
      <c r="KE133" s="109"/>
      <c r="KF133" s="124"/>
    </row>
    <row r="134" spans="1:292" s="115" customFormat="1" ht="14">
      <c r="A134" s="878"/>
      <c r="B134" s="512" t="s">
        <v>389</v>
      </c>
      <c r="C134" s="19"/>
      <c r="D134" s="278">
        <v>2.4436666666666667</v>
      </c>
      <c r="E134" s="251">
        <v>15.494166666666667</v>
      </c>
      <c r="F134" s="251">
        <v>200</v>
      </c>
      <c r="G134" s="251">
        <v>3500</v>
      </c>
      <c r="H134" s="110"/>
      <c r="I134" s="108"/>
      <c r="J134" s="109"/>
      <c r="K134" s="109"/>
      <c r="L134" s="110"/>
      <c r="M134" s="108"/>
      <c r="N134" s="109"/>
      <c r="O134" s="109"/>
      <c r="P134" s="110"/>
      <c r="Q134" s="416"/>
      <c r="R134" s="426"/>
      <c r="S134" s="426"/>
      <c r="T134" s="427"/>
      <c r="U134" s="108"/>
      <c r="V134" s="251">
        <v>1.3450000000000002</v>
      </c>
      <c r="W134" s="243">
        <v>40.274999999999999</v>
      </c>
      <c r="X134" s="108"/>
      <c r="Y134" s="109"/>
      <c r="Z134" s="109"/>
      <c r="AA134" s="243">
        <v>2.2342</v>
      </c>
      <c r="AB134" s="117"/>
      <c r="AC134" s="118"/>
      <c r="AD134" s="118"/>
      <c r="AE134" s="265">
        <v>1.083</v>
      </c>
      <c r="AF134" s="108"/>
      <c r="AG134" s="109"/>
      <c r="AH134" s="109"/>
      <c r="AI134" s="109"/>
      <c r="AJ134" s="110"/>
      <c r="AK134" s="108"/>
      <c r="AL134" s="109"/>
      <c r="AM134" s="109"/>
      <c r="AN134" s="110"/>
      <c r="AO134" s="278">
        <v>3600</v>
      </c>
      <c r="AP134" s="110"/>
      <c r="AQ134" s="413"/>
      <c r="AR134" s="412"/>
      <c r="AS134" s="412"/>
      <c r="AT134" s="243">
        <v>9.2910000000000004</v>
      </c>
      <c r="AU134" s="108"/>
      <c r="AV134" s="109"/>
      <c r="AW134" s="109"/>
      <c r="AX134" s="110"/>
      <c r="AY134" s="108"/>
      <c r="AZ134" s="109"/>
      <c r="BA134" s="109"/>
      <c r="BB134" s="110"/>
      <c r="BC134" s="108"/>
      <c r="BD134" s="109"/>
      <c r="BE134" s="109"/>
      <c r="BF134" s="110"/>
      <c r="BG134" s="108"/>
      <c r="BH134" s="109"/>
      <c r="BI134" s="109"/>
      <c r="BJ134" s="110"/>
      <c r="BK134" s="278">
        <v>1000</v>
      </c>
      <c r="BL134" s="243">
        <v>1000</v>
      </c>
      <c r="BM134" s="108"/>
      <c r="BN134" s="251">
        <v>9.4314999999999998</v>
      </c>
      <c r="BO134" s="251">
        <v>20.240000000000002</v>
      </c>
      <c r="BP134" s="243">
        <v>110</v>
      </c>
      <c r="BQ134" s="19"/>
      <c r="BR134" s="108"/>
      <c r="BS134" s="109"/>
      <c r="BT134" s="110"/>
      <c r="BU134" s="248"/>
      <c r="BV134" s="109"/>
      <c r="BW134" s="110"/>
      <c r="BX134" s="108"/>
      <c r="BY134" s="109"/>
      <c r="BZ134" s="110"/>
      <c r="CA134" s="248"/>
      <c r="CB134" s="109"/>
      <c r="CC134" s="110"/>
      <c r="CD134" s="108"/>
      <c r="CE134" s="109"/>
      <c r="CF134" s="110"/>
      <c r="CG134" s="108"/>
      <c r="CH134" s="109"/>
      <c r="CI134" s="110"/>
      <c r="CJ134" s="108"/>
      <c r="CK134" s="110"/>
      <c r="CL134" s="278">
        <v>820</v>
      </c>
      <c r="CM134" s="110"/>
      <c r="CN134" s="515">
        <v>140</v>
      </c>
      <c r="CO134" s="516">
        <v>400</v>
      </c>
      <c r="CP134" s="413"/>
      <c r="CQ134" s="425"/>
      <c r="CR134" s="123"/>
      <c r="CS134" s="123"/>
      <c r="CT134" s="117"/>
      <c r="CU134" s="119"/>
      <c r="CV134" s="108"/>
      <c r="CW134" s="109"/>
      <c r="CX134" s="109"/>
      <c r="CY134" s="110"/>
      <c r="CZ134" s="19"/>
      <c r="DA134" s="307">
        <v>9.8182500000000008</v>
      </c>
      <c r="DB134" s="333">
        <v>60</v>
      </c>
      <c r="DC134" s="333">
        <v>250.47499999999999</v>
      </c>
      <c r="DD134" s="109"/>
      <c r="DE134" s="110"/>
      <c r="DF134" s="278">
        <v>3.8214999999999999</v>
      </c>
      <c r="DG134" s="251">
        <v>3.9741666666666666</v>
      </c>
      <c r="DH134" s="251">
        <v>80</v>
      </c>
      <c r="DI134" s="251">
        <v>850</v>
      </c>
      <c r="DJ134" s="473">
        <v>2500</v>
      </c>
      <c r="DK134" s="256">
        <v>40</v>
      </c>
      <c r="DL134" s="271">
        <v>170</v>
      </c>
      <c r="DM134" s="271">
        <v>120</v>
      </c>
      <c r="DN134" s="134"/>
      <c r="DO134" s="108"/>
      <c r="DP134" s="109"/>
      <c r="DQ134" s="109"/>
      <c r="DR134" s="110"/>
      <c r="DS134" s="108"/>
      <c r="DT134" s="109"/>
      <c r="DU134" s="109"/>
      <c r="DV134" s="110"/>
      <c r="DW134" s="19"/>
      <c r="DX134" s="19"/>
      <c r="DY134" s="108"/>
      <c r="DZ134" s="109"/>
      <c r="EA134" s="109"/>
      <c r="EB134" s="110"/>
      <c r="EC134" s="19"/>
      <c r="ED134" s="19"/>
      <c r="EE134" s="278">
        <v>12.074999999999999</v>
      </c>
      <c r="EF134" s="243">
        <v>30</v>
      </c>
      <c r="EG134" s="108"/>
      <c r="EH134" s="243">
        <v>185.5</v>
      </c>
      <c r="EI134" s="108"/>
      <c r="EJ134" s="243">
        <v>700</v>
      </c>
      <c r="EK134" s="108"/>
      <c r="EL134" s="251">
        <v>80</v>
      </c>
      <c r="EM134" s="243">
        <v>400</v>
      </c>
      <c r="EN134" s="108"/>
      <c r="EO134" s="110"/>
      <c r="EP134" s="278">
        <v>100</v>
      </c>
      <c r="EQ134" s="110"/>
      <c r="ER134" s="108"/>
      <c r="ES134" s="243">
        <v>300</v>
      </c>
      <c r="ET134" s="108"/>
      <c r="EU134" s="109"/>
      <c r="EV134" s="109"/>
      <c r="EW134" s="110"/>
      <c r="EX134" s="108"/>
      <c r="EY134" s="109"/>
      <c r="EZ134" s="109"/>
      <c r="FA134" s="110"/>
      <c r="FB134" s="278">
        <v>400</v>
      </c>
      <c r="FC134" s="110"/>
      <c r="FD134" s="108"/>
      <c r="FE134" s="109"/>
      <c r="FF134" s="109"/>
      <c r="FG134" s="110"/>
      <c r="FH134" s="108"/>
      <c r="FI134" s="110"/>
      <c r="FJ134" s="108"/>
      <c r="FK134" s="110"/>
      <c r="FL134" s="108"/>
      <c r="FM134" s="110"/>
      <c r="FN134" s="108"/>
      <c r="FO134" s="109"/>
      <c r="FP134" s="109"/>
      <c r="FQ134" s="110"/>
      <c r="FR134" s="108">
        <v>240</v>
      </c>
      <c r="FS134" s="109"/>
      <c r="FT134" s="109"/>
      <c r="FU134" s="110"/>
      <c r="FV134" s="278">
        <v>60</v>
      </c>
      <c r="FW134" s="243">
        <v>300.25</v>
      </c>
      <c r="FX134" s="278">
        <v>70</v>
      </c>
      <c r="FY134" s="243">
        <v>190</v>
      </c>
      <c r="FZ134" s="108"/>
      <c r="GA134" s="110"/>
      <c r="GB134" s="517"/>
      <c r="GC134" s="108"/>
      <c r="GD134" s="110"/>
      <c r="GE134" s="248"/>
      <c r="GF134" s="249">
        <v>3.1725000000000003E-2</v>
      </c>
      <c r="GG134" s="251">
        <v>1.7304999999999999</v>
      </c>
      <c r="GH134" s="243">
        <v>100</v>
      </c>
      <c r="GI134" s="19"/>
      <c r="GJ134" s="19"/>
      <c r="GK134" s="19"/>
      <c r="GL134" s="19"/>
      <c r="GM134" s="108"/>
      <c r="GN134" s="109"/>
      <c r="GO134" s="109"/>
      <c r="GP134" s="110"/>
      <c r="GQ134" s="108"/>
      <c r="GR134" s="109"/>
      <c r="GS134" s="109"/>
      <c r="GT134" s="110"/>
      <c r="GU134" s="108"/>
      <c r="GV134" s="109"/>
      <c r="GW134" s="109"/>
      <c r="GX134" s="110"/>
      <c r="GY134" s="108"/>
      <c r="GZ134" s="109"/>
      <c r="HA134" s="109"/>
      <c r="HB134" s="110"/>
      <c r="HC134" s="123"/>
      <c r="HD134" s="278">
        <v>200</v>
      </c>
      <c r="HE134" s="243">
        <v>400</v>
      </c>
      <c r="HF134" s="108"/>
      <c r="HG134" s="251">
        <v>1.5780000000000001</v>
      </c>
      <c r="HH134" s="251">
        <v>18.63</v>
      </c>
      <c r="HI134" s="243">
        <v>84.372500000000002</v>
      </c>
      <c r="HJ134" s="108"/>
      <c r="HK134" s="243">
        <v>74.625</v>
      </c>
      <c r="HL134" s="108"/>
      <c r="HM134" s="109"/>
      <c r="HN134" s="109"/>
      <c r="HO134" s="110"/>
      <c r="HP134" s="108"/>
      <c r="HQ134" s="110"/>
      <c r="HR134" s="108"/>
      <c r="HS134" s="109"/>
      <c r="HT134" s="109"/>
      <c r="HU134" s="110"/>
      <c r="HV134" s="278">
        <v>1.9024999999999999</v>
      </c>
      <c r="HW134" s="110"/>
      <c r="HX134" s="278">
        <v>2.2075</v>
      </c>
      <c r="HY134" s="110"/>
      <c r="HZ134" s="108"/>
      <c r="IA134" s="109"/>
      <c r="IB134" s="109"/>
      <c r="IC134" s="110"/>
      <c r="ID134" s="278">
        <v>200</v>
      </c>
      <c r="IE134" s="110"/>
      <c r="IF134" s="278">
        <v>500</v>
      </c>
      <c r="IG134" s="110"/>
      <c r="IH134" s="108"/>
      <c r="II134" s="109"/>
      <c r="IJ134" s="109"/>
      <c r="IK134" s="110"/>
      <c r="IL134" s="19"/>
      <c r="IM134" s="278">
        <v>80.45</v>
      </c>
      <c r="IN134" s="431">
        <v>500</v>
      </c>
      <c r="IO134" s="108"/>
      <c r="IP134" s="109"/>
      <c r="IQ134" s="109"/>
      <c r="IR134" s="110"/>
      <c r="IS134" s="108"/>
      <c r="IT134" s="109"/>
      <c r="IU134" s="109"/>
      <c r="IV134" s="110"/>
      <c r="IW134" s="108"/>
      <c r="IX134" s="109"/>
      <c r="IY134" s="109"/>
      <c r="IZ134" s="110"/>
      <c r="JA134" s="19"/>
      <c r="JB134" s="256">
        <v>30</v>
      </c>
      <c r="JC134" s="271">
        <v>40</v>
      </c>
      <c r="JD134" s="271">
        <v>200</v>
      </c>
      <c r="JE134" s="265">
        <v>600</v>
      </c>
      <c r="JF134" s="108"/>
      <c r="JG134" s="109"/>
      <c r="JH134" s="110"/>
      <c r="JI134" s="108"/>
      <c r="JJ134" s="243">
        <v>600</v>
      </c>
      <c r="JK134" s="108"/>
      <c r="JL134" s="109"/>
      <c r="JM134" s="109"/>
      <c r="JN134" s="110"/>
      <c r="JO134" s="278">
        <v>149.5</v>
      </c>
      <c r="JP134" s="243">
        <v>200</v>
      </c>
      <c r="JQ134" s="108"/>
      <c r="JR134" s="109"/>
      <c r="JS134" s="109"/>
      <c r="JT134" s="110"/>
      <c r="JU134" s="108"/>
      <c r="JV134" s="109"/>
      <c r="JW134" s="109"/>
      <c r="JX134" s="110"/>
      <c r="JY134" s="256">
        <v>20</v>
      </c>
      <c r="JZ134" s="284">
        <v>70</v>
      </c>
      <c r="KA134" s="271">
        <v>80</v>
      </c>
      <c r="KB134" s="119"/>
      <c r="KC134" s="108"/>
      <c r="KD134" s="109"/>
      <c r="KE134" s="109"/>
      <c r="KF134" s="124"/>
    </row>
    <row r="135" spans="1:292" s="115" customFormat="1" ht="14">
      <c r="A135" s="878"/>
      <c r="B135" s="116" t="s">
        <v>269</v>
      </c>
      <c r="C135" s="19"/>
      <c r="D135" s="135">
        <v>0.96</v>
      </c>
      <c r="E135" s="140">
        <v>5.3</v>
      </c>
      <c r="F135" s="251">
        <v>20</v>
      </c>
      <c r="G135" s="251">
        <v>140</v>
      </c>
      <c r="H135" s="110"/>
      <c r="I135" s="108"/>
      <c r="J135" s="109"/>
      <c r="K135" s="109"/>
      <c r="L135" s="110"/>
      <c r="M135" s="108"/>
      <c r="N135" s="109"/>
      <c r="O135" s="109"/>
      <c r="P135" s="110"/>
      <c r="Q135" s="416"/>
      <c r="R135" s="426"/>
      <c r="S135" s="426"/>
      <c r="T135" s="427"/>
      <c r="U135" s="108"/>
      <c r="V135" s="140">
        <v>0.69</v>
      </c>
      <c r="W135" s="241">
        <v>7.4</v>
      </c>
      <c r="X135" s="108"/>
      <c r="Y135" s="109"/>
      <c r="Z135" s="109"/>
      <c r="AA135" s="241">
        <v>1.5</v>
      </c>
      <c r="AB135" s="117"/>
      <c r="AC135" s="118"/>
      <c r="AD135" s="118"/>
      <c r="AE135" s="134">
        <v>0.55000000000000004</v>
      </c>
      <c r="AF135" s="108"/>
      <c r="AG135" s="109"/>
      <c r="AH135" s="109"/>
      <c r="AI135" s="109"/>
      <c r="AJ135" s="110"/>
      <c r="AK135" s="108"/>
      <c r="AL135" s="109"/>
      <c r="AM135" s="109"/>
      <c r="AN135" s="110"/>
      <c r="AO135" s="278"/>
      <c r="AP135" s="110"/>
      <c r="AQ135" s="413"/>
      <c r="AR135" s="412"/>
      <c r="AS135" s="412"/>
      <c r="AT135" s="241">
        <v>1.2</v>
      </c>
      <c r="AU135" s="108"/>
      <c r="AV135" s="109"/>
      <c r="AW135" s="109"/>
      <c r="AX135" s="110"/>
      <c r="AY135" s="108"/>
      <c r="AZ135" s="109"/>
      <c r="BA135" s="109"/>
      <c r="BB135" s="110"/>
      <c r="BC135" s="108"/>
      <c r="BD135" s="109"/>
      <c r="BE135" s="109"/>
      <c r="BF135" s="110"/>
      <c r="BG135" s="108"/>
      <c r="BH135" s="109"/>
      <c r="BI135" s="109"/>
      <c r="BJ135" s="110"/>
      <c r="BK135" s="278">
        <v>220</v>
      </c>
      <c r="BL135" s="243">
        <v>72</v>
      </c>
      <c r="BM135" s="108"/>
      <c r="BN135" s="140">
        <v>4.5</v>
      </c>
      <c r="BO135" s="140">
        <v>2.6</v>
      </c>
      <c r="BP135" s="241">
        <v>7.2</v>
      </c>
      <c r="BQ135" s="19"/>
      <c r="BR135" s="108"/>
      <c r="BS135" s="109"/>
      <c r="BT135" s="110"/>
      <c r="BU135" s="248"/>
      <c r="BV135" s="109"/>
      <c r="BW135" s="110"/>
      <c r="BX135" s="108"/>
      <c r="BY135" s="109"/>
      <c r="BZ135" s="110"/>
      <c r="CA135" s="248"/>
      <c r="CB135" s="109"/>
      <c r="CC135" s="110"/>
      <c r="CD135" s="108"/>
      <c r="CE135" s="109"/>
      <c r="CF135" s="110"/>
      <c r="CG135" s="108"/>
      <c r="CH135" s="109"/>
      <c r="CI135" s="110"/>
      <c r="CJ135" s="108"/>
      <c r="CK135" s="110"/>
      <c r="CL135" s="278">
        <v>45</v>
      </c>
      <c r="CM135" s="110"/>
      <c r="CN135" s="515">
        <v>9.6999999999999993</v>
      </c>
      <c r="CO135" s="516">
        <v>110</v>
      </c>
      <c r="CP135" s="413"/>
      <c r="CQ135" s="425"/>
      <c r="CR135" s="123"/>
      <c r="CS135" s="123"/>
      <c r="CT135" s="117"/>
      <c r="CU135" s="119"/>
      <c r="CV135" s="108"/>
      <c r="CW135" s="109"/>
      <c r="CX135" s="109"/>
      <c r="CY135" s="110"/>
      <c r="CZ135" s="19"/>
      <c r="DA135" s="245">
        <v>1.8</v>
      </c>
      <c r="DB135" s="366">
        <v>3.7</v>
      </c>
      <c r="DC135" s="333">
        <v>70</v>
      </c>
      <c r="DD135" s="109"/>
      <c r="DE135" s="110"/>
      <c r="DF135" s="135">
        <v>2.1</v>
      </c>
      <c r="DG135" s="140">
        <v>0.28999999999999998</v>
      </c>
      <c r="DH135" s="251">
        <v>11</v>
      </c>
      <c r="DI135" s="140">
        <v>6.9</v>
      </c>
      <c r="DJ135" s="473">
        <v>62</v>
      </c>
      <c r="DK135" s="132">
        <v>6</v>
      </c>
      <c r="DL135" s="271">
        <v>20</v>
      </c>
      <c r="DM135" s="133">
        <v>9.5</v>
      </c>
      <c r="DN135" s="134"/>
      <c r="DO135" s="108"/>
      <c r="DP135" s="109"/>
      <c r="DQ135" s="109"/>
      <c r="DR135" s="110"/>
      <c r="DS135" s="108"/>
      <c r="DT135" s="109"/>
      <c r="DU135" s="109"/>
      <c r="DV135" s="110"/>
      <c r="DW135" s="19"/>
      <c r="DX135" s="19"/>
      <c r="DY135" s="108"/>
      <c r="DZ135" s="109"/>
      <c r="EA135" s="109"/>
      <c r="EB135" s="110"/>
      <c r="EC135" s="19"/>
      <c r="ED135" s="19"/>
      <c r="EE135" s="135">
        <v>1.4</v>
      </c>
      <c r="EF135" s="241">
        <v>2.2000000000000002</v>
      </c>
      <c r="EG135" s="108"/>
      <c r="EH135" s="425"/>
      <c r="EI135" s="108"/>
      <c r="EJ135" s="243">
        <v>130</v>
      </c>
      <c r="EK135" s="108"/>
      <c r="EL135" s="251">
        <v>73</v>
      </c>
      <c r="EM135" s="243">
        <v>270</v>
      </c>
      <c r="EN135" s="108"/>
      <c r="EO135" s="110"/>
      <c r="EP135" s="278">
        <v>16</v>
      </c>
      <c r="EQ135" s="110"/>
      <c r="ER135" s="108"/>
      <c r="ES135" s="243">
        <v>36</v>
      </c>
      <c r="ET135" s="108"/>
      <c r="EU135" s="109"/>
      <c r="EV135" s="109"/>
      <c r="EW135" s="110"/>
      <c r="EX135" s="108"/>
      <c r="EY135" s="109"/>
      <c r="EZ135" s="109"/>
      <c r="FA135" s="110"/>
      <c r="FB135" s="278">
        <v>160</v>
      </c>
      <c r="FC135" s="110"/>
      <c r="FD135" s="108"/>
      <c r="FE135" s="109"/>
      <c r="FF135" s="109"/>
      <c r="FG135" s="110"/>
      <c r="FH135" s="108"/>
      <c r="FI135" s="110"/>
      <c r="FJ135" s="108"/>
      <c r="FK135" s="110"/>
      <c r="FL135" s="108"/>
      <c r="FM135" s="110"/>
      <c r="FN135" s="108"/>
      <c r="FO135" s="109"/>
      <c r="FP135" s="109"/>
      <c r="FQ135" s="110"/>
      <c r="FR135" s="262">
        <v>10.7</v>
      </c>
      <c r="FS135" s="109"/>
      <c r="FT135" s="109"/>
      <c r="FU135" s="110"/>
      <c r="FV135" s="135">
        <v>8</v>
      </c>
      <c r="FW135" s="243">
        <v>17</v>
      </c>
      <c r="FX135" s="135">
        <v>3.2</v>
      </c>
      <c r="FY135" s="241">
        <v>6.9</v>
      </c>
      <c r="FZ135" s="108"/>
      <c r="GA135" s="110"/>
      <c r="GB135" s="517"/>
      <c r="GC135" s="108"/>
      <c r="GD135" s="110"/>
      <c r="GE135" s="248"/>
      <c r="GF135" s="249">
        <v>1.2E-2</v>
      </c>
      <c r="GG135" s="140">
        <v>1</v>
      </c>
      <c r="GH135" s="243">
        <v>28</v>
      </c>
      <c r="GI135" s="19"/>
      <c r="GJ135" s="19"/>
      <c r="GK135" s="19"/>
      <c r="GL135" s="19"/>
      <c r="GM135" s="108"/>
      <c r="GN135" s="109"/>
      <c r="GO135" s="109"/>
      <c r="GP135" s="110"/>
      <c r="GQ135" s="108"/>
      <c r="GR135" s="109"/>
      <c r="GS135" s="109"/>
      <c r="GT135" s="110"/>
      <c r="GU135" s="108"/>
      <c r="GV135" s="109"/>
      <c r="GW135" s="109"/>
      <c r="GX135" s="110"/>
      <c r="GY135" s="108"/>
      <c r="GZ135" s="109"/>
      <c r="HA135" s="109"/>
      <c r="HB135" s="110"/>
      <c r="HC135" s="123"/>
      <c r="HD135" s="413">
        <v>210</v>
      </c>
      <c r="HE135" s="425">
        <v>32</v>
      </c>
      <c r="HF135" s="108"/>
      <c r="HG135" s="251"/>
      <c r="HH135" s="140">
        <v>0.25</v>
      </c>
      <c r="HI135" s="241">
        <v>6.8</v>
      </c>
      <c r="HJ135" s="108"/>
      <c r="HK135" s="243">
        <v>10</v>
      </c>
      <c r="HL135" s="108"/>
      <c r="HM135" s="109"/>
      <c r="HN135" s="109"/>
      <c r="HO135" s="110"/>
      <c r="HP135" s="108"/>
      <c r="HQ135" s="110"/>
      <c r="HR135" s="108"/>
      <c r="HS135" s="109"/>
      <c r="HT135" s="109"/>
      <c r="HU135" s="110"/>
      <c r="HV135" s="135">
        <v>0.98</v>
      </c>
      <c r="HW135" s="110"/>
      <c r="HX135" s="135">
        <v>0.56000000000000005</v>
      </c>
      <c r="HY135" s="110"/>
      <c r="HZ135" s="108"/>
      <c r="IA135" s="109"/>
      <c r="IB135" s="109"/>
      <c r="IC135" s="110"/>
      <c r="ID135" s="278">
        <v>46</v>
      </c>
      <c r="IE135" s="110"/>
      <c r="IF135" s="278">
        <v>34</v>
      </c>
      <c r="IG135" s="110"/>
      <c r="IH135" s="108"/>
      <c r="II135" s="109"/>
      <c r="IJ135" s="109"/>
      <c r="IK135" s="110"/>
      <c r="IL135" s="19"/>
      <c r="IM135" s="278">
        <v>10</v>
      </c>
      <c r="IN135" s="431">
        <v>36</v>
      </c>
      <c r="IO135" s="108"/>
      <c r="IP135" s="109"/>
      <c r="IQ135" s="109"/>
      <c r="IR135" s="110"/>
      <c r="IS135" s="108"/>
      <c r="IT135" s="109"/>
      <c r="IU135" s="109"/>
      <c r="IV135" s="110"/>
      <c r="IW135" s="108"/>
      <c r="IX135" s="109"/>
      <c r="IY135" s="109"/>
      <c r="IZ135" s="110"/>
      <c r="JA135" s="19"/>
      <c r="JB135" s="132">
        <v>6.2</v>
      </c>
      <c r="JC135" s="271">
        <v>11</v>
      </c>
      <c r="JD135" s="271">
        <v>13</v>
      </c>
      <c r="JE135" s="265">
        <v>110</v>
      </c>
      <c r="JF135" s="108"/>
      <c r="JG135" s="109"/>
      <c r="JH135" s="110"/>
      <c r="JI135" s="108"/>
      <c r="JJ135" s="243">
        <v>210</v>
      </c>
      <c r="JK135" s="108"/>
      <c r="JL135" s="109"/>
      <c r="JM135" s="109"/>
      <c r="JN135" s="110"/>
      <c r="JO135" s="278">
        <v>10</v>
      </c>
      <c r="JP135" s="243">
        <v>12</v>
      </c>
      <c r="JQ135" s="108"/>
      <c r="JR135" s="109"/>
      <c r="JS135" s="109"/>
      <c r="JT135" s="110"/>
      <c r="JU135" s="108"/>
      <c r="JV135" s="109"/>
      <c r="JW135" s="109"/>
      <c r="JX135" s="110"/>
      <c r="JY135" s="132">
        <v>7</v>
      </c>
      <c r="JZ135" s="109">
        <v>7.7</v>
      </c>
      <c r="KA135" s="118">
        <v>23</v>
      </c>
      <c r="KB135" s="119"/>
      <c r="KC135" s="108"/>
      <c r="KD135" s="109"/>
      <c r="KE135" s="109"/>
      <c r="KF135" s="124"/>
    </row>
    <row r="136" spans="1:292" s="115" customFormat="1" ht="14">
      <c r="A136" s="878"/>
      <c r="B136" s="512" t="s">
        <v>390</v>
      </c>
      <c r="C136" s="19"/>
      <c r="D136" s="278">
        <v>30</v>
      </c>
      <c r="E136" s="251">
        <v>90</v>
      </c>
      <c r="F136" s="251">
        <v>500</v>
      </c>
      <c r="G136" s="251">
        <v>15000</v>
      </c>
      <c r="H136" s="110"/>
      <c r="I136" s="108"/>
      <c r="J136" s="109"/>
      <c r="K136" s="109"/>
      <c r="L136" s="110"/>
      <c r="M136" s="108"/>
      <c r="N136" s="109"/>
      <c r="O136" s="109"/>
      <c r="P136" s="110"/>
      <c r="Q136" s="416"/>
      <c r="R136" s="426"/>
      <c r="S136" s="426"/>
      <c r="T136" s="427"/>
      <c r="U136" s="108"/>
      <c r="V136" s="251">
        <v>10</v>
      </c>
      <c r="W136" s="243">
        <v>70</v>
      </c>
      <c r="X136" s="108"/>
      <c r="Y136" s="109"/>
      <c r="Z136" s="109"/>
      <c r="AA136" s="243">
        <v>12.094800000000001</v>
      </c>
      <c r="AB136" s="117"/>
      <c r="AC136" s="118"/>
      <c r="AD136" s="118"/>
      <c r="AE136" s="265">
        <v>12.103333333333333</v>
      </c>
      <c r="AF136" s="108"/>
      <c r="AG136" s="109"/>
      <c r="AH136" s="109"/>
      <c r="AI136" s="109"/>
      <c r="AJ136" s="110"/>
      <c r="AK136" s="108"/>
      <c r="AL136" s="109"/>
      <c r="AM136" s="109"/>
      <c r="AN136" s="110"/>
      <c r="AO136" s="278">
        <v>1500</v>
      </c>
      <c r="AP136" s="110"/>
      <c r="AQ136" s="413"/>
      <c r="AR136" s="412"/>
      <c r="AS136" s="412"/>
      <c r="AT136" s="243">
        <v>10.052499999999998</v>
      </c>
      <c r="AU136" s="108"/>
      <c r="AV136" s="109"/>
      <c r="AW136" s="109"/>
      <c r="AX136" s="110"/>
      <c r="AY136" s="108"/>
      <c r="AZ136" s="109"/>
      <c r="BA136" s="109"/>
      <c r="BB136" s="110"/>
      <c r="BC136" s="108"/>
      <c r="BD136" s="109"/>
      <c r="BE136" s="109"/>
      <c r="BF136" s="110"/>
      <c r="BG136" s="108"/>
      <c r="BH136" s="109"/>
      <c r="BI136" s="109"/>
      <c r="BJ136" s="110"/>
      <c r="BK136" s="278">
        <v>100</v>
      </c>
      <c r="BL136" s="243">
        <v>300</v>
      </c>
      <c r="BM136" s="108"/>
      <c r="BN136" s="251">
        <v>23.477499999999996</v>
      </c>
      <c r="BO136" s="251">
        <v>69.622500000000002</v>
      </c>
      <c r="BP136" s="243">
        <v>180</v>
      </c>
      <c r="BQ136" s="19"/>
      <c r="BR136" s="108"/>
      <c r="BS136" s="109"/>
      <c r="BT136" s="110"/>
      <c r="BU136" s="248"/>
      <c r="BV136" s="109"/>
      <c r="BW136" s="110"/>
      <c r="BX136" s="108"/>
      <c r="BY136" s="109"/>
      <c r="BZ136" s="110"/>
      <c r="CA136" s="248"/>
      <c r="CB136" s="109"/>
      <c r="CC136" s="110"/>
      <c r="CD136" s="108"/>
      <c r="CE136" s="109"/>
      <c r="CF136" s="110"/>
      <c r="CG136" s="248"/>
      <c r="CH136" s="109"/>
      <c r="CI136" s="110"/>
      <c r="CJ136" s="108"/>
      <c r="CK136" s="110"/>
      <c r="CL136" s="278">
        <v>1100</v>
      </c>
      <c r="CM136" s="110"/>
      <c r="CN136" s="515">
        <v>374</v>
      </c>
      <c r="CO136" s="516">
        <v>2300</v>
      </c>
      <c r="CP136" s="413"/>
      <c r="CQ136" s="425"/>
      <c r="CR136" s="123"/>
      <c r="CS136" s="123"/>
      <c r="CT136" s="117"/>
      <c r="CU136" s="119"/>
      <c r="CV136" s="108"/>
      <c r="CW136" s="109"/>
      <c r="CX136" s="109"/>
      <c r="CY136" s="110"/>
      <c r="CZ136" s="19"/>
      <c r="DA136" s="307">
        <v>65.007500000000007</v>
      </c>
      <c r="DB136" s="333">
        <v>170</v>
      </c>
      <c r="DC136" s="333">
        <v>600</v>
      </c>
      <c r="DD136" s="109"/>
      <c r="DE136" s="110"/>
      <c r="DF136" s="278">
        <v>20</v>
      </c>
      <c r="DG136" s="251">
        <v>40</v>
      </c>
      <c r="DH136" s="251">
        <v>270</v>
      </c>
      <c r="DI136" s="251">
        <v>3400</v>
      </c>
      <c r="DJ136" s="473">
        <v>9000</v>
      </c>
      <c r="DK136" s="256">
        <v>80</v>
      </c>
      <c r="DL136" s="271">
        <v>260</v>
      </c>
      <c r="DM136" s="271">
        <v>380</v>
      </c>
      <c r="DN136" s="134"/>
      <c r="DO136" s="108"/>
      <c r="DP136" s="109"/>
      <c r="DQ136" s="109"/>
      <c r="DR136" s="110"/>
      <c r="DS136" s="108"/>
      <c r="DT136" s="109"/>
      <c r="DU136" s="109"/>
      <c r="DV136" s="110"/>
      <c r="DW136" s="19"/>
      <c r="DX136" s="19"/>
      <c r="DY136" s="108"/>
      <c r="DZ136" s="109"/>
      <c r="EA136" s="109"/>
      <c r="EB136" s="110"/>
      <c r="EC136" s="19"/>
      <c r="ED136" s="19"/>
      <c r="EE136" s="278">
        <v>41.2</v>
      </c>
      <c r="EF136" s="243">
        <v>83.375</v>
      </c>
      <c r="EG136" s="108"/>
      <c r="EH136" s="425">
        <v>230</v>
      </c>
      <c r="EI136" s="108"/>
      <c r="EJ136" s="243">
        <v>200</v>
      </c>
      <c r="EK136" s="108"/>
      <c r="EL136" s="251">
        <v>80</v>
      </c>
      <c r="EM136" s="243">
        <v>200</v>
      </c>
      <c r="EN136" s="108"/>
      <c r="EO136" s="110"/>
      <c r="EP136" s="278">
        <v>300</v>
      </c>
      <c r="EQ136" s="110"/>
      <c r="ER136" s="108"/>
      <c r="ES136" s="243">
        <v>100</v>
      </c>
      <c r="ET136" s="108"/>
      <c r="EU136" s="109"/>
      <c r="EV136" s="109"/>
      <c r="EW136" s="110"/>
      <c r="EX136" s="108"/>
      <c r="EY136" s="109"/>
      <c r="EZ136" s="109"/>
      <c r="FA136" s="110"/>
      <c r="FB136" s="278">
        <v>400</v>
      </c>
      <c r="FC136" s="110"/>
      <c r="FD136" s="108"/>
      <c r="FE136" s="109"/>
      <c r="FF136" s="109"/>
      <c r="FG136" s="110"/>
      <c r="FH136" s="108"/>
      <c r="FI136" s="110"/>
      <c r="FJ136" s="108"/>
      <c r="FK136" s="110"/>
      <c r="FL136" s="108"/>
      <c r="FM136" s="110"/>
      <c r="FN136" s="108"/>
      <c r="FO136" s="109"/>
      <c r="FP136" s="109"/>
      <c r="FQ136" s="110"/>
      <c r="FR136" s="108">
        <v>280</v>
      </c>
      <c r="FS136" s="109"/>
      <c r="FT136" s="109"/>
      <c r="FU136" s="110"/>
      <c r="FV136" s="278">
        <v>150</v>
      </c>
      <c r="FW136" s="243">
        <v>420</v>
      </c>
      <c r="FX136" s="278">
        <v>130</v>
      </c>
      <c r="FY136" s="243">
        <v>300</v>
      </c>
      <c r="FZ136" s="108"/>
      <c r="GA136" s="110"/>
      <c r="GB136" s="517"/>
      <c r="GC136" s="108"/>
      <c r="GD136" s="110"/>
      <c r="GE136" s="248"/>
      <c r="GF136" s="140">
        <v>0.28850000000000003</v>
      </c>
      <c r="GG136" s="251">
        <v>1.5002499999999999</v>
      </c>
      <c r="GH136" s="243">
        <v>40</v>
      </c>
      <c r="GI136" s="19"/>
      <c r="GJ136" s="19"/>
      <c r="GK136" s="19"/>
      <c r="GL136" s="19"/>
      <c r="GM136" s="108"/>
      <c r="GN136" s="109"/>
      <c r="GO136" s="109"/>
      <c r="GP136" s="110"/>
      <c r="GQ136" s="108"/>
      <c r="GR136" s="109"/>
      <c r="GS136" s="109"/>
      <c r="GT136" s="110"/>
      <c r="GU136" s="108"/>
      <c r="GV136" s="109"/>
      <c r="GW136" s="109"/>
      <c r="GX136" s="110"/>
      <c r="GY136" s="108"/>
      <c r="GZ136" s="109"/>
      <c r="HA136" s="109"/>
      <c r="HB136" s="110"/>
      <c r="HC136" s="123"/>
      <c r="HD136" s="413">
        <v>400</v>
      </c>
      <c r="HE136" s="425">
        <v>600</v>
      </c>
      <c r="HF136" s="108"/>
      <c r="HG136" s="251">
        <v>3.4860000000000002</v>
      </c>
      <c r="HH136" s="251">
        <v>17.063333333333336</v>
      </c>
      <c r="HI136" s="243">
        <v>51.272500000000001</v>
      </c>
      <c r="HJ136" s="108"/>
      <c r="HK136" s="243">
        <v>99.75</v>
      </c>
      <c r="HL136" s="108"/>
      <c r="HM136" s="109"/>
      <c r="HN136" s="109"/>
      <c r="HO136" s="110"/>
      <c r="HP136" s="108"/>
      <c r="HQ136" s="110"/>
      <c r="HR136" s="108"/>
      <c r="HS136" s="109"/>
      <c r="HT136" s="109"/>
      <c r="HU136" s="110"/>
      <c r="HV136" s="278">
        <v>40</v>
      </c>
      <c r="HW136" s="110"/>
      <c r="HX136" s="278">
        <v>41.45</v>
      </c>
      <c r="HY136" s="110"/>
      <c r="HZ136" s="108"/>
      <c r="IA136" s="109"/>
      <c r="IB136" s="109"/>
      <c r="IC136" s="110"/>
      <c r="ID136" s="278">
        <v>400</v>
      </c>
      <c r="IE136" s="110"/>
      <c r="IF136" s="278">
        <v>900</v>
      </c>
      <c r="IG136" s="110"/>
      <c r="IH136" s="108"/>
      <c r="II136" s="109"/>
      <c r="IJ136" s="109"/>
      <c r="IK136" s="110"/>
      <c r="IL136" s="19"/>
      <c r="IM136" s="278">
        <v>200</v>
      </c>
      <c r="IN136" s="431">
        <v>800</v>
      </c>
      <c r="IO136" s="108"/>
      <c r="IP136" s="109"/>
      <c r="IQ136" s="109"/>
      <c r="IR136" s="110"/>
      <c r="IS136" s="108"/>
      <c r="IT136" s="109"/>
      <c r="IU136" s="109"/>
      <c r="IV136" s="110"/>
      <c r="IW136" s="108"/>
      <c r="IX136" s="109"/>
      <c r="IY136" s="109"/>
      <c r="IZ136" s="110"/>
      <c r="JA136" s="19"/>
      <c r="JB136" s="256">
        <v>80</v>
      </c>
      <c r="JC136" s="271">
        <v>120</v>
      </c>
      <c r="JD136" s="271">
        <v>340</v>
      </c>
      <c r="JE136" s="265">
        <v>800</v>
      </c>
      <c r="JF136" s="108"/>
      <c r="JG136" s="109"/>
      <c r="JH136" s="110"/>
      <c r="JI136" s="108"/>
      <c r="JJ136" s="243">
        <v>200</v>
      </c>
      <c r="JK136" s="108"/>
      <c r="JL136" s="109"/>
      <c r="JM136" s="109"/>
      <c r="JN136" s="110"/>
      <c r="JO136" s="278">
        <v>700</v>
      </c>
      <c r="JP136" s="243">
        <v>1300</v>
      </c>
      <c r="JQ136" s="108"/>
      <c r="JR136" s="109"/>
      <c r="JS136" s="109"/>
      <c r="JT136" s="110"/>
      <c r="JU136" s="108"/>
      <c r="JV136" s="109"/>
      <c r="JW136" s="109"/>
      <c r="JX136" s="110"/>
      <c r="JY136" s="256">
        <v>70</v>
      </c>
      <c r="JZ136" s="284">
        <v>200</v>
      </c>
      <c r="KA136" s="118">
        <v>300</v>
      </c>
      <c r="KB136" s="119"/>
      <c r="KC136" s="108"/>
      <c r="KD136" s="109"/>
      <c r="KE136" s="109"/>
      <c r="KF136" s="124"/>
    </row>
    <row r="137" spans="1:292" s="115" customFormat="1" ht="14">
      <c r="A137" s="878"/>
      <c r="B137" s="116" t="s">
        <v>269</v>
      </c>
      <c r="C137" s="19"/>
      <c r="D137" s="135">
        <v>6.9</v>
      </c>
      <c r="E137" s="251">
        <v>18</v>
      </c>
      <c r="F137" s="251">
        <v>25</v>
      </c>
      <c r="G137" s="251">
        <v>460</v>
      </c>
      <c r="H137" s="110"/>
      <c r="I137" s="108"/>
      <c r="J137" s="109"/>
      <c r="K137" s="109"/>
      <c r="L137" s="110"/>
      <c r="M137" s="108"/>
      <c r="N137" s="109"/>
      <c r="O137" s="109"/>
      <c r="P137" s="110"/>
      <c r="Q137" s="416"/>
      <c r="R137" s="426"/>
      <c r="S137" s="426"/>
      <c r="T137" s="427"/>
      <c r="U137" s="108"/>
      <c r="V137" s="251">
        <v>2.5</v>
      </c>
      <c r="W137" s="243">
        <v>4.8</v>
      </c>
      <c r="X137" s="108"/>
      <c r="Y137" s="109"/>
      <c r="Z137" s="109"/>
      <c r="AA137" s="243">
        <v>1.4</v>
      </c>
      <c r="AB137" s="117"/>
      <c r="AC137" s="118"/>
      <c r="AD137" s="118"/>
      <c r="AE137" s="134">
        <v>0.64</v>
      </c>
      <c r="AF137" s="108"/>
      <c r="AG137" s="109"/>
      <c r="AH137" s="109"/>
      <c r="AI137" s="109"/>
      <c r="AJ137" s="110"/>
      <c r="AK137" s="108"/>
      <c r="AL137" s="109"/>
      <c r="AM137" s="109"/>
      <c r="AN137" s="110"/>
      <c r="AO137" s="278"/>
      <c r="AP137" s="110"/>
      <c r="AQ137" s="413"/>
      <c r="AR137" s="412"/>
      <c r="AS137" s="412"/>
      <c r="AT137" s="243">
        <v>2.6</v>
      </c>
      <c r="AU137" s="108"/>
      <c r="AV137" s="109"/>
      <c r="AW137" s="109"/>
      <c r="AX137" s="110"/>
      <c r="AY137" s="108"/>
      <c r="AZ137" s="109"/>
      <c r="BA137" s="109"/>
      <c r="BB137" s="110"/>
      <c r="BC137" s="108"/>
      <c r="BD137" s="109"/>
      <c r="BE137" s="109"/>
      <c r="BF137" s="110"/>
      <c r="BG137" s="108"/>
      <c r="BH137" s="109"/>
      <c r="BI137" s="109"/>
      <c r="BJ137" s="110"/>
      <c r="BK137" s="278">
        <v>18</v>
      </c>
      <c r="BL137" s="243">
        <v>35</v>
      </c>
      <c r="BM137" s="108"/>
      <c r="BN137" s="140">
        <v>4.2</v>
      </c>
      <c r="BO137" s="251">
        <v>1.1000000000000001</v>
      </c>
      <c r="BP137" s="243">
        <v>12</v>
      </c>
      <c r="BQ137" s="19"/>
      <c r="BR137" s="108"/>
      <c r="BS137" s="109"/>
      <c r="BT137" s="110"/>
      <c r="BU137" s="248"/>
      <c r="BV137" s="109"/>
      <c r="BW137" s="110"/>
      <c r="BX137" s="108"/>
      <c r="BY137" s="109"/>
      <c r="BZ137" s="110"/>
      <c r="CA137" s="248"/>
      <c r="CB137" s="109"/>
      <c r="CC137" s="110"/>
      <c r="CD137" s="108"/>
      <c r="CE137" s="109"/>
      <c r="CF137" s="110"/>
      <c r="CG137" s="248"/>
      <c r="CH137" s="109"/>
      <c r="CI137" s="110"/>
      <c r="CJ137" s="108"/>
      <c r="CK137" s="110"/>
      <c r="CL137" s="278">
        <v>37</v>
      </c>
      <c r="CM137" s="110"/>
      <c r="CN137" s="515">
        <v>5.3</v>
      </c>
      <c r="CO137" s="516">
        <v>120</v>
      </c>
      <c r="CP137" s="413"/>
      <c r="CQ137" s="425"/>
      <c r="CR137" s="123"/>
      <c r="CS137" s="123"/>
      <c r="CT137" s="117"/>
      <c r="CU137" s="119"/>
      <c r="CV137" s="108"/>
      <c r="CW137" s="109"/>
      <c r="CX137" s="109"/>
      <c r="CY137" s="110"/>
      <c r="CZ137" s="19"/>
      <c r="DA137" s="245">
        <v>6.6</v>
      </c>
      <c r="DB137" s="366">
        <v>9.5</v>
      </c>
      <c r="DC137" s="333">
        <v>60</v>
      </c>
      <c r="DD137" s="109"/>
      <c r="DE137" s="110"/>
      <c r="DF137" s="135">
        <v>3</v>
      </c>
      <c r="DG137" s="140">
        <v>1.5</v>
      </c>
      <c r="DH137" s="251">
        <v>12</v>
      </c>
      <c r="DI137" s="251">
        <v>28</v>
      </c>
      <c r="DJ137" s="473">
        <v>51</v>
      </c>
      <c r="DK137" s="132">
        <v>6.8</v>
      </c>
      <c r="DL137" s="271">
        <v>26</v>
      </c>
      <c r="DM137" s="271">
        <v>11</v>
      </c>
      <c r="DN137" s="134"/>
      <c r="DO137" s="108"/>
      <c r="DP137" s="109"/>
      <c r="DQ137" s="109"/>
      <c r="DR137" s="110"/>
      <c r="DS137" s="108"/>
      <c r="DT137" s="109"/>
      <c r="DU137" s="109"/>
      <c r="DV137" s="110"/>
      <c r="DW137" s="19"/>
      <c r="DX137" s="19"/>
      <c r="DY137" s="108"/>
      <c r="DZ137" s="109"/>
      <c r="EA137" s="109"/>
      <c r="EB137" s="110"/>
      <c r="EC137" s="19"/>
      <c r="ED137" s="19"/>
      <c r="EE137" s="278">
        <v>0.7</v>
      </c>
      <c r="EF137" s="243">
        <v>3.3</v>
      </c>
      <c r="EG137" s="108"/>
      <c r="EH137" s="425"/>
      <c r="EI137" s="108"/>
      <c r="EJ137" s="243">
        <v>27</v>
      </c>
      <c r="EK137" s="108"/>
      <c r="EL137" s="251">
        <v>27</v>
      </c>
      <c r="EM137" s="243">
        <v>37</v>
      </c>
      <c r="EN137" s="108"/>
      <c r="EO137" s="110"/>
      <c r="EP137" s="278">
        <v>45</v>
      </c>
      <c r="EQ137" s="110"/>
      <c r="ER137" s="108"/>
      <c r="ES137" s="243">
        <v>16</v>
      </c>
      <c r="ET137" s="108"/>
      <c r="EU137" s="109"/>
      <c r="EV137" s="109"/>
      <c r="EW137" s="110"/>
      <c r="EX137" s="108"/>
      <c r="EY137" s="109"/>
      <c r="EZ137" s="109"/>
      <c r="FA137" s="110"/>
      <c r="FB137" s="278">
        <v>82</v>
      </c>
      <c r="FC137" s="110"/>
      <c r="FD137" s="108"/>
      <c r="FE137" s="109"/>
      <c r="FF137" s="109"/>
      <c r="FG137" s="110"/>
      <c r="FH137" s="108"/>
      <c r="FI137" s="110"/>
      <c r="FJ137" s="108"/>
      <c r="FK137" s="110"/>
      <c r="FL137" s="108"/>
      <c r="FM137" s="110"/>
      <c r="FN137" s="108"/>
      <c r="FO137" s="109"/>
      <c r="FP137" s="109"/>
      <c r="FQ137" s="110"/>
      <c r="FR137" s="108">
        <v>8.5</v>
      </c>
      <c r="FS137" s="109"/>
      <c r="FT137" s="109"/>
      <c r="FU137" s="110"/>
      <c r="FV137" s="278">
        <v>13</v>
      </c>
      <c r="FW137" s="243">
        <v>8.3000000000000007</v>
      </c>
      <c r="FX137" s="278">
        <v>5</v>
      </c>
      <c r="FY137" s="243">
        <v>15</v>
      </c>
      <c r="FZ137" s="108"/>
      <c r="GA137" s="110"/>
      <c r="GB137" s="517"/>
      <c r="GC137" s="108"/>
      <c r="GD137" s="110"/>
      <c r="GE137" s="248"/>
      <c r="GF137" s="249">
        <v>3.1E-2</v>
      </c>
      <c r="GG137" s="249">
        <v>0.65</v>
      </c>
      <c r="GH137" s="243">
        <v>5.3</v>
      </c>
      <c r="GI137" s="19"/>
      <c r="GJ137" s="19"/>
      <c r="GK137" s="19"/>
      <c r="GL137" s="19"/>
      <c r="GM137" s="108"/>
      <c r="GN137" s="109"/>
      <c r="GO137" s="109"/>
      <c r="GP137" s="110"/>
      <c r="GQ137" s="108"/>
      <c r="GR137" s="109"/>
      <c r="GS137" s="109"/>
      <c r="GT137" s="110"/>
      <c r="GU137" s="108"/>
      <c r="GV137" s="109"/>
      <c r="GW137" s="109"/>
      <c r="GX137" s="110"/>
      <c r="GY137" s="108"/>
      <c r="GZ137" s="109"/>
      <c r="HA137" s="109"/>
      <c r="HB137" s="110"/>
      <c r="HC137" s="123"/>
      <c r="HD137" s="413">
        <v>250</v>
      </c>
      <c r="HE137" s="425">
        <v>55</v>
      </c>
      <c r="HF137" s="108"/>
      <c r="HG137" s="251"/>
      <c r="HH137" s="251">
        <v>1.5</v>
      </c>
      <c r="HI137" s="241">
        <v>1.6</v>
      </c>
      <c r="HJ137" s="108"/>
      <c r="HK137" s="243">
        <v>6.5</v>
      </c>
      <c r="HL137" s="108"/>
      <c r="HM137" s="109"/>
      <c r="HN137" s="109"/>
      <c r="HO137" s="110"/>
      <c r="HP137" s="108"/>
      <c r="HQ137" s="110"/>
      <c r="HR137" s="108"/>
      <c r="HS137" s="109"/>
      <c r="HT137" s="109"/>
      <c r="HU137" s="110"/>
      <c r="HV137" s="278">
        <v>1.5</v>
      </c>
      <c r="HW137" s="110"/>
      <c r="HX137" s="278">
        <v>1.1000000000000001</v>
      </c>
      <c r="HY137" s="110"/>
      <c r="HZ137" s="108"/>
      <c r="IA137" s="109"/>
      <c r="IB137" s="109"/>
      <c r="IC137" s="110"/>
      <c r="ID137" s="278">
        <v>11</v>
      </c>
      <c r="IE137" s="110"/>
      <c r="IF137" s="278">
        <v>29</v>
      </c>
      <c r="IG137" s="110"/>
      <c r="IH137" s="108"/>
      <c r="II137" s="109"/>
      <c r="IJ137" s="109"/>
      <c r="IK137" s="110"/>
      <c r="IL137" s="19"/>
      <c r="IM137" s="278">
        <v>9</v>
      </c>
      <c r="IN137" s="431">
        <v>21</v>
      </c>
      <c r="IO137" s="108"/>
      <c r="IP137" s="109"/>
      <c r="IQ137" s="109"/>
      <c r="IR137" s="110"/>
      <c r="IS137" s="108"/>
      <c r="IT137" s="109"/>
      <c r="IU137" s="109"/>
      <c r="IV137" s="110"/>
      <c r="IW137" s="108"/>
      <c r="IX137" s="109"/>
      <c r="IY137" s="109"/>
      <c r="IZ137" s="110"/>
      <c r="JA137" s="19"/>
      <c r="JB137" s="132">
        <v>4.8</v>
      </c>
      <c r="JC137" s="133">
        <v>9.5</v>
      </c>
      <c r="JD137" s="133">
        <v>5.7</v>
      </c>
      <c r="JE137" s="265">
        <v>110</v>
      </c>
      <c r="JF137" s="108"/>
      <c r="JG137" s="109"/>
      <c r="JH137" s="110"/>
      <c r="JI137" s="108"/>
      <c r="JJ137" s="243">
        <v>30</v>
      </c>
      <c r="JK137" s="108"/>
      <c r="JL137" s="109"/>
      <c r="JM137" s="109"/>
      <c r="JN137" s="110"/>
      <c r="JO137" s="278">
        <v>40</v>
      </c>
      <c r="JP137" s="243">
        <v>30</v>
      </c>
      <c r="JQ137" s="108"/>
      <c r="JR137" s="109"/>
      <c r="JS137" s="109"/>
      <c r="JT137" s="110"/>
      <c r="JU137" s="108"/>
      <c r="JV137" s="109"/>
      <c r="JW137" s="109"/>
      <c r="JX137" s="110"/>
      <c r="JY137" s="117">
        <v>15</v>
      </c>
      <c r="JZ137" s="109">
        <v>8.8000000000000007</v>
      </c>
      <c r="KA137" s="118">
        <v>46</v>
      </c>
      <c r="KB137" s="119"/>
      <c r="KC137" s="108"/>
      <c r="KD137" s="109"/>
      <c r="KE137" s="109"/>
      <c r="KF137" s="124"/>
    </row>
    <row r="138" spans="1:292" s="115" customFormat="1" ht="14">
      <c r="A138" s="878"/>
      <c r="B138" s="116" t="s">
        <v>391</v>
      </c>
      <c r="C138" s="19"/>
      <c r="D138" s="278">
        <v>13.883333333333333</v>
      </c>
      <c r="E138" s="251">
        <v>5.91</v>
      </c>
      <c r="F138" s="140">
        <v>2.561666666666667</v>
      </c>
      <c r="G138" s="140">
        <v>4.2249999999999996</v>
      </c>
      <c r="H138" s="110"/>
      <c r="I138" s="108"/>
      <c r="J138" s="109"/>
      <c r="K138" s="109"/>
      <c r="L138" s="110"/>
      <c r="M138" s="108"/>
      <c r="N138" s="109"/>
      <c r="O138" s="109"/>
      <c r="P138" s="110"/>
      <c r="Q138" s="416"/>
      <c r="R138" s="426"/>
      <c r="S138" s="426"/>
      <c r="T138" s="427"/>
      <c r="U138" s="108"/>
      <c r="V138" s="251">
        <v>8.8375000000000004</v>
      </c>
      <c r="W138" s="243">
        <v>2</v>
      </c>
      <c r="X138" s="108"/>
      <c r="Y138" s="109"/>
      <c r="Z138" s="109"/>
      <c r="AA138" s="243">
        <v>7.7799999999999994</v>
      </c>
      <c r="AB138" s="117"/>
      <c r="AC138" s="118"/>
      <c r="AD138" s="118"/>
      <c r="AE138" s="119">
        <v>10</v>
      </c>
      <c r="AF138" s="108"/>
      <c r="AG138" s="109"/>
      <c r="AH138" s="109"/>
      <c r="AI138" s="109"/>
      <c r="AJ138" s="110"/>
      <c r="AK138" s="108"/>
      <c r="AL138" s="109"/>
      <c r="AM138" s="109"/>
      <c r="AN138" s="110"/>
      <c r="AO138" s="135">
        <v>0.41249999999999998</v>
      </c>
      <c r="AP138" s="110"/>
      <c r="AQ138" s="413"/>
      <c r="AR138" s="251"/>
      <c r="AS138" s="412"/>
      <c r="AT138" s="243">
        <v>1.075</v>
      </c>
      <c r="AU138" s="108"/>
      <c r="AV138" s="109"/>
      <c r="AW138" s="109"/>
      <c r="AX138" s="110"/>
      <c r="AY138" s="108"/>
      <c r="AZ138" s="109"/>
      <c r="BA138" s="109"/>
      <c r="BB138" s="110"/>
      <c r="BC138" s="108"/>
      <c r="BD138" s="109"/>
      <c r="BE138" s="109"/>
      <c r="BF138" s="110"/>
      <c r="BG138" s="108"/>
      <c r="BH138" s="109"/>
      <c r="BI138" s="109"/>
      <c r="BJ138" s="110"/>
      <c r="BK138" s="135">
        <v>0.10901666666666666</v>
      </c>
      <c r="BL138" s="241">
        <v>0.35000000000000003</v>
      </c>
      <c r="BM138" s="108"/>
      <c r="BN138" s="251">
        <v>2.9449999999999998</v>
      </c>
      <c r="BO138" s="251">
        <v>3.4775</v>
      </c>
      <c r="BP138" s="243">
        <v>1.6400000000000001</v>
      </c>
      <c r="BQ138" s="19"/>
      <c r="BR138" s="108"/>
      <c r="BS138" s="109"/>
      <c r="BT138" s="110"/>
      <c r="BU138" s="108"/>
      <c r="BV138" s="109"/>
      <c r="BW138" s="110"/>
      <c r="BX138" s="108"/>
      <c r="BY138" s="109"/>
      <c r="BZ138" s="110"/>
      <c r="CA138" s="108"/>
      <c r="CB138" s="109"/>
      <c r="CC138" s="110"/>
      <c r="CD138" s="108"/>
      <c r="CE138" s="109"/>
      <c r="CF138" s="110"/>
      <c r="CG138" s="108"/>
      <c r="CH138" s="109"/>
      <c r="CI138" s="110"/>
      <c r="CJ138" s="108"/>
      <c r="CK138" s="110"/>
      <c r="CL138" s="135">
        <v>1.3025</v>
      </c>
      <c r="CM138" s="110"/>
      <c r="CN138" s="256">
        <v>2.6625000000000001</v>
      </c>
      <c r="CO138" s="516">
        <v>5.88</v>
      </c>
      <c r="CP138" s="108"/>
      <c r="CQ138" s="110"/>
      <c r="CR138" s="123"/>
      <c r="CS138" s="123"/>
      <c r="CT138" s="117"/>
      <c r="CU138" s="119"/>
      <c r="CV138" s="108"/>
      <c r="CW138" s="109"/>
      <c r="CX138" s="109"/>
      <c r="CY138" s="110"/>
      <c r="CZ138" s="19"/>
      <c r="DA138" s="307">
        <v>6.7625000000000002</v>
      </c>
      <c r="DB138" s="333">
        <v>3.0549999999999997</v>
      </c>
      <c r="DC138" s="366">
        <v>2.5150000000000001</v>
      </c>
      <c r="DD138" s="109"/>
      <c r="DE138" s="110"/>
      <c r="DF138" s="278">
        <v>6.371666666666667</v>
      </c>
      <c r="DG138" s="251">
        <v>10.918333333333335</v>
      </c>
      <c r="DH138" s="251">
        <v>3</v>
      </c>
      <c r="DI138" s="251">
        <v>4.0199999999999996</v>
      </c>
      <c r="DJ138" s="365">
        <v>3.5</v>
      </c>
      <c r="DK138" s="132">
        <v>2.04</v>
      </c>
      <c r="DL138" s="133">
        <v>1.6</v>
      </c>
      <c r="DM138" s="133">
        <v>3.2</v>
      </c>
      <c r="DN138" s="134"/>
      <c r="DO138" s="108"/>
      <c r="DP138" s="109"/>
      <c r="DQ138" s="109"/>
      <c r="DR138" s="110"/>
      <c r="DS138" s="108"/>
      <c r="DT138" s="109"/>
      <c r="DU138" s="109"/>
      <c r="DV138" s="110"/>
      <c r="DW138" s="19"/>
      <c r="DX138" s="19"/>
      <c r="DY138" s="108"/>
      <c r="DZ138" s="109"/>
      <c r="EA138" s="109"/>
      <c r="EB138" s="110"/>
      <c r="EC138" s="19"/>
      <c r="ED138" s="19"/>
      <c r="EE138" s="135">
        <v>3.45</v>
      </c>
      <c r="EF138" s="241">
        <v>2.73</v>
      </c>
      <c r="EG138" s="108"/>
      <c r="EH138" s="250">
        <v>1.2316666666666667</v>
      </c>
      <c r="EI138" s="108"/>
      <c r="EJ138" s="241">
        <v>0.21833333333333335</v>
      </c>
      <c r="EK138" s="108"/>
      <c r="EL138" s="140">
        <v>2</v>
      </c>
      <c r="EM138" s="241">
        <v>0.51</v>
      </c>
      <c r="EN138" s="108"/>
      <c r="EO138" s="110"/>
      <c r="EP138" s="135">
        <v>2.5349999999999997</v>
      </c>
      <c r="EQ138" s="110"/>
      <c r="ER138" s="108"/>
      <c r="ES138" s="241">
        <v>0.47249999999999998</v>
      </c>
      <c r="ET138" s="108"/>
      <c r="EU138" s="109"/>
      <c r="EV138" s="109"/>
      <c r="EW138" s="110"/>
      <c r="EX138" s="108"/>
      <c r="EY138" s="109"/>
      <c r="EZ138" s="109"/>
      <c r="FA138" s="110"/>
      <c r="FB138" s="278">
        <v>1.0550000000000002</v>
      </c>
      <c r="FC138" s="110"/>
      <c r="FD138" s="108"/>
      <c r="FE138" s="109"/>
      <c r="FF138" s="109"/>
      <c r="FG138" s="110"/>
      <c r="FH138" s="108"/>
      <c r="FI138" s="110"/>
      <c r="FJ138" s="108"/>
      <c r="FK138" s="110"/>
      <c r="FL138" s="108"/>
      <c r="FM138" s="110"/>
      <c r="FN138" s="108"/>
      <c r="FO138" s="109"/>
      <c r="FP138" s="109"/>
      <c r="FQ138" s="110"/>
      <c r="FR138" s="108">
        <v>1</v>
      </c>
      <c r="FS138" s="109"/>
      <c r="FT138" s="109"/>
      <c r="FU138" s="110"/>
      <c r="FV138" s="135">
        <v>2.4775</v>
      </c>
      <c r="FW138" s="241">
        <v>1.3975</v>
      </c>
      <c r="FX138" s="135">
        <v>1.8374999999999999</v>
      </c>
      <c r="FY138" s="241">
        <v>1.6274999999999999</v>
      </c>
      <c r="FZ138" s="108"/>
      <c r="GA138" s="110"/>
      <c r="GB138" s="285"/>
      <c r="GC138" s="108"/>
      <c r="GD138" s="110"/>
      <c r="GE138" s="248"/>
      <c r="GF138" s="251">
        <v>10.475000000000001</v>
      </c>
      <c r="GG138" s="251">
        <v>0.99749999999999994</v>
      </c>
      <c r="GH138" s="241">
        <v>6.2675000000000001</v>
      </c>
      <c r="GI138" s="19"/>
      <c r="GJ138" s="19"/>
      <c r="GK138" s="19"/>
      <c r="GL138" s="19"/>
      <c r="GM138" s="108"/>
      <c r="GN138" s="109"/>
      <c r="GO138" s="109"/>
      <c r="GP138" s="110"/>
      <c r="GQ138" s="108"/>
      <c r="GR138" s="109"/>
      <c r="GS138" s="109"/>
      <c r="GT138" s="110"/>
      <c r="GU138" s="108"/>
      <c r="GV138" s="109"/>
      <c r="GW138" s="109"/>
      <c r="GX138" s="110"/>
      <c r="GY138" s="108"/>
      <c r="GZ138" s="109"/>
      <c r="HA138" s="109"/>
      <c r="HB138" s="110"/>
      <c r="HC138" s="123"/>
      <c r="HD138" s="278">
        <v>2.2625000000000002</v>
      </c>
      <c r="HE138" s="241">
        <v>1.4649999999999999</v>
      </c>
      <c r="HF138" s="108"/>
      <c r="HG138" s="140">
        <v>2.21</v>
      </c>
      <c r="HH138" s="251">
        <v>0.91666666666666663</v>
      </c>
      <c r="HI138" s="250">
        <v>0.61</v>
      </c>
      <c r="HJ138" s="108"/>
      <c r="HK138" s="243">
        <v>1</v>
      </c>
      <c r="HL138" s="108"/>
      <c r="HM138" s="109"/>
      <c r="HN138" s="109"/>
      <c r="HO138" s="110"/>
      <c r="HP138" s="108"/>
      <c r="HQ138" s="110"/>
      <c r="HR138" s="108"/>
      <c r="HS138" s="109"/>
      <c r="HT138" s="109"/>
      <c r="HU138" s="110"/>
      <c r="HV138" s="278">
        <v>20</v>
      </c>
      <c r="HW138" s="110"/>
      <c r="HX138" s="278">
        <v>20.024999999999999</v>
      </c>
      <c r="HY138" s="110"/>
      <c r="HZ138" s="108"/>
      <c r="IA138" s="109"/>
      <c r="IB138" s="109"/>
      <c r="IC138" s="110"/>
      <c r="ID138" s="278">
        <v>2.0649999999999999</v>
      </c>
      <c r="IE138" s="110"/>
      <c r="IF138" s="278">
        <v>1.9674999999999998</v>
      </c>
      <c r="IG138" s="110"/>
      <c r="IH138" s="108"/>
      <c r="II138" s="109"/>
      <c r="IJ138" s="109"/>
      <c r="IK138" s="110"/>
      <c r="IL138" s="19"/>
      <c r="IM138" s="278">
        <v>2.5350000000000001</v>
      </c>
      <c r="IN138" s="243">
        <v>1.7425000000000002</v>
      </c>
      <c r="IO138" s="108"/>
      <c r="IP138" s="109"/>
      <c r="IQ138" s="109"/>
      <c r="IR138" s="110"/>
      <c r="IS138" s="108"/>
      <c r="IT138" s="109"/>
      <c r="IU138" s="109"/>
      <c r="IV138" s="110"/>
      <c r="IW138" s="108"/>
      <c r="IX138" s="109"/>
      <c r="IY138" s="109"/>
      <c r="IZ138" s="110"/>
      <c r="JA138" s="19"/>
      <c r="JB138" s="256">
        <v>2.74</v>
      </c>
      <c r="JC138" s="271">
        <v>2.97</v>
      </c>
      <c r="JD138" s="271">
        <v>1.9</v>
      </c>
      <c r="JE138" s="265">
        <v>1.29</v>
      </c>
      <c r="JF138" s="108"/>
      <c r="JG138" s="109"/>
      <c r="JH138" s="110"/>
      <c r="JI138" s="108"/>
      <c r="JJ138" s="241">
        <v>0.29249999999999998</v>
      </c>
      <c r="JK138" s="108"/>
      <c r="JL138" s="109"/>
      <c r="JM138" s="109"/>
      <c r="JN138" s="110"/>
      <c r="JO138" s="278">
        <v>5</v>
      </c>
      <c r="JP138" s="243">
        <v>7.017500000000001</v>
      </c>
      <c r="JQ138" s="108"/>
      <c r="JR138" s="109"/>
      <c r="JS138" s="109"/>
      <c r="JT138" s="110"/>
      <c r="JU138" s="108"/>
      <c r="JV138" s="109"/>
      <c r="JW138" s="109"/>
      <c r="JX138" s="110"/>
      <c r="JY138" s="256">
        <v>4.29</v>
      </c>
      <c r="JZ138" s="284">
        <v>2.88</v>
      </c>
      <c r="KA138" s="271">
        <v>3.4</v>
      </c>
      <c r="KB138" s="119"/>
      <c r="KC138" s="108"/>
      <c r="KD138" s="109"/>
      <c r="KE138" s="109"/>
      <c r="KF138" s="124"/>
    </row>
    <row r="139" spans="1:292" s="115" customFormat="1" ht="14">
      <c r="A139" s="878"/>
      <c r="B139" s="116" t="s">
        <v>269</v>
      </c>
      <c r="C139" s="19"/>
      <c r="D139" s="135">
        <v>4.0999999999999996</v>
      </c>
      <c r="E139" s="140">
        <v>0.88</v>
      </c>
      <c r="F139" s="140">
        <v>0.33</v>
      </c>
      <c r="G139" s="249">
        <v>3.5000000000000003E-2</v>
      </c>
      <c r="H139" s="110"/>
      <c r="I139" s="108"/>
      <c r="J139" s="109"/>
      <c r="K139" s="109"/>
      <c r="L139" s="110"/>
      <c r="M139" s="108"/>
      <c r="N139" s="109"/>
      <c r="O139" s="109"/>
      <c r="P139" s="110"/>
      <c r="Q139" s="416"/>
      <c r="R139" s="426"/>
      <c r="S139" s="426"/>
      <c r="T139" s="427"/>
      <c r="U139" s="108"/>
      <c r="V139" s="140">
        <v>2.6</v>
      </c>
      <c r="W139" s="241">
        <v>0.19</v>
      </c>
      <c r="X139" s="108"/>
      <c r="Y139" s="109"/>
      <c r="Z139" s="109"/>
      <c r="AA139" s="241">
        <v>5.4</v>
      </c>
      <c r="AB139" s="117"/>
      <c r="AC139" s="118"/>
      <c r="AD139" s="118"/>
      <c r="AE139" s="119">
        <v>4.4000000000000004</v>
      </c>
      <c r="AF139" s="108"/>
      <c r="AG139" s="109"/>
      <c r="AH139" s="109"/>
      <c r="AI139" s="109"/>
      <c r="AJ139" s="110"/>
      <c r="AK139" s="108"/>
      <c r="AL139" s="109"/>
      <c r="AM139" s="109"/>
      <c r="AN139" s="110"/>
      <c r="AO139" s="248"/>
      <c r="AP139" s="110"/>
      <c r="AQ139" s="413"/>
      <c r="AR139" s="251"/>
      <c r="AS139" s="412"/>
      <c r="AT139" s="241">
        <v>0.13</v>
      </c>
      <c r="AU139" s="108"/>
      <c r="AV139" s="109"/>
      <c r="AW139" s="109"/>
      <c r="AX139" s="110"/>
      <c r="AY139" s="108"/>
      <c r="AZ139" s="109"/>
      <c r="BA139" s="109"/>
      <c r="BB139" s="110"/>
      <c r="BC139" s="108"/>
      <c r="BD139" s="109"/>
      <c r="BE139" s="109"/>
      <c r="BF139" s="110"/>
      <c r="BG139" s="108"/>
      <c r="BH139" s="109"/>
      <c r="BI139" s="109"/>
      <c r="BJ139" s="110"/>
      <c r="BK139" s="248">
        <v>1.4E-2</v>
      </c>
      <c r="BL139" s="250">
        <v>1.7000000000000001E-2</v>
      </c>
      <c r="BM139" s="108"/>
      <c r="BN139" s="140">
        <v>1.4</v>
      </c>
      <c r="BO139" s="140">
        <v>0.4</v>
      </c>
      <c r="BP139" s="241">
        <v>9.4E-2</v>
      </c>
      <c r="BQ139" s="19"/>
      <c r="BR139" s="108"/>
      <c r="BS139" s="109"/>
      <c r="BT139" s="110"/>
      <c r="BU139" s="108"/>
      <c r="BV139" s="109"/>
      <c r="BW139" s="110"/>
      <c r="BX139" s="108"/>
      <c r="BY139" s="109"/>
      <c r="BZ139" s="110"/>
      <c r="CA139" s="108"/>
      <c r="CB139" s="109"/>
      <c r="CC139" s="110"/>
      <c r="CD139" s="108"/>
      <c r="CE139" s="109"/>
      <c r="CF139" s="110"/>
      <c r="CG139" s="108"/>
      <c r="CH139" s="109"/>
      <c r="CI139" s="110"/>
      <c r="CJ139" s="108"/>
      <c r="CK139" s="110"/>
      <c r="CL139" s="248">
        <v>8.1000000000000003E-2</v>
      </c>
      <c r="CM139" s="110"/>
      <c r="CN139" s="528">
        <v>0.19</v>
      </c>
      <c r="CO139" s="523">
        <v>1.3</v>
      </c>
      <c r="CP139" s="108"/>
      <c r="CQ139" s="110"/>
      <c r="CR139" s="123"/>
      <c r="CS139" s="123"/>
      <c r="CT139" s="117"/>
      <c r="CU139" s="119"/>
      <c r="CV139" s="108"/>
      <c r="CW139" s="109"/>
      <c r="CX139" s="109"/>
      <c r="CY139" s="110"/>
      <c r="CZ139" s="19"/>
      <c r="DA139" s="245">
        <v>1.3</v>
      </c>
      <c r="DB139" s="366">
        <v>0.21</v>
      </c>
      <c r="DC139" s="366">
        <v>0.48</v>
      </c>
      <c r="DD139" s="109"/>
      <c r="DE139" s="110"/>
      <c r="DF139" s="135">
        <v>1.9</v>
      </c>
      <c r="DG139" s="140">
        <v>1.1000000000000001</v>
      </c>
      <c r="DH139" s="140">
        <v>0.33</v>
      </c>
      <c r="DI139" s="249"/>
      <c r="DJ139" s="365">
        <v>7.3999999999999996E-2</v>
      </c>
      <c r="DK139" s="132">
        <v>0.35</v>
      </c>
      <c r="DL139" s="133">
        <v>0.13</v>
      </c>
      <c r="DM139" s="133">
        <v>0.2</v>
      </c>
      <c r="DN139" s="134"/>
      <c r="DO139" s="108"/>
      <c r="DP139" s="109"/>
      <c r="DQ139" s="109"/>
      <c r="DR139" s="110"/>
      <c r="DS139" s="108"/>
      <c r="DT139" s="109"/>
      <c r="DU139" s="109"/>
      <c r="DV139" s="110"/>
      <c r="DW139" s="19"/>
      <c r="DX139" s="19"/>
      <c r="DY139" s="108"/>
      <c r="DZ139" s="109"/>
      <c r="EA139" s="109"/>
      <c r="EB139" s="110"/>
      <c r="EC139" s="19"/>
      <c r="ED139" s="19"/>
      <c r="EE139" s="135">
        <v>0.36</v>
      </c>
      <c r="EF139" s="241">
        <v>8.4000000000000005E-2</v>
      </c>
      <c r="EG139" s="108"/>
      <c r="EH139" s="250"/>
      <c r="EI139" s="108"/>
      <c r="EJ139" s="250">
        <v>0.03</v>
      </c>
      <c r="EK139" s="108"/>
      <c r="EL139" s="140">
        <v>0.45</v>
      </c>
      <c r="EM139" s="241">
        <v>0.24</v>
      </c>
      <c r="EN139" s="108"/>
      <c r="EO139" s="110"/>
      <c r="EP139" s="135">
        <v>5.2999999999999999E-2</v>
      </c>
      <c r="EQ139" s="110"/>
      <c r="ER139" s="108"/>
      <c r="ES139" s="241">
        <v>7.3999999999999996E-2</v>
      </c>
      <c r="ET139" s="108"/>
      <c r="EU139" s="109"/>
      <c r="EV139" s="109"/>
      <c r="EW139" s="110"/>
      <c r="EX139" s="108"/>
      <c r="EY139" s="109"/>
      <c r="EZ139" s="109"/>
      <c r="FA139" s="110"/>
      <c r="FB139" s="135">
        <v>0.17</v>
      </c>
      <c r="FC139" s="110"/>
      <c r="FD139" s="108"/>
      <c r="FE139" s="109"/>
      <c r="FF139" s="109"/>
      <c r="FG139" s="110"/>
      <c r="FH139" s="108"/>
      <c r="FI139" s="110"/>
      <c r="FJ139" s="108"/>
      <c r="FK139" s="110"/>
      <c r="FL139" s="108"/>
      <c r="FM139" s="110"/>
      <c r="FN139" s="108"/>
      <c r="FO139" s="109"/>
      <c r="FP139" s="109"/>
      <c r="FQ139" s="110"/>
      <c r="FR139" s="108">
        <v>0.1</v>
      </c>
      <c r="FS139" s="109"/>
      <c r="FT139" s="109"/>
      <c r="FU139" s="110"/>
      <c r="FV139" s="135">
        <v>0.23</v>
      </c>
      <c r="FW139" s="241">
        <v>9.8000000000000004E-2</v>
      </c>
      <c r="FX139" s="248">
        <v>0.03</v>
      </c>
      <c r="FY139" s="241">
        <v>6.5000000000000002E-2</v>
      </c>
      <c r="FZ139" s="108"/>
      <c r="GA139" s="110"/>
      <c r="GB139" s="285"/>
      <c r="GC139" s="108"/>
      <c r="GD139" s="110"/>
      <c r="GE139" s="248"/>
      <c r="GF139" s="140">
        <v>5.4</v>
      </c>
      <c r="GG139" s="140">
        <v>0.36</v>
      </c>
      <c r="GH139" s="250">
        <v>4.1000000000000002E-2</v>
      </c>
      <c r="GI139" s="19"/>
      <c r="GJ139" s="19"/>
      <c r="GK139" s="19"/>
      <c r="GL139" s="19"/>
      <c r="GM139" s="108"/>
      <c r="GN139" s="109"/>
      <c r="GO139" s="109"/>
      <c r="GP139" s="110"/>
      <c r="GQ139" s="108"/>
      <c r="GR139" s="109"/>
      <c r="GS139" s="109"/>
      <c r="GT139" s="110"/>
      <c r="GU139" s="108"/>
      <c r="GV139" s="109"/>
      <c r="GW139" s="109"/>
      <c r="GX139" s="110"/>
      <c r="GY139" s="108"/>
      <c r="GZ139" s="109"/>
      <c r="HA139" s="109"/>
      <c r="HB139" s="110"/>
      <c r="HC139" s="123"/>
      <c r="HD139" s="135">
        <v>1</v>
      </c>
      <c r="HE139" s="241">
        <v>6.4000000000000001E-2</v>
      </c>
      <c r="HF139" s="108"/>
      <c r="HG139" s="249"/>
      <c r="HH139" s="251">
        <v>9.0999999999999998E-2</v>
      </c>
      <c r="HI139" s="250">
        <v>0.05</v>
      </c>
      <c r="HJ139" s="108"/>
      <c r="HK139" s="241">
        <v>0.19</v>
      </c>
      <c r="HL139" s="108"/>
      <c r="HM139" s="109"/>
      <c r="HN139" s="109"/>
      <c r="HO139" s="110"/>
      <c r="HP139" s="108"/>
      <c r="HQ139" s="110"/>
      <c r="HR139" s="108"/>
      <c r="HS139" s="109"/>
      <c r="HT139" s="109"/>
      <c r="HU139" s="110"/>
      <c r="HV139" s="278">
        <v>12</v>
      </c>
      <c r="HW139" s="110"/>
      <c r="HX139" s="135">
        <v>6.7</v>
      </c>
      <c r="HY139" s="110"/>
      <c r="HZ139" s="108"/>
      <c r="IA139" s="109"/>
      <c r="IB139" s="109"/>
      <c r="IC139" s="110"/>
      <c r="ID139" s="135">
        <v>0.39</v>
      </c>
      <c r="IE139" s="110"/>
      <c r="IF139" s="135">
        <v>0.13</v>
      </c>
      <c r="IG139" s="110"/>
      <c r="IH139" s="108"/>
      <c r="II139" s="109"/>
      <c r="IJ139" s="109"/>
      <c r="IK139" s="110"/>
      <c r="IL139" s="19"/>
      <c r="IM139" s="135">
        <v>0.19</v>
      </c>
      <c r="IN139" s="369">
        <v>0.18</v>
      </c>
      <c r="IO139" s="108"/>
      <c r="IP139" s="109"/>
      <c r="IQ139" s="109"/>
      <c r="IR139" s="110"/>
      <c r="IS139" s="108"/>
      <c r="IT139" s="109"/>
      <c r="IU139" s="109"/>
      <c r="IV139" s="110"/>
      <c r="IW139" s="108"/>
      <c r="IX139" s="109"/>
      <c r="IY139" s="109"/>
      <c r="IZ139" s="110"/>
      <c r="JA139" s="19"/>
      <c r="JB139" s="132">
        <v>0.55000000000000004</v>
      </c>
      <c r="JC139" s="133">
        <v>0.56000000000000005</v>
      </c>
      <c r="JD139" s="133">
        <v>0.15</v>
      </c>
      <c r="JE139" s="134">
        <v>8.3000000000000004E-2</v>
      </c>
      <c r="JF139" s="108"/>
      <c r="JG139" s="109"/>
      <c r="JH139" s="110"/>
      <c r="JI139" s="108"/>
      <c r="JJ139" s="241">
        <v>6.6000000000000003E-2</v>
      </c>
      <c r="JK139" s="108"/>
      <c r="JL139" s="109"/>
      <c r="JM139" s="109"/>
      <c r="JN139" s="110"/>
      <c r="JO139" s="135">
        <v>0.23</v>
      </c>
      <c r="JP139" s="241">
        <v>0.32</v>
      </c>
      <c r="JQ139" s="108"/>
      <c r="JR139" s="109"/>
      <c r="JS139" s="109"/>
      <c r="JT139" s="110"/>
      <c r="JU139" s="108"/>
      <c r="JV139" s="109"/>
      <c r="JW139" s="109"/>
      <c r="JX139" s="110"/>
      <c r="JY139" s="117">
        <v>1.1000000000000001</v>
      </c>
      <c r="JZ139" s="109">
        <v>0.2</v>
      </c>
      <c r="KA139" s="133">
        <v>0.37</v>
      </c>
      <c r="KB139" s="119"/>
      <c r="KC139" s="108"/>
      <c r="KD139" s="109"/>
      <c r="KE139" s="109"/>
      <c r="KF139" s="124"/>
    </row>
    <row r="140" spans="1:292" s="115" customFormat="1" ht="14">
      <c r="A140" s="878"/>
      <c r="B140" s="524" t="s">
        <v>392</v>
      </c>
      <c r="C140" s="19"/>
      <c r="D140" s="278">
        <v>4.9798333333333327</v>
      </c>
      <c r="E140" s="251">
        <v>14.193333333333333</v>
      </c>
      <c r="F140" s="251">
        <v>84.894999999999996</v>
      </c>
      <c r="G140" s="251">
        <v>2400</v>
      </c>
      <c r="H140" s="110"/>
      <c r="I140" s="108"/>
      <c r="J140" s="109"/>
      <c r="K140" s="109"/>
      <c r="L140" s="110"/>
      <c r="M140" s="108"/>
      <c r="N140" s="109"/>
      <c r="O140" s="109"/>
      <c r="P140" s="110"/>
      <c r="Q140" s="108"/>
      <c r="R140" s="109"/>
      <c r="S140" s="109"/>
      <c r="T140" s="110"/>
      <c r="U140" s="108"/>
      <c r="V140" s="251">
        <v>1.7024999999999999</v>
      </c>
      <c r="W140" s="243">
        <v>10</v>
      </c>
      <c r="X140" s="108"/>
      <c r="Y140" s="109"/>
      <c r="Z140" s="109"/>
      <c r="AA140" s="243">
        <v>1.9681999999999999</v>
      </c>
      <c r="AB140" s="117"/>
      <c r="AC140" s="118"/>
      <c r="AD140" s="118"/>
      <c r="AE140" s="265">
        <v>1.9355</v>
      </c>
      <c r="AF140" s="108"/>
      <c r="AG140" s="109"/>
      <c r="AH140" s="109"/>
      <c r="AI140" s="109"/>
      <c r="AJ140" s="110"/>
      <c r="AK140" s="108"/>
      <c r="AL140" s="109"/>
      <c r="AM140" s="109"/>
      <c r="AN140" s="110"/>
      <c r="AO140" s="278">
        <v>620</v>
      </c>
      <c r="AP140" s="110"/>
      <c r="AQ140" s="108"/>
      <c r="AR140" s="109"/>
      <c r="AS140" s="109"/>
      <c r="AT140" s="243">
        <v>2.181</v>
      </c>
      <c r="AU140" s="108"/>
      <c r="AV140" s="109"/>
      <c r="AW140" s="109"/>
      <c r="AX140" s="110"/>
      <c r="AY140" s="108"/>
      <c r="AZ140" s="109"/>
      <c r="BA140" s="109"/>
      <c r="BB140" s="110"/>
      <c r="BC140" s="108"/>
      <c r="BD140" s="109"/>
      <c r="BE140" s="109"/>
      <c r="BF140" s="110"/>
      <c r="BG140" s="108"/>
      <c r="BH140" s="109"/>
      <c r="BI140" s="109"/>
      <c r="BJ140" s="110"/>
      <c r="BK140" s="278">
        <v>170</v>
      </c>
      <c r="BL140" s="243">
        <v>160</v>
      </c>
      <c r="BM140" s="108"/>
      <c r="BN140" s="251">
        <v>4.0677500000000002</v>
      </c>
      <c r="BO140" s="251">
        <v>11.5425</v>
      </c>
      <c r="BP140" s="243">
        <v>33.782499999999999</v>
      </c>
      <c r="BQ140" s="19"/>
      <c r="BR140" s="108"/>
      <c r="BS140" s="109"/>
      <c r="BT140" s="110"/>
      <c r="BU140" s="108"/>
      <c r="BV140" s="109"/>
      <c r="BW140" s="110"/>
      <c r="BX140" s="108"/>
      <c r="BY140" s="109"/>
      <c r="BZ140" s="110"/>
      <c r="CA140" s="108"/>
      <c r="CB140" s="109"/>
      <c r="CC140" s="110"/>
      <c r="CD140" s="108"/>
      <c r="CE140" s="109"/>
      <c r="CF140" s="110"/>
      <c r="CG140" s="108"/>
      <c r="CH140" s="109"/>
      <c r="CI140" s="110"/>
      <c r="CJ140" s="108"/>
      <c r="CK140" s="110"/>
      <c r="CL140" s="278">
        <v>215.32500000000002</v>
      </c>
      <c r="CM140" s="110"/>
      <c r="CN140" s="515">
        <v>60</v>
      </c>
      <c r="CO140" s="516">
        <v>400</v>
      </c>
      <c r="CP140" s="363"/>
      <c r="CQ140" s="365"/>
      <c r="CR140" s="123"/>
      <c r="CS140" s="123"/>
      <c r="CT140" s="117"/>
      <c r="CU140" s="119"/>
      <c r="CV140" s="108"/>
      <c r="CW140" s="109"/>
      <c r="CX140" s="109"/>
      <c r="CY140" s="110"/>
      <c r="CZ140" s="19"/>
      <c r="DA140" s="307">
        <v>10.465250000000001</v>
      </c>
      <c r="DB140" s="333">
        <v>30</v>
      </c>
      <c r="DC140" s="333">
        <v>100</v>
      </c>
      <c r="DD140" s="109"/>
      <c r="DE140" s="110"/>
      <c r="DF140" s="135">
        <v>4</v>
      </c>
      <c r="DG140" s="251">
        <v>6.8959999999999999</v>
      </c>
      <c r="DH140" s="251">
        <v>44.650000000000006</v>
      </c>
      <c r="DI140" s="251">
        <v>560.29999999999995</v>
      </c>
      <c r="DJ140" s="473">
        <v>1489.6666666666667</v>
      </c>
      <c r="DK140" s="256">
        <v>13.71</v>
      </c>
      <c r="DL140" s="271">
        <v>49.8</v>
      </c>
      <c r="DM140" s="271">
        <v>60</v>
      </c>
      <c r="DN140" s="134"/>
      <c r="DO140" s="108"/>
      <c r="DP140" s="109"/>
      <c r="DQ140" s="109"/>
      <c r="DR140" s="110"/>
      <c r="DS140" s="108"/>
      <c r="DT140" s="109"/>
      <c r="DU140" s="109"/>
      <c r="DV140" s="110"/>
      <c r="DW140" s="19"/>
      <c r="DX140" s="19"/>
      <c r="DY140" s="108"/>
      <c r="DZ140" s="109"/>
      <c r="EA140" s="109"/>
      <c r="EB140" s="110"/>
      <c r="EC140" s="19"/>
      <c r="ED140" s="19"/>
      <c r="EE140" s="278">
        <v>6.8325000000000005</v>
      </c>
      <c r="EF140" s="243">
        <v>14.125</v>
      </c>
      <c r="EG140" s="108"/>
      <c r="EH140" s="241">
        <v>46.68333333333333</v>
      </c>
      <c r="EI140" s="108"/>
      <c r="EJ140" s="243">
        <v>100</v>
      </c>
      <c r="EK140" s="108"/>
      <c r="EL140" s="251">
        <v>20</v>
      </c>
      <c r="EM140" s="243">
        <v>70</v>
      </c>
      <c r="EN140" s="108"/>
      <c r="EO140" s="110"/>
      <c r="EP140" s="278">
        <v>40</v>
      </c>
      <c r="EQ140" s="110"/>
      <c r="ER140" s="108"/>
      <c r="ES140" s="243">
        <v>50</v>
      </c>
      <c r="ET140" s="108"/>
      <c r="EU140" s="109"/>
      <c r="EV140" s="109"/>
      <c r="EW140" s="110"/>
      <c r="EX140" s="108"/>
      <c r="EY140" s="109"/>
      <c r="EZ140" s="109"/>
      <c r="FA140" s="110"/>
      <c r="FB140" s="278">
        <v>79.7</v>
      </c>
      <c r="FC140" s="110"/>
      <c r="FD140" s="108"/>
      <c r="FE140" s="109"/>
      <c r="FF140" s="109"/>
      <c r="FG140" s="110"/>
      <c r="FH140" s="108"/>
      <c r="FI140" s="110"/>
      <c r="FJ140" s="108"/>
      <c r="FK140" s="110"/>
      <c r="FL140" s="108"/>
      <c r="FM140" s="110"/>
      <c r="FN140" s="108"/>
      <c r="FO140" s="109"/>
      <c r="FP140" s="109"/>
      <c r="FQ140" s="110"/>
      <c r="FR140" s="108">
        <v>60</v>
      </c>
      <c r="FS140" s="109"/>
      <c r="FT140" s="109"/>
      <c r="FU140" s="110"/>
      <c r="FV140" s="278">
        <v>30</v>
      </c>
      <c r="FW140" s="243">
        <v>80</v>
      </c>
      <c r="FX140" s="278">
        <v>22.65</v>
      </c>
      <c r="FY140" s="243">
        <v>60</v>
      </c>
      <c r="FZ140" s="108"/>
      <c r="GA140" s="110"/>
      <c r="GB140" s="517"/>
      <c r="GC140" s="108"/>
      <c r="GD140" s="110"/>
      <c r="GE140" s="248"/>
      <c r="GF140" s="249">
        <v>4.614E-2</v>
      </c>
      <c r="GG140" s="140">
        <v>0.36849999999999999</v>
      </c>
      <c r="GH140" s="243">
        <v>20</v>
      </c>
      <c r="GI140" s="19"/>
      <c r="GJ140" s="19"/>
      <c r="GK140" s="19"/>
      <c r="GL140" s="19"/>
      <c r="GM140" s="108"/>
      <c r="GN140" s="109"/>
      <c r="GO140" s="109"/>
      <c r="GP140" s="110"/>
      <c r="GQ140" s="108"/>
      <c r="GR140" s="109"/>
      <c r="GS140" s="109"/>
      <c r="GT140" s="110"/>
      <c r="GU140" s="108"/>
      <c r="GV140" s="109"/>
      <c r="GW140" s="109"/>
      <c r="GX140" s="110"/>
      <c r="GY140" s="108"/>
      <c r="GZ140" s="109"/>
      <c r="HA140" s="109"/>
      <c r="HB140" s="110"/>
      <c r="HC140" s="123"/>
      <c r="HD140" s="278">
        <v>70</v>
      </c>
      <c r="HE140" s="243">
        <v>120</v>
      </c>
      <c r="HF140" s="108"/>
      <c r="HG140" s="251">
        <v>0.60899999999999999</v>
      </c>
      <c r="HH140" s="251">
        <v>4.0233333333333334</v>
      </c>
      <c r="HI140" s="243">
        <v>15.72</v>
      </c>
      <c r="HJ140" s="108"/>
      <c r="HK140" s="243">
        <v>19.850000000000001</v>
      </c>
      <c r="HL140" s="108"/>
      <c r="HM140" s="109"/>
      <c r="HN140" s="109"/>
      <c r="HO140" s="110"/>
      <c r="HP140" s="108"/>
      <c r="HQ140" s="110"/>
      <c r="HR140" s="108"/>
      <c r="HS140" s="109"/>
      <c r="HT140" s="109"/>
      <c r="HU140" s="110"/>
      <c r="HV140" s="278">
        <v>5.9875000000000007</v>
      </c>
      <c r="HW140" s="110"/>
      <c r="HX140" s="278">
        <v>6.6125000000000007</v>
      </c>
      <c r="HY140" s="110"/>
      <c r="HZ140" s="108"/>
      <c r="IA140" s="109"/>
      <c r="IB140" s="109"/>
      <c r="IC140" s="110"/>
      <c r="ID140" s="278">
        <v>80</v>
      </c>
      <c r="IE140" s="110"/>
      <c r="IF140" s="278">
        <v>170</v>
      </c>
      <c r="IG140" s="110"/>
      <c r="IH140" s="108"/>
      <c r="II140" s="109"/>
      <c r="IJ140" s="109"/>
      <c r="IK140" s="110"/>
      <c r="IL140" s="19"/>
      <c r="IM140" s="278">
        <v>40</v>
      </c>
      <c r="IN140" s="431">
        <v>150</v>
      </c>
      <c r="IO140" s="108"/>
      <c r="IP140" s="109"/>
      <c r="IQ140" s="109"/>
      <c r="IR140" s="110"/>
      <c r="IS140" s="108"/>
      <c r="IT140" s="109"/>
      <c r="IU140" s="109"/>
      <c r="IV140" s="110"/>
      <c r="IW140" s="108"/>
      <c r="IX140" s="109"/>
      <c r="IY140" s="109"/>
      <c r="IZ140" s="110"/>
      <c r="JA140" s="19"/>
      <c r="JB140" s="256">
        <v>13.12</v>
      </c>
      <c r="JC140" s="271">
        <v>19.997</v>
      </c>
      <c r="JD140" s="271">
        <v>60</v>
      </c>
      <c r="JE140" s="265">
        <v>200</v>
      </c>
      <c r="JF140" s="108"/>
      <c r="JG140" s="109"/>
      <c r="JH140" s="110"/>
      <c r="JI140" s="108"/>
      <c r="JJ140" s="243">
        <v>100</v>
      </c>
      <c r="JK140" s="108"/>
      <c r="JL140" s="109"/>
      <c r="JM140" s="109"/>
      <c r="JN140" s="110"/>
      <c r="JO140" s="278">
        <v>110</v>
      </c>
      <c r="JP140" s="243">
        <v>220</v>
      </c>
      <c r="JQ140" s="108"/>
      <c r="JR140" s="109"/>
      <c r="JS140" s="109"/>
      <c r="JT140" s="110"/>
      <c r="JU140" s="108"/>
      <c r="JV140" s="109"/>
      <c r="JW140" s="109"/>
      <c r="JX140" s="110"/>
      <c r="JY140" s="256">
        <v>10</v>
      </c>
      <c r="JZ140" s="271">
        <v>30</v>
      </c>
      <c r="KA140" s="271">
        <v>50</v>
      </c>
      <c r="KB140" s="134"/>
      <c r="KC140" s="108"/>
      <c r="KD140" s="109"/>
      <c r="KE140" s="109"/>
      <c r="KF140" s="124"/>
    </row>
    <row r="141" spans="1:292" s="115" customFormat="1" ht="14">
      <c r="A141" s="878"/>
      <c r="B141" s="116" t="s">
        <v>269</v>
      </c>
      <c r="C141" s="19"/>
      <c r="D141" s="135">
        <v>1.1000000000000001</v>
      </c>
      <c r="E141" s="140">
        <v>2.9</v>
      </c>
      <c r="F141" s="140">
        <v>3.8</v>
      </c>
      <c r="G141" s="251">
        <v>76</v>
      </c>
      <c r="H141" s="110"/>
      <c r="I141" s="108"/>
      <c r="J141" s="109"/>
      <c r="K141" s="109"/>
      <c r="L141" s="110"/>
      <c r="M141" s="108"/>
      <c r="N141" s="109"/>
      <c r="O141" s="109"/>
      <c r="P141" s="110"/>
      <c r="Q141" s="108"/>
      <c r="R141" s="109"/>
      <c r="S141" s="109"/>
      <c r="T141" s="110"/>
      <c r="U141" s="108"/>
      <c r="V141" s="140">
        <v>0.4</v>
      </c>
      <c r="W141" s="241">
        <v>1.3</v>
      </c>
      <c r="X141" s="108"/>
      <c r="Y141" s="109"/>
      <c r="Z141" s="109"/>
      <c r="AA141" s="241">
        <v>0.24</v>
      </c>
      <c r="AB141" s="117"/>
      <c r="AC141" s="118"/>
      <c r="AD141" s="118"/>
      <c r="AE141" s="119">
        <v>0.1</v>
      </c>
      <c r="AF141" s="108"/>
      <c r="AG141" s="109"/>
      <c r="AH141" s="109"/>
      <c r="AI141" s="109"/>
      <c r="AJ141" s="110"/>
      <c r="AK141" s="108"/>
      <c r="AL141" s="109"/>
      <c r="AM141" s="109"/>
      <c r="AN141" s="110"/>
      <c r="AO141" s="278"/>
      <c r="AP141" s="110"/>
      <c r="AQ141" s="108"/>
      <c r="AR141" s="109"/>
      <c r="AS141" s="109"/>
      <c r="AT141" s="241">
        <v>0.43</v>
      </c>
      <c r="AU141" s="108"/>
      <c r="AV141" s="109"/>
      <c r="AW141" s="109"/>
      <c r="AX141" s="110"/>
      <c r="AY141" s="108"/>
      <c r="AZ141" s="109"/>
      <c r="BA141" s="109"/>
      <c r="BB141" s="110"/>
      <c r="BC141" s="108"/>
      <c r="BD141" s="109"/>
      <c r="BE141" s="109"/>
      <c r="BF141" s="110"/>
      <c r="BG141" s="108"/>
      <c r="BH141" s="109"/>
      <c r="BI141" s="109"/>
      <c r="BJ141" s="110"/>
      <c r="BK141" s="278">
        <v>40</v>
      </c>
      <c r="BL141" s="243">
        <v>10</v>
      </c>
      <c r="BM141" s="108"/>
      <c r="BN141" s="140">
        <v>0.73</v>
      </c>
      <c r="BO141" s="140">
        <v>0.24</v>
      </c>
      <c r="BP141" s="241">
        <v>2.1</v>
      </c>
      <c r="BQ141" s="19"/>
      <c r="BR141" s="108"/>
      <c r="BS141" s="109"/>
      <c r="BT141" s="110"/>
      <c r="BU141" s="108"/>
      <c r="BV141" s="109"/>
      <c r="BW141" s="110"/>
      <c r="BX141" s="108"/>
      <c r="BY141" s="109"/>
      <c r="BZ141" s="110"/>
      <c r="CA141" s="108"/>
      <c r="CB141" s="109"/>
      <c r="CC141" s="110"/>
      <c r="CD141" s="108"/>
      <c r="CE141" s="109"/>
      <c r="CF141" s="110"/>
      <c r="CG141" s="108"/>
      <c r="CH141" s="109"/>
      <c r="CI141" s="110"/>
      <c r="CJ141" s="108"/>
      <c r="CK141" s="110"/>
      <c r="CL141" s="135">
        <v>6.7</v>
      </c>
      <c r="CM141" s="110"/>
      <c r="CN141" s="528">
        <v>1</v>
      </c>
      <c r="CO141" s="516">
        <v>22</v>
      </c>
      <c r="CP141" s="363"/>
      <c r="CQ141" s="365"/>
      <c r="CR141" s="123"/>
      <c r="CS141" s="123"/>
      <c r="CT141" s="117"/>
      <c r="CU141" s="119"/>
      <c r="CV141" s="108"/>
      <c r="CW141" s="109"/>
      <c r="CX141" s="109"/>
      <c r="CY141" s="110"/>
      <c r="CZ141" s="19"/>
      <c r="DA141" s="245">
        <v>1.1000000000000001</v>
      </c>
      <c r="DB141" s="366">
        <v>1.5</v>
      </c>
      <c r="DC141" s="333">
        <v>13</v>
      </c>
      <c r="DD141" s="109"/>
      <c r="DE141" s="110"/>
      <c r="DF141" s="135">
        <v>0.54</v>
      </c>
      <c r="DG141" s="140">
        <v>0.24</v>
      </c>
      <c r="DH141" s="140">
        <v>2.2999999999999998</v>
      </c>
      <c r="DI141" s="140">
        <v>4.7</v>
      </c>
      <c r="DJ141" s="473">
        <v>10</v>
      </c>
      <c r="DK141" s="132">
        <v>1.2</v>
      </c>
      <c r="DL141" s="133">
        <v>4.9000000000000004</v>
      </c>
      <c r="DM141" s="133">
        <v>2.1</v>
      </c>
      <c r="DN141" s="134"/>
      <c r="DO141" s="108"/>
      <c r="DP141" s="109"/>
      <c r="DQ141" s="109"/>
      <c r="DR141" s="110"/>
      <c r="DS141" s="108"/>
      <c r="DT141" s="109"/>
      <c r="DU141" s="109"/>
      <c r="DV141" s="110"/>
      <c r="DW141" s="19"/>
      <c r="DX141" s="19"/>
      <c r="DY141" s="108"/>
      <c r="DZ141" s="109"/>
      <c r="EA141" s="109"/>
      <c r="EB141" s="110"/>
      <c r="EC141" s="19"/>
      <c r="ED141" s="19"/>
      <c r="EE141" s="135">
        <v>0.16</v>
      </c>
      <c r="EF141" s="241">
        <v>0.62</v>
      </c>
      <c r="EG141" s="108"/>
      <c r="EH141" s="241"/>
      <c r="EI141" s="108"/>
      <c r="EJ141" s="243">
        <v>21</v>
      </c>
      <c r="EK141" s="108"/>
      <c r="EL141" s="251">
        <v>12</v>
      </c>
      <c r="EM141" s="243">
        <v>42</v>
      </c>
      <c r="EN141" s="108"/>
      <c r="EO141" s="110"/>
      <c r="EP141" s="135">
        <v>7.6</v>
      </c>
      <c r="EQ141" s="110"/>
      <c r="ER141" s="108"/>
      <c r="ES141" s="241">
        <v>5.7</v>
      </c>
      <c r="ET141" s="108"/>
      <c r="EU141" s="109"/>
      <c r="EV141" s="109"/>
      <c r="EW141" s="110"/>
      <c r="EX141" s="108"/>
      <c r="EY141" s="109"/>
      <c r="EZ141" s="109"/>
      <c r="FA141" s="110"/>
      <c r="FB141" s="278">
        <v>27</v>
      </c>
      <c r="FC141" s="110"/>
      <c r="FD141" s="108"/>
      <c r="FE141" s="109"/>
      <c r="FF141" s="109"/>
      <c r="FG141" s="110"/>
      <c r="FH141" s="108"/>
      <c r="FI141" s="110"/>
      <c r="FJ141" s="108"/>
      <c r="FK141" s="110"/>
      <c r="FL141" s="108"/>
      <c r="FM141" s="110"/>
      <c r="FN141" s="108"/>
      <c r="FO141" s="109"/>
      <c r="FP141" s="109"/>
      <c r="FQ141" s="110"/>
      <c r="FR141" s="108">
        <v>1.4</v>
      </c>
      <c r="FS141" s="109"/>
      <c r="FT141" s="109"/>
      <c r="FU141" s="110"/>
      <c r="FV141" s="135">
        <v>2.2000000000000002</v>
      </c>
      <c r="FW141" s="241">
        <v>1</v>
      </c>
      <c r="FX141" s="135">
        <v>0.9</v>
      </c>
      <c r="FY141" s="241">
        <v>2.4</v>
      </c>
      <c r="FZ141" s="108"/>
      <c r="GA141" s="110"/>
      <c r="GB141" s="517"/>
      <c r="GC141" s="108"/>
      <c r="GD141" s="110"/>
      <c r="GE141" s="248"/>
      <c r="GF141" s="249">
        <v>4.8999999999999998E-3</v>
      </c>
      <c r="GG141" s="140">
        <v>0.19</v>
      </c>
      <c r="GH141" s="241">
        <v>4.5</v>
      </c>
      <c r="GI141" s="19"/>
      <c r="GJ141" s="19"/>
      <c r="GK141" s="19"/>
      <c r="GL141" s="19"/>
      <c r="GM141" s="108"/>
      <c r="GN141" s="109"/>
      <c r="GO141" s="109"/>
      <c r="GP141" s="110"/>
      <c r="GQ141" s="108"/>
      <c r="GR141" s="109"/>
      <c r="GS141" s="109"/>
      <c r="GT141" s="110"/>
      <c r="GU141" s="108"/>
      <c r="GV141" s="109"/>
      <c r="GW141" s="109"/>
      <c r="GX141" s="110"/>
      <c r="GY141" s="108"/>
      <c r="GZ141" s="109"/>
      <c r="HA141" s="109"/>
      <c r="HB141" s="110"/>
      <c r="HC141" s="123"/>
      <c r="HD141" s="278">
        <v>51</v>
      </c>
      <c r="HE141" s="241">
        <v>9.6999999999999993</v>
      </c>
      <c r="HF141" s="108"/>
      <c r="HG141" s="251"/>
      <c r="HH141" s="140">
        <v>0.16</v>
      </c>
      <c r="HI141" s="241">
        <v>0.95</v>
      </c>
      <c r="HJ141" s="108"/>
      <c r="HK141" s="241">
        <v>1.3</v>
      </c>
      <c r="HL141" s="108"/>
      <c r="HM141" s="109"/>
      <c r="HN141" s="109"/>
      <c r="HO141" s="110"/>
      <c r="HP141" s="108"/>
      <c r="HQ141" s="110"/>
      <c r="HR141" s="108"/>
      <c r="HS141" s="109"/>
      <c r="HT141" s="109"/>
      <c r="HU141" s="110"/>
      <c r="HV141" s="135">
        <v>0.25</v>
      </c>
      <c r="HW141" s="110"/>
      <c r="HX141" s="135">
        <v>0.17</v>
      </c>
      <c r="HY141" s="110"/>
      <c r="HZ141" s="108"/>
      <c r="IA141" s="109"/>
      <c r="IB141" s="109"/>
      <c r="IC141" s="110"/>
      <c r="ID141" s="135">
        <v>4</v>
      </c>
      <c r="IE141" s="110"/>
      <c r="IF141" s="135">
        <v>5.8</v>
      </c>
      <c r="IG141" s="110"/>
      <c r="IH141" s="108"/>
      <c r="II141" s="109"/>
      <c r="IJ141" s="109"/>
      <c r="IK141" s="110"/>
      <c r="IL141" s="19"/>
      <c r="IM141" s="135">
        <v>2.1</v>
      </c>
      <c r="IN141" s="369">
        <v>2.4</v>
      </c>
      <c r="IO141" s="108"/>
      <c r="IP141" s="109"/>
      <c r="IQ141" s="109"/>
      <c r="IR141" s="110"/>
      <c r="IS141" s="108"/>
      <c r="IT141" s="109"/>
      <c r="IU141" s="109"/>
      <c r="IV141" s="110"/>
      <c r="IW141" s="108"/>
      <c r="IX141" s="109"/>
      <c r="IY141" s="109"/>
      <c r="IZ141" s="110"/>
      <c r="JA141" s="19"/>
      <c r="JB141" s="132">
        <v>1</v>
      </c>
      <c r="JC141" s="133">
        <v>2</v>
      </c>
      <c r="JD141" s="133">
        <v>1.2</v>
      </c>
      <c r="JE141" s="265">
        <v>25</v>
      </c>
      <c r="JF141" s="108"/>
      <c r="JG141" s="109"/>
      <c r="JH141" s="110"/>
      <c r="JI141" s="108"/>
      <c r="JJ141" s="243">
        <v>34</v>
      </c>
      <c r="JK141" s="108"/>
      <c r="JL141" s="109"/>
      <c r="JM141" s="109"/>
      <c r="JN141" s="110"/>
      <c r="JO141" s="135">
        <v>6.4</v>
      </c>
      <c r="JP141" s="241">
        <v>5.0999999999999996</v>
      </c>
      <c r="JQ141" s="108"/>
      <c r="JR141" s="109"/>
      <c r="JS141" s="109"/>
      <c r="JT141" s="110"/>
      <c r="JU141" s="108"/>
      <c r="JV141" s="109"/>
      <c r="JW141" s="109"/>
      <c r="JX141" s="110"/>
      <c r="JY141" s="132">
        <v>2.6</v>
      </c>
      <c r="JZ141" s="133">
        <v>1.7</v>
      </c>
      <c r="KA141" s="133">
        <v>7.9</v>
      </c>
      <c r="KB141" s="134"/>
      <c r="KC141" s="108"/>
      <c r="KD141" s="109"/>
      <c r="KE141" s="109"/>
      <c r="KF141" s="124"/>
    </row>
    <row r="142" spans="1:292" s="115" customFormat="1" ht="14">
      <c r="A142" s="878"/>
      <c r="B142" s="116" t="s">
        <v>270</v>
      </c>
      <c r="C142" s="266"/>
      <c r="D142" s="262">
        <v>6</v>
      </c>
      <c r="E142" s="284">
        <v>6</v>
      </c>
      <c r="F142" s="284">
        <v>6</v>
      </c>
      <c r="G142" s="284">
        <v>2</v>
      </c>
      <c r="H142" s="252"/>
      <c r="I142" s="262"/>
      <c r="J142" s="284"/>
      <c r="K142" s="284"/>
      <c r="L142" s="252"/>
      <c r="M142" s="262"/>
      <c r="N142" s="284"/>
      <c r="O142" s="284"/>
      <c r="P142" s="252"/>
      <c r="Q142" s="262"/>
      <c r="R142" s="284"/>
      <c r="S142" s="284"/>
      <c r="T142" s="252"/>
      <c r="U142" s="262"/>
      <c r="V142" s="284"/>
      <c r="W142" s="252">
        <v>4</v>
      </c>
      <c r="X142" s="262"/>
      <c r="Y142" s="284"/>
      <c r="Z142" s="284"/>
      <c r="AA142" s="243">
        <v>5</v>
      </c>
      <c r="AB142" s="256"/>
      <c r="AC142" s="271"/>
      <c r="AD142" s="271"/>
      <c r="AE142" s="265"/>
      <c r="AF142" s="262"/>
      <c r="AG142" s="284"/>
      <c r="AH142" s="284"/>
      <c r="AI142" s="284"/>
      <c r="AJ142" s="252"/>
      <c r="AK142" s="262"/>
      <c r="AL142" s="284"/>
      <c r="AM142" s="284"/>
      <c r="AN142" s="252"/>
      <c r="AO142" s="262"/>
      <c r="AP142" s="252"/>
      <c r="AQ142" s="262"/>
      <c r="AR142" s="284"/>
      <c r="AS142" s="284"/>
      <c r="AT142" s="243">
        <v>2</v>
      </c>
      <c r="AU142" s="262"/>
      <c r="AV142" s="284"/>
      <c r="AW142" s="284"/>
      <c r="AX142" s="252"/>
      <c r="AY142" s="262"/>
      <c r="AZ142" s="284"/>
      <c r="BA142" s="284"/>
      <c r="BB142" s="252"/>
      <c r="BC142" s="262"/>
      <c r="BD142" s="284"/>
      <c r="BE142" s="284"/>
      <c r="BF142" s="252"/>
      <c r="BG142" s="262"/>
      <c r="BH142" s="284"/>
      <c r="BI142" s="284"/>
      <c r="BJ142" s="252"/>
      <c r="BK142" s="262">
        <v>6</v>
      </c>
      <c r="BL142" s="252">
        <v>6</v>
      </c>
      <c r="BM142" s="262"/>
      <c r="BN142" s="251">
        <v>4</v>
      </c>
      <c r="BO142" s="251">
        <v>4</v>
      </c>
      <c r="BP142" s="243">
        <v>4</v>
      </c>
      <c r="BQ142" s="266"/>
      <c r="BR142" s="262"/>
      <c r="BS142" s="284"/>
      <c r="BT142" s="252"/>
      <c r="BU142" s="262"/>
      <c r="BV142" s="284"/>
      <c r="BW142" s="252"/>
      <c r="BX142" s="262"/>
      <c r="BY142" s="284"/>
      <c r="BZ142" s="252"/>
      <c r="CA142" s="262"/>
      <c r="CB142" s="284"/>
      <c r="CC142" s="252"/>
      <c r="CD142" s="262"/>
      <c r="CE142" s="284"/>
      <c r="CF142" s="252"/>
      <c r="CG142" s="262"/>
      <c r="CH142" s="284"/>
      <c r="CI142" s="252"/>
      <c r="CJ142" s="262"/>
      <c r="CK142" s="252"/>
      <c r="CL142" s="262">
        <v>4</v>
      </c>
      <c r="CM142" s="252"/>
      <c r="CN142" s="262">
        <v>3</v>
      </c>
      <c r="CO142" s="252">
        <v>3</v>
      </c>
      <c r="CP142" s="262"/>
      <c r="CQ142" s="252"/>
      <c r="CR142" s="263"/>
      <c r="CS142" s="263"/>
      <c r="CT142" s="256"/>
      <c r="CU142" s="265"/>
      <c r="CV142" s="262"/>
      <c r="CW142" s="284"/>
      <c r="CX142" s="284"/>
      <c r="CY142" s="252"/>
      <c r="CZ142" s="266"/>
      <c r="DA142" s="262">
        <v>4</v>
      </c>
      <c r="DB142" s="284">
        <v>4</v>
      </c>
      <c r="DC142" s="284">
        <v>4</v>
      </c>
      <c r="DD142" s="284"/>
      <c r="DE142" s="252"/>
      <c r="DF142" s="262">
        <v>6</v>
      </c>
      <c r="DG142" s="284">
        <v>6</v>
      </c>
      <c r="DH142" s="284">
        <v>6</v>
      </c>
      <c r="DI142" s="284">
        <v>2</v>
      </c>
      <c r="DJ142" s="252">
        <v>3</v>
      </c>
      <c r="DK142" s="256">
        <v>6</v>
      </c>
      <c r="DL142" s="271">
        <v>6</v>
      </c>
      <c r="DM142" s="271">
        <v>6</v>
      </c>
      <c r="DN142" s="265">
        <v>6</v>
      </c>
      <c r="DO142" s="262"/>
      <c r="DP142" s="284"/>
      <c r="DQ142" s="284"/>
      <c r="DR142" s="252"/>
      <c r="DS142" s="262"/>
      <c r="DT142" s="284"/>
      <c r="DU142" s="284"/>
      <c r="DV142" s="252"/>
      <c r="DW142" s="266"/>
      <c r="DX142" s="266"/>
      <c r="DY142" s="262"/>
      <c r="DZ142" s="284"/>
      <c r="EA142" s="284"/>
      <c r="EB142" s="252"/>
      <c r="EC142" s="266"/>
      <c r="ED142" s="266"/>
      <c r="EE142" s="262">
        <v>4</v>
      </c>
      <c r="EF142" s="252">
        <v>4</v>
      </c>
      <c r="EG142" s="262"/>
      <c r="EH142" s="252"/>
      <c r="EI142" s="262"/>
      <c r="EJ142" s="252">
        <v>6</v>
      </c>
      <c r="EK142" s="262"/>
      <c r="EL142" s="284">
        <v>4</v>
      </c>
      <c r="EM142" s="252">
        <v>4</v>
      </c>
      <c r="EN142" s="262"/>
      <c r="EO142" s="252"/>
      <c r="EP142" s="262">
        <v>4</v>
      </c>
      <c r="EQ142" s="252"/>
      <c r="ER142" s="262"/>
      <c r="ES142" s="252">
        <v>4</v>
      </c>
      <c r="ET142" s="262"/>
      <c r="EU142" s="284"/>
      <c r="EV142" s="284"/>
      <c r="EW142" s="252"/>
      <c r="EX142" s="262"/>
      <c r="EY142" s="284"/>
      <c r="EZ142" s="284"/>
      <c r="FA142" s="252"/>
      <c r="FB142" s="262">
        <v>4</v>
      </c>
      <c r="FC142" s="252"/>
      <c r="FD142" s="262"/>
      <c r="FE142" s="284"/>
      <c r="FF142" s="284"/>
      <c r="FG142" s="252"/>
      <c r="FH142" s="262"/>
      <c r="FI142" s="252"/>
      <c r="FJ142" s="262"/>
      <c r="FK142" s="252"/>
      <c r="FL142" s="262"/>
      <c r="FM142" s="252"/>
      <c r="FN142" s="262"/>
      <c r="FO142" s="284"/>
      <c r="FP142" s="284"/>
      <c r="FQ142" s="252"/>
      <c r="FR142" s="108">
        <v>6</v>
      </c>
      <c r="FS142" s="109"/>
      <c r="FT142" s="109"/>
      <c r="FU142" s="110"/>
      <c r="FV142" s="262">
        <v>4</v>
      </c>
      <c r="FW142" s="252">
        <v>4</v>
      </c>
      <c r="FX142" s="262">
        <v>4</v>
      </c>
      <c r="FY142" s="252">
        <v>4</v>
      </c>
      <c r="FZ142" s="262"/>
      <c r="GA142" s="252"/>
      <c r="GB142" s="266"/>
      <c r="GC142" s="262"/>
      <c r="GD142" s="252"/>
      <c r="GE142" s="278"/>
      <c r="GF142" s="251">
        <v>4</v>
      </c>
      <c r="GG142" s="251">
        <v>4</v>
      </c>
      <c r="GH142" s="243">
        <v>4</v>
      </c>
      <c r="GI142" s="266"/>
      <c r="GJ142" s="266"/>
      <c r="GK142" s="266"/>
      <c r="GL142" s="266"/>
      <c r="GM142" s="262"/>
      <c r="GN142" s="284"/>
      <c r="GO142" s="284"/>
      <c r="GP142" s="252"/>
      <c r="GQ142" s="262"/>
      <c r="GR142" s="284"/>
      <c r="GS142" s="284"/>
      <c r="GT142" s="252"/>
      <c r="GU142" s="262"/>
      <c r="GV142" s="284"/>
      <c r="GW142" s="284"/>
      <c r="GX142" s="252"/>
      <c r="GY142" s="262"/>
      <c r="GZ142" s="284"/>
      <c r="HA142" s="284"/>
      <c r="HB142" s="252"/>
      <c r="HC142" s="263"/>
      <c r="HD142" s="262">
        <v>4</v>
      </c>
      <c r="HE142" s="252">
        <v>4</v>
      </c>
      <c r="HF142" s="262"/>
      <c r="HG142" s="284">
        <v>1</v>
      </c>
      <c r="HH142" s="251">
        <v>3</v>
      </c>
      <c r="HI142" s="243">
        <v>4</v>
      </c>
      <c r="HJ142" s="262"/>
      <c r="HK142" s="252">
        <v>4</v>
      </c>
      <c r="HL142" s="262"/>
      <c r="HM142" s="284"/>
      <c r="HN142" s="284"/>
      <c r="HO142" s="252"/>
      <c r="HP142" s="262"/>
      <c r="HQ142" s="252"/>
      <c r="HR142" s="262"/>
      <c r="HS142" s="284"/>
      <c r="HT142" s="284"/>
      <c r="HU142" s="252"/>
      <c r="HV142" s="262">
        <v>4</v>
      </c>
      <c r="HW142" s="252"/>
      <c r="HX142" s="262">
        <v>4</v>
      </c>
      <c r="HY142" s="252"/>
      <c r="HZ142" s="262"/>
      <c r="IA142" s="284"/>
      <c r="IB142" s="284"/>
      <c r="IC142" s="252"/>
      <c r="ID142" s="262">
        <v>4</v>
      </c>
      <c r="IE142" s="252"/>
      <c r="IF142" s="262">
        <v>4</v>
      </c>
      <c r="IG142" s="252"/>
      <c r="IH142" s="262"/>
      <c r="II142" s="284"/>
      <c r="IJ142" s="284"/>
      <c r="IK142" s="252"/>
      <c r="IL142" s="266"/>
      <c r="IM142" s="262">
        <v>4</v>
      </c>
      <c r="IN142" s="252">
        <v>4</v>
      </c>
      <c r="IO142" s="262"/>
      <c r="IP142" s="284"/>
      <c r="IQ142" s="284"/>
      <c r="IR142" s="252"/>
      <c r="IS142" s="262"/>
      <c r="IT142" s="284"/>
      <c r="IU142" s="284"/>
      <c r="IV142" s="252"/>
      <c r="IW142" s="262"/>
      <c r="IX142" s="284"/>
      <c r="IY142" s="284"/>
      <c r="IZ142" s="252"/>
      <c r="JA142" s="266"/>
      <c r="JB142" s="256">
        <v>6</v>
      </c>
      <c r="JC142" s="271">
        <v>6</v>
      </c>
      <c r="JD142" s="271">
        <v>6</v>
      </c>
      <c r="JE142" s="265">
        <v>6</v>
      </c>
      <c r="JF142" s="262"/>
      <c r="JG142" s="284"/>
      <c r="JH142" s="252"/>
      <c r="JI142" s="262"/>
      <c r="JJ142" s="252">
        <v>4</v>
      </c>
      <c r="JK142" s="262"/>
      <c r="JL142" s="284"/>
      <c r="JM142" s="284"/>
      <c r="JN142" s="252"/>
      <c r="JO142" s="262"/>
      <c r="JP142" s="252"/>
      <c r="JQ142" s="262"/>
      <c r="JR142" s="284"/>
      <c r="JS142" s="284"/>
      <c r="JT142" s="252"/>
      <c r="JU142" s="262"/>
      <c r="JV142" s="284"/>
      <c r="JW142" s="284"/>
      <c r="JX142" s="252"/>
      <c r="JY142" s="256">
        <v>6</v>
      </c>
      <c r="JZ142" s="271">
        <v>6</v>
      </c>
      <c r="KA142" s="271">
        <v>6</v>
      </c>
      <c r="KB142" s="265">
        <v>0</v>
      </c>
      <c r="KC142" s="262"/>
      <c r="KD142" s="284"/>
      <c r="KE142" s="284"/>
      <c r="KF142" s="288"/>
    </row>
    <row r="143" spans="1:292" s="115" customFormat="1" ht="14">
      <c r="A143" s="878"/>
      <c r="B143" s="116" t="s">
        <v>393</v>
      </c>
      <c r="C143" s="128"/>
      <c r="D143" s="278">
        <v>15.592222222222224</v>
      </c>
      <c r="E143" s="251">
        <v>24.177777777777777</v>
      </c>
      <c r="F143" s="251">
        <v>29.973333333333333</v>
      </c>
      <c r="G143" s="251">
        <v>6.0116666666666676</v>
      </c>
      <c r="H143" s="131"/>
      <c r="I143" s="129"/>
      <c r="J143" s="130"/>
      <c r="K143" s="130"/>
      <c r="L143" s="131"/>
      <c r="M143" s="129"/>
      <c r="N143" s="130"/>
      <c r="O143" s="130"/>
      <c r="P143" s="131"/>
      <c r="Q143" s="129"/>
      <c r="R143" s="130"/>
      <c r="S143" s="130"/>
      <c r="T143" s="131"/>
      <c r="U143" s="129"/>
      <c r="V143" s="251">
        <v>60</v>
      </c>
      <c r="W143" s="243">
        <v>70</v>
      </c>
      <c r="X143" s="129"/>
      <c r="Y143" s="130"/>
      <c r="Z143" s="130"/>
      <c r="AA143" s="243">
        <v>18.314999999999998</v>
      </c>
      <c r="AB143" s="132"/>
      <c r="AC143" s="133"/>
      <c r="AD143" s="133"/>
      <c r="AE143" s="265">
        <v>14.778333333333334</v>
      </c>
      <c r="AF143" s="129"/>
      <c r="AG143" s="130"/>
      <c r="AH143" s="130"/>
      <c r="AI143" s="130"/>
      <c r="AJ143" s="131"/>
      <c r="AK143" s="129"/>
      <c r="AL143" s="130"/>
      <c r="AM143" s="130"/>
      <c r="AN143" s="131"/>
      <c r="AO143" s="278">
        <v>80.566666666666663</v>
      </c>
      <c r="AP143" s="243">
        <v>16.568333333333332</v>
      </c>
      <c r="AQ143" s="450"/>
      <c r="AR143" s="451"/>
      <c r="AS143" s="451"/>
      <c r="AT143" s="243">
        <v>1.115</v>
      </c>
      <c r="AU143" s="129"/>
      <c r="AV143" s="130"/>
      <c r="AW143" s="130"/>
      <c r="AX143" s="131"/>
      <c r="AY143" s="278"/>
      <c r="AZ143" s="130"/>
      <c r="BA143" s="130"/>
      <c r="BB143" s="131"/>
      <c r="BC143" s="129"/>
      <c r="BD143" s="130"/>
      <c r="BE143" s="130"/>
      <c r="BF143" s="131"/>
      <c r="BG143" s="129"/>
      <c r="BH143" s="130"/>
      <c r="BI143" s="130"/>
      <c r="BJ143" s="131"/>
      <c r="BK143" s="278">
        <v>90</v>
      </c>
      <c r="BL143" s="243">
        <v>70</v>
      </c>
      <c r="BM143" s="129"/>
      <c r="BN143" s="251">
        <v>40</v>
      </c>
      <c r="BO143" s="251">
        <v>63.754999999999995</v>
      </c>
      <c r="BP143" s="243">
        <v>70</v>
      </c>
      <c r="BQ143" s="128"/>
      <c r="BR143" s="129"/>
      <c r="BS143" s="130"/>
      <c r="BT143" s="131"/>
      <c r="BU143" s="129"/>
      <c r="BV143" s="130"/>
      <c r="BW143" s="131"/>
      <c r="BX143" s="129"/>
      <c r="BY143" s="130"/>
      <c r="BZ143" s="131"/>
      <c r="CA143" s="129"/>
      <c r="CB143" s="130"/>
      <c r="CC143" s="131"/>
      <c r="CD143" s="129"/>
      <c r="CE143" s="130"/>
      <c r="CF143" s="131"/>
      <c r="CG143" s="129"/>
      <c r="CH143" s="130"/>
      <c r="CI143" s="131"/>
      <c r="CJ143" s="129"/>
      <c r="CK143" s="131"/>
      <c r="CL143" s="278">
        <v>17.514999999999997</v>
      </c>
      <c r="CM143" s="131"/>
      <c r="CN143" s="515">
        <v>40</v>
      </c>
      <c r="CO143" s="516">
        <v>10.366666666666667</v>
      </c>
      <c r="CP143" s="129"/>
      <c r="CQ143" s="131"/>
      <c r="CR143" s="139"/>
      <c r="CS143" s="139"/>
      <c r="CT143" s="132"/>
      <c r="CU143" s="134"/>
      <c r="CV143" s="129"/>
      <c r="CW143" s="130"/>
      <c r="CX143" s="130"/>
      <c r="CY143" s="131"/>
      <c r="CZ143" s="128"/>
      <c r="DA143" s="307">
        <v>30</v>
      </c>
      <c r="DB143" s="333">
        <v>40</v>
      </c>
      <c r="DC143" s="333">
        <v>30</v>
      </c>
      <c r="DD143" s="130"/>
      <c r="DE143" s="131"/>
      <c r="DF143" s="278">
        <v>40</v>
      </c>
      <c r="DG143" s="251">
        <v>20</v>
      </c>
      <c r="DH143" s="251">
        <v>30</v>
      </c>
      <c r="DI143" s="251">
        <v>10</v>
      </c>
      <c r="DJ143" s="473">
        <v>9.5677777777777777</v>
      </c>
      <c r="DK143" s="256">
        <v>50</v>
      </c>
      <c r="DL143" s="271">
        <v>50</v>
      </c>
      <c r="DM143" s="271">
        <v>30</v>
      </c>
      <c r="DN143" s="265">
        <v>10</v>
      </c>
      <c r="DO143" s="129"/>
      <c r="DP143" s="130"/>
      <c r="DQ143" s="130"/>
      <c r="DR143" s="131"/>
      <c r="DS143" s="129"/>
      <c r="DT143" s="130"/>
      <c r="DU143" s="130"/>
      <c r="DV143" s="131"/>
      <c r="DW143" s="128"/>
      <c r="DX143" s="128"/>
      <c r="DY143" s="129"/>
      <c r="DZ143" s="130"/>
      <c r="EA143" s="130"/>
      <c r="EB143" s="131"/>
      <c r="EC143" s="128"/>
      <c r="ED143" s="128"/>
      <c r="EE143" s="278">
        <v>40</v>
      </c>
      <c r="EF143" s="243">
        <v>37.300000000000004</v>
      </c>
      <c r="EG143" s="129"/>
      <c r="EH143" s="241">
        <v>78.155555555555551</v>
      </c>
      <c r="EI143" s="129"/>
      <c r="EJ143" s="243">
        <v>70.146249999999995</v>
      </c>
      <c r="EK143" s="129"/>
      <c r="EL143" s="251">
        <v>70</v>
      </c>
      <c r="EM143" s="243">
        <v>80</v>
      </c>
      <c r="EN143" s="129"/>
      <c r="EO143" s="131"/>
      <c r="EP143" s="278">
        <v>40</v>
      </c>
      <c r="EQ143" s="131"/>
      <c r="ER143" s="129"/>
      <c r="ES143" s="243">
        <v>80</v>
      </c>
      <c r="ET143" s="129"/>
      <c r="EU143" s="130"/>
      <c r="EV143" s="130"/>
      <c r="EW143" s="131"/>
      <c r="EX143" s="129"/>
      <c r="EY143" s="130"/>
      <c r="EZ143" s="130"/>
      <c r="FA143" s="131"/>
      <c r="FB143" s="278">
        <v>80</v>
      </c>
      <c r="FC143" s="131"/>
      <c r="FD143" s="129"/>
      <c r="FE143" s="130"/>
      <c r="FF143" s="130"/>
      <c r="FG143" s="131"/>
      <c r="FH143" s="129"/>
      <c r="FI143" s="131"/>
      <c r="FJ143" s="129"/>
      <c r="FK143" s="131"/>
      <c r="FL143" s="129"/>
      <c r="FM143" s="131"/>
      <c r="FN143" s="129"/>
      <c r="FO143" s="130"/>
      <c r="FP143" s="130"/>
      <c r="FQ143" s="131"/>
      <c r="FR143" s="262">
        <v>70</v>
      </c>
      <c r="FS143" s="109"/>
      <c r="FT143" s="109"/>
      <c r="FU143" s="110"/>
      <c r="FV143" s="278">
        <v>70</v>
      </c>
      <c r="FW143" s="243">
        <v>60</v>
      </c>
      <c r="FX143" s="278">
        <v>40</v>
      </c>
      <c r="FY143" s="243">
        <v>49.891666666666659</v>
      </c>
      <c r="FZ143" s="129"/>
      <c r="GA143" s="131"/>
      <c r="GB143" s="141"/>
      <c r="GC143" s="129"/>
      <c r="GD143" s="131"/>
      <c r="GE143" s="135"/>
      <c r="GF143" s="251">
        <v>3.0116666666666667</v>
      </c>
      <c r="GG143" s="251">
        <v>20</v>
      </c>
      <c r="GH143" s="243">
        <v>65.978333333333339</v>
      </c>
      <c r="GI143" s="128"/>
      <c r="GJ143" s="128"/>
      <c r="GK143" s="128"/>
      <c r="GL143" s="128"/>
      <c r="GM143" s="129"/>
      <c r="GN143" s="130"/>
      <c r="GO143" s="130"/>
      <c r="GP143" s="131"/>
      <c r="GQ143" s="129"/>
      <c r="GR143" s="130"/>
      <c r="GS143" s="130"/>
      <c r="GT143" s="131"/>
      <c r="GU143" s="129"/>
      <c r="GV143" s="130"/>
      <c r="GW143" s="130"/>
      <c r="GX143" s="131"/>
      <c r="GY143" s="129"/>
      <c r="GZ143" s="130"/>
      <c r="HA143" s="130"/>
      <c r="HB143" s="131"/>
      <c r="HC143" s="139"/>
      <c r="HD143" s="278">
        <v>80.204999999999998</v>
      </c>
      <c r="HE143" s="243">
        <v>63.606666666666676</v>
      </c>
      <c r="HF143" s="129"/>
      <c r="HG143" s="130"/>
      <c r="HH143" s="251">
        <v>79.37166666666667</v>
      </c>
      <c r="HI143" s="243">
        <v>75.583333333333329</v>
      </c>
      <c r="HJ143" s="129"/>
      <c r="HK143" s="243">
        <v>78.701666666666668</v>
      </c>
      <c r="HL143" s="129"/>
      <c r="HM143" s="130"/>
      <c r="HN143" s="130"/>
      <c r="HO143" s="131"/>
      <c r="HP143" s="129"/>
      <c r="HQ143" s="131"/>
      <c r="HR143" s="129"/>
      <c r="HS143" s="130"/>
      <c r="HT143" s="130"/>
      <c r="HU143" s="131"/>
      <c r="HV143" s="278">
        <v>9.0633333333333326</v>
      </c>
      <c r="HW143" s="131"/>
      <c r="HX143" s="278">
        <v>9.3633333333333333</v>
      </c>
      <c r="HY143" s="131"/>
      <c r="HZ143" s="129"/>
      <c r="IA143" s="130"/>
      <c r="IB143" s="130"/>
      <c r="IC143" s="131"/>
      <c r="ID143" s="278">
        <v>40</v>
      </c>
      <c r="IE143" s="131"/>
      <c r="IF143" s="278">
        <v>40</v>
      </c>
      <c r="IG143" s="131"/>
      <c r="IH143" s="129"/>
      <c r="II143" s="130"/>
      <c r="IJ143" s="130"/>
      <c r="IK143" s="131"/>
      <c r="IL143" s="128"/>
      <c r="IM143" s="278">
        <v>60</v>
      </c>
      <c r="IN143" s="431">
        <v>40.343333333333334</v>
      </c>
      <c r="IO143" s="129"/>
      <c r="IP143" s="130"/>
      <c r="IQ143" s="130"/>
      <c r="IR143" s="131"/>
      <c r="IS143" s="129"/>
      <c r="IT143" s="130"/>
      <c r="IU143" s="130"/>
      <c r="IV143" s="131"/>
      <c r="IW143" s="129"/>
      <c r="IX143" s="130"/>
      <c r="IY143" s="130"/>
      <c r="IZ143" s="131"/>
      <c r="JA143" s="128"/>
      <c r="JB143" s="256">
        <v>60</v>
      </c>
      <c r="JC143" s="271">
        <v>60</v>
      </c>
      <c r="JD143" s="271">
        <v>60</v>
      </c>
      <c r="JE143" s="265">
        <v>50</v>
      </c>
      <c r="JF143" s="129"/>
      <c r="JG143" s="130"/>
      <c r="JH143" s="131"/>
      <c r="JI143" s="129"/>
      <c r="JJ143" s="243">
        <v>80</v>
      </c>
      <c r="JK143" s="129"/>
      <c r="JL143" s="130"/>
      <c r="JM143" s="130"/>
      <c r="JN143" s="131"/>
      <c r="JO143" s="278">
        <v>14.405000000000001</v>
      </c>
      <c r="JP143" s="243">
        <v>7.79</v>
      </c>
      <c r="JQ143" s="129"/>
      <c r="JR143" s="130"/>
      <c r="JS143" s="130"/>
      <c r="JT143" s="131"/>
      <c r="JU143" s="129"/>
      <c r="JV143" s="130"/>
      <c r="JW143" s="130"/>
      <c r="JX143" s="131"/>
      <c r="JY143" s="256">
        <v>60</v>
      </c>
      <c r="JZ143" s="271">
        <v>60</v>
      </c>
      <c r="KA143" s="271">
        <v>30</v>
      </c>
      <c r="KB143" s="265">
        <v>10</v>
      </c>
      <c r="KC143" s="129"/>
      <c r="KD143" s="130"/>
      <c r="KE143" s="130"/>
      <c r="KF143" s="142"/>
    </row>
    <row r="144" spans="1:292" s="115" customFormat="1" ht="14">
      <c r="A144" s="878"/>
      <c r="B144" s="116" t="s">
        <v>269</v>
      </c>
      <c r="C144" s="128"/>
      <c r="D144" s="135">
        <v>1.8</v>
      </c>
      <c r="E144" s="140">
        <v>1.8</v>
      </c>
      <c r="F144" s="140">
        <v>1.7</v>
      </c>
      <c r="G144" s="140">
        <v>3.1</v>
      </c>
      <c r="H144" s="110"/>
      <c r="I144" s="129"/>
      <c r="J144" s="130"/>
      <c r="K144" s="130"/>
      <c r="L144" s="131"/>
      <c r="M144" s="129"/>
      <c r="N144" s="130"/>
      <c r="O144" s="130"/>
      <c r="P144" s="131"/>
      <c r="Q144" s="129"/>
      <c r="R144" s="130"/>
      <c r="S144" s="130"/>
      <c r="T144" s="131"/>
      <c r="U144" s="129"/>
      <c r="V144" s="251">
        <v>20</v>
      </c>
      <c r="W144" s="241">
        <v>2.2000000000000002</v>
      </c>
      <c r="X144" s="129"/>
      <c r="Y144" s="130"/>
      <c r="Z144" s="130"/>
      <c r="AA144" s="241">
        <v>0.34</v>
      </c>
      <c r="AB144" s="132"/>
      <c r="AC144" s="133"/>
      <c r="AD144" s="133"/>
      <c r="AE144" s="134">
        <v>1.4</v>
      </c>
      <c r="AF144" s="108"/>
      <c r="AG144" s="109"/>
      <c r="AH144" s="109"/>
      <c r="AI144" s="109"/>
      <c r="AJ144" s="110"/>
      <c r="AK144" s="108"/>
      <c r="AL144" s="109"/>
      <c r="AM144" s="109"/>
      <c r="AN144" s="110"/>
      <c r="AO144" s="135"/>
      <c r="AP144" s="241"/>
      <c r="AQ144" s="432"/>
      <c r="AR144" s="514"/>
      <c r="AS144" s="514"/>
      <c r="AT144" s="241">
        <v>0.22</v>
      </c>
      <c r="AU144" s="129"/>
      <c r="AV144" s="130"/>
      <c r="AW144" s="130"/>
      <c r="AX144" s="131"/>
      <c r="AY144" s="129"/>
      <c r="AZ144" s="130"/>
      <c r="BA144" s="130"/>
      <c r="BB144" s="131"/>
      <c r="BC144" s="129"/>
      <c r="BD144" s="130"/>
      <c r="BE144" s="130"/>
      <c r="BF144" s="131"/>
      <c r="BG144" s="129"/>
      <c r="BH144" s="130"/>
      <c r="BI144" s="130"/>
      <c r="BJ144" s="131"/>
      <c r="BK144" s="135">
        <v>2.2000000000000002</v>
      </c>
      <c r="BL144" s="241">
        <v>5.3</v>
      </c>
      <c r="BM144" s="108"/>
      <c r="BN144" s="140">
        <v>8.9</v>
      </c>
      <c r="BO144" s="140">
        <v>1.3</v>
      </c>
      <c r="BP144" s="241">
        <v>2.7</v>
      </c>
      <c r="BQ144" s="128"/>
      <c r="BR144" s="129"/>
      <c r="BS144" s="130"/>
      <c r="BT144" s="131"/>
      <c r="BU144" s="129"/>
      <c r="BV144" s="130"/>
      <c r="BW144" s="131"/>
      <c r="BX144" s="129"/>
      <c r="BY144" s="130"/>
      <c r="BZ144" s="131"/>
      <c r="CA144" s="129"/>
      <c r="CB144" s="130"/>
      <c r="CC144" s="131"/>
      <c r="CD144" s="129"/>
      <c r="CE144" s="130"/>
      <c r="CF144" s="131"/>
      <c r="CG144" s="129"/>
      <c r="CH144" s="130"/>
      <c r="CI144" s="131"/>
      <c r="CJ144" s="129"/>
      <c r="CK144" s="131"/>
      <c r="CL144" s="135">
        <v>2</v>
      </c>
      <c r="CM144" s="110"/>
      <c r="CN144" s="528">
        <v>2.4</v>
      </c>
      <c r="CO144" s="523">
        <v>3.2</v>
      </c>
      <c r="CP144" s="129"/>
      <c r="CQ144" s="131"/>
      <c r="CR144" s="139"/>
      <c r="CS144" s="139"/>
      <c r="CT144" s="132"/>
      <c r="CU144" s="134"/>
      <c r="CV144" s="129"/>
      <c r="CW144" s="130"/>
      <c r="CX144" s="130"/>
      <c r="CY144" s="131"/>
      <c r="CZ144" s="19"/>
      <c r="DA144" s="245">
        <v>1.9</v>
      </c>
      <c r="DB144" s="366">
        <v>3.3</v>
      </c>
      <c r="DC144" s="366">
        <v>2.7</v>
      </c>
      <c r="DD144" s="109"/>
      <c r="DE144" s="110"/>
      <c r="DF144" s="135">
        <v>1.8</v>
      </c>
      <c r="DG144" s="140">
        <v>2.1</v>
      </c>
      <c r="DH144" s="140">
        <v>2.9</v>
      </c>
      <c r="DI144" s="140">
        <v>1.1000000000000001</v>
      </c>
      <c r="DJ144" s="365">
        <v>2.1</v>
      </c>
      <c r="DK144" s="132">
        <v>5</v>
      </c>
      <c r="DL144" s="271">
        <v>13</v>
      </c>
      <c r="DM144" s="133">
        <v>4.2</v>
      </c>
      <c r="DN144" s="134">
        <v>5.6</v>
      </c>
      <c r="DO144" s="129"/>
      <c r="DP144" s="130"/>
      <c r="DQ144" s="130"/>
      <c r="DR144" s="131"/>
      <c r="DS144" s="108"/>
      <c r="DT144" s="109"/>
      <c r="DU144" s="109"/>
      <c r="DV144" s="110"/>
      <c r="DW144" s="19"/>
      <c r="DX144" s="19"/>
      <c r="DY144" s="129"/>
      <c r="DZ144" s="130"/>
      <c r="EA144" s="130"/>
      <c r="EB144" s="131"/>
      <c r="EC144" s="128"/>
      <c r="ED144" s="128"/>
      <c r="EE144" s="278">
        <v>8.5</v>
      </c>
      <c r="EF144" s="243">
        <v>4</v>
      </c>
      <c r="EG144" s="129"/>
      <c r="EH144" s="241"/>
      <c r="EI144" s="129"/>
      <c r="EJ144" s="243">
        <v>6</v>
      </c>
      <c r="EK144" s="129"/>
      <c r="EL144" s="140">
        <v>3.3</v>
      </c>
      <c r="EM144" s="241">
        <v>1.4</v>
      </c>
      <c r="EN144" s="129"/>
      <c r="EO144" s="131"/>
      <c r="EP144" s="135">
        <v>1.9</v>
      </c>
      <c r="EQ144" s="131"/>
      <c r="ER144" s="129"/>
      <c r="ES144" s="241">
        <v>1.1000000000000001</v>
      </c>
      <c r="ET144" s="129"/>
      <c r="EU144" s="130"/>
      <c r="EV144" s="130"/>
      <c r="EW144" s="131"/>
      <c r="EX144" s="129"/>
      <c r="EY144" s="130"/>
      <c r="EZ144" s="130"/>
      <c r="FA144" s="131"/>
      <c r="FB144" s="135">
        <v>2.9</v>
      </c>
      <c r="FC144" s="131"/>
      <c r="FD144" s="129"/>
      <c r="FE144" s="130"/>
      <c r="FF144" s="130"/>
      <c r="FG144" s="131"/>
      <c r="FH144" s="129"/>
      <c r="FI144" s="131"/>
      <c r="FJ144" s="129"/>
      <c r="FK144" s="131"/>
      <c r="FL144" s="129"/>
      <c r="FM144" s="131"/>
      <c r="FN144" s="129"/>
      <c r="FO144" s="130"/>
      <c r="FP144" s="130"/>
      <c r="FQ144" s="131"/>
      <c r="FR144" s="108">
        <v>2.7</v>
      </c>
      <c r="FS144" s="109"/>
      <c r="FT144" s="109"/>
      <c r="FU144" s="110"/>
      <c r="FV144" s="135">
        <v>1.3</v>
      </c>
      <c r="FW144" s="241">
        <v>4.2</v>
      </c>
      <c r="FX144" s="135">
        <v>3.8</v>
      </c>
      <c r="FY144" s="241">
        <v>2.6</v>
      </c>
      <c r="FZ144" s="129"/>
      <c r="GA144" s="131"/>
      <c r="GB144" s="141"/>
      <c r="GC144" s="129"/>
      <c r="GD144" s="131"/>
      <c r="GE144" s="248"/>
      <c r="GF144" s="140">
        <v>1.4</v>
      </c>
      <c r="GG144" s="140">
        <v>7.1</v>
      </c>
      <c r="GH144" s="241">
        <v>1.7</v>
      </c>
      <c r="GI144" s="128"/>
      <c r="GJ144" s="128"/>
      <c r="GK144" s="128"/>
      <c r="GL144" s="128"/>
      <c r="GM144" s="129"/>
      <c r="GN144" s="130"/>
      <c r="GO144" s="130"/>
      <c r="GP144" s="131"/>
      <c r="GQ144" s="129"/>
      <c r="GR144" s="130"/>
      <c r="GS144" s="130"/>
      <c r="GT144" s="131"/>
      <c r="GU144" s="129"/>
      <c r="GV144" s="130"/>
      <c r="GW144" s="130"/>
      <c r="GX144" s="131"/>
      <c r="GY144" s="129"/>
      <c r="GZ144" s="130"/>
      <c r="HA144" s="130"/>
      <c r="HB144" s="131"/>
      <c r="HC144" s="139"/>
      <c r="HD144" s="135">
        <v>1.2</v>
      </c>
      <c r="HE144" s="241">
        <v>0.76</v>
      </c>
      <c r="HF144" s="108"/>
      <c r="HG144" s="109"/>
      <c r="HH144" s="140">
        <v>1.1000000000000001</v>
      </c>
      <c r="HI144" s="241">
        <v>0.69</v>
      </c>
      <c r="HJ144" s="129"/>
      <c r="HK144" s="241">
        <v>0.83</v>
      </c>
      <c r="HL144" s="129"/>
      <c r="HM144" s="130"/>
      <c r="HN144" s="130"/>
      <c r="HO144" s="131"/>
      <c r="HP144" s="129"/>
      <c r="HQ144" s="131"/>
      <c r="HR144" s="129"/>
      <c r="HS144" s="130"/>
      <c r="HT144" s="130"/>
      <c r="HU144" s="131"/>
      <c r="HV144" s="135">
        <v>1.1000000000000001</v>
      </c>
      <c r="HW144" s="131"/>
      <c r="HX144" s="135">
        <v>1.2</v>
      </c>
      <c r="HY144" s="131"/>
      <c r="HZ144" s="129"/>
      <c r="IA144" s="130"/>
      <c r="IB144" s="130"/>
      <c r="IC144" s="131"/>
      <c r="ID144" s="135">
        <v>1.4</v>
      </c>
      <c r="IE144" s="131"/>
      <c r="IF144" s="135">
        <v>1.1000000000000001</v>
      </c>
      <c r="IG144" s="131"/>
      <c r="IH144" s="129"/>
      <c r="II144" s="130"/>
      <c r="IJ144" s="130"/>
      <c r="IK144" s="131"/>
      <c r="IL144" s="128"/>
      <c r="IM144" s="135">
        <v>2.1</v>
      </c>
      <c r="IN144" s="369">
        <v>4.0999999999999996</v>
      </c>
      <c r="IO144" s="129"/>
      <c r="IP144" s="130"/>
      <c r="IQ144" s="130"/>
      <c r="IR144" s="131"/>
      <c r="IS144" s="129"/>
      <c r="IT144" s="130"/>
      <c r="IU144" s="130"/>
      <c r="IV144" s="131"/>
      <c r="IW144" s="129"/>
      <c r="IX144" s="130"/>
      <c r="IY144" s="130"/>
      <c r="IZ144" s="131"/>
      <c r="JA144" s="128"/>
      <c r="JB144" s="132">
        <v>4.9000000000000004</v>
      </c>
      <c r="JC144" s="133">
        <v>5.8</v>
      </c>
      <c r="JD144" s="133">
        <v>5.6</v>
      </c>
      <c r="JE144" s="134">
        <v>4.5999999999999996</v>
      </c>
      <c r="JF144" s="129"/>
      <c r="JG144" s="130"/>
      <c r="JH144" s="131"/>
      <c r="JI144" s="129"/>
      <c r="JJ144" s="241">
        <v>2.1</v>
      </c>
      <c r="JK144" s="129"/>
      <c r="JL144" s="130"/>
      <c r="JM144" s="130"/>
      <c r="JN144" s="131"/>
      <c r="JO144" s="135">
        <v>0.97</v>
      </c>
      <c r="JP144" s="241">
        <v>0.4</v>
      </c>
      <c r="JQ144" s="129"/>
      <c r="JR144" s="130"/>
      <c r="JS144" s="130"/>
      <c r="JT144" s="131"/>
      <c r="JU144" s="129"/>
      <c r="JV144" s="130"/>
      <c r="JW144" s="130"/>
      <c r="JX144" s="131"/>
      <c r="JY144" s="132">
        <v>5.8</v>
      </c>
      <c r="JZ144" s="133">
        <v>4.8</v>
      </c>
      <c r="KA144" s="133">
        <v>2.2000000000000002</v>
      </c>
      <c r="KB144" s="134">
        <v>3.3</v>
      </c>
      <c r="KC144" s="129"/>
      <c r="KD144" s="130"/>
      <c r="KE144" s="130"/>
      <c r="KF144" s="142"/>
    </row>
    <row r="145" spans="1:292" s="115" customFormat="1" ht="15" thickBot="1">
      <c r="A145" s="879"/>
      <c r="B145" s="144" t="s">
        <v>270</v>
      </c>
      <c r="C145" s="263"/>
      <c r="D145" s="256">
        <v>9</v>
      </c>
      <c r="E145" s="531">
        <v>9</v>
      </c>
      <c r="F145" s="531">
        <v>9</v>
      </c>
      <c r="G145" s="531">
        <v>6</v>
      </c>
      <c r="H145" s="532"/>
      <c r="I145" s="256"/>
      <c r="J145" s="531"/>
      <c r="K145" s="531"/>
      <c r="L145" s="532"/>
      <c r="M145" s="256"/>
      <c r="N145" s="531"/>
      <c r="O145" s="531"/>
      <c r="P145" s="532"/>
      <c r="Q145" s="533"/>
      <c r="R145" s="534"/>
      <c r="S145" s="534"/>
      <c r="T145" s="535"/>
      <c r="U145" s="256"/>
      <c r="V145" s="531"/>
      <c r="W145" s="532">
        <v>6</v>
      </c>
      <c r="X145" s="256"/>
      <c r="Y145" s="531"/>
      <c r="Z145" s="531"/>
      <c r="AA145" s="536">
        <v>2</v>
      </c>
      <c r="AB145" s="256"/>
      <c r="AC145" s="271"/>
      <c r="AD145" s="271"/>
      <c r="AE145" s="265"/>
      <c r="AF145" s="256"/>
      <c r="AG145" s="531"/>
      <c r="AH145" s="531"/>
      <c r="AI145" s="531"/>
      <c r="AJ145" s="532"/>
      <c r="AK145" s="256"/>
      <c r="AL145" s="531"/>
      <c r="AM145" s="531"/>
      <c r="AN145" s="532"/>
      <c r="AO145" s="256"/>
      <c r="AP145" s="532"/>
      <c r="AQ145" s="537"/>
      <c r="AR145" s="538"/>
      <c r="AS145" s="538"/>
      <c r="AT145" s="536">
        <v>2</v>
      </c>
      <c r="AU145" s="256"/>
      <c r="AV145" s="531"/>
      <c r="AW145" s="531"/>
      <c r="AX145" s="532"/>
      <c r="AY145" s="256"/>
      <c r="AZ145" s="531"/>
      <c r="BA145" s="531"/>
      <c r="BB145" s="532"/>
      <c r="BC145" s="256"/>
      <c r="BD145" s="531"/>
      <c r="BE145" s="531"/>
      <c r="BF145" s="532"/>
      <c r="BG145" s="256"/>
      <c r="BH145" s="531"/>
      <c r="BI145" s="531"/>
      <c r="BJ145" s="532"/>
      <c r="BK145" s="256">
        <v>9</v>
      </c>
      <c r="BL145" s="532">
        <v>9</v>
      </c>
      <c r="BM145" s="256"/>
      <c r="BN145" s="531">
        <v>6</v>
      </c>
      <c r="BO145" s="531">
        <v>6</v>
      </c>
      <c r="BP145" s="536">
        <v>6</v>
      </c>
      <c r="BQ145" s="263"/>
      <c r="BR145" s="256"/>
      <c r="BS145" s="531"/>
      <c r="BT145" s="532"/>
      <c r="BU145" s="256"/>
      <c r="BV145" s="531"/>
      <c r="BW145" s="532"/>
      <c r="BX145" s="256"/>
      <c r="BY145" s="531"/>
      <c r="BZ145" s="532"/>
      <c r="CA145" s="256"/>
      <c r="CB145" s="531"/>
      <c r="CC145" s="532"/>
      <c r="CD145" s="256"/>
      <c r="CE145" s="531"/>
      <c r="CF145" s="532"/>
      <c r="CG145" s="256"/>
      <c r="CH145" s="531"/>
      <c r="CI145" s="532"/>
      <c r="CJ145" s="256"/>
      <c r="CK145" s="532"/>
      <c r="CL145" s="256">
        <v>6</v>
      </c>
      <c r="CM145" s="532"/>
      <c r="CN145" s="256">
        <v>6</v>
      </c>
      <c r="CO145" s="532">
        <v>6</v>
      </c>
      <c r="CP145" s="256"/>
      <c r="CQ145" s="532"/>
      <c r="CR145" s="263"/>
      <c r="CS145" s="263"/>
      <c r="CT145" s="256"/>
      <c r="CU145" s="532"/>
      <c r="CV145" s="256"/>
      <c r="CW145" s="531"/>
      <c r="CX145" s="531"/>
      <c r="CY145" s="532"/>
      <c r="CZ145" s="263"/>
      <c r="DA145" s="256">
        <v>6</v>
      </c>
      <c r="DB145" s="531">
        <v>6</v>
      </c>
      <c r="DC145" s="531">
        <v>6</v>
      </c>
      <c r="DD145" s="531"/>
      <c r="DE145" s="532"/>
      <c r="DF145" s="256">
        <v>9</v>
      </c>
      <c r="DG145" s="531">
        <v>9</v>
      </c>
      <c r="DH145" s="531">
        <v>9</v>
      </c>
      <c r="DI145" s="531">
        <v>9</v>
      </c>
      <c r="DJ145" s="532">
        <v>9</v>
      </c>
      <c r="DK145" s="256">
        <v>12</v>
      </c>
      <c r="DL145" s="531">
        <v>7</v>
      </c>
      <c r="DM145" s="531">
        <v>9</v>
      </c>
      <c r="DN145" s="532">
        <v>12</v>
      </c>
      <c r="DO145" s="256"/>
      <c r="DP145" s="531"/>
      <c r="DQ145" s="531"/>
      <c r="DR145" s="532"/>
      <c r="DS145" s="256"/>
      <c r="DT145" s="531"/>
      <c r="DU145" s="531"/>
      <c r="DV145" s="532"/>
      <c r="DW145" s="263"/>
      <c r="DX145" s="263"/>
      <c r="DY145" s="256"/>
      <c r="DZ145" s="531"/>
      <c r="EA145" s="531"/>
      <c r="EB145" s="532"/>
      <c r="EC145" s="263"/>
      <c r="ED145" s="263"/>
      <c r="EE145" s="256">
        <v>6</v>
      </c>
      <c r="EF145" s="532">
        <v>6</v>
      </c>
      <c r="EG145" s="256"/>
      <c r="EH145" s="532"/>
      <c r="EI145" s="256"/>
      <c r="EJ145" s="532">
        <v>9</v>
      </c>
      <c r="EK145" s="256"/>
      <c r="EL145" s="531">
        <v>6</v>
      </c>
      <c r="EM145" s="532">
        <v>6</v>
      </c>
      <c r="EN145" s="256"/>
      <c r="EO145" s="532"/>
      <c r="EP145" s="256">
        <v>6</v>
      </c>
      <c r="EQ145" s="532"/>
      <c r="ER145" s="256"/>
      <c r="ES145" s="532">
        <v>6</v>
      </c>
      <c r="ET145" s="256"/>
      <c r="EU145" s="531"/>
      <c r="EV145" s="531"/>
      <c r="EW145" s="532"/>
      <c r="EX145" s="256"/>
      <c r="EY145" s="531"/>
      <c r="EZ145" s="531"/>
      <c r="FA145" s="532"/>
      <c r="FB145" s="256">
        <v>6</v>
      </c>
      <c r="FC145" s="532"/>
      <c r="FD145" s="256"/>
      <c r="FE145" s="531"/>
      <c r="FF145" s="531"/>
      <c r="FG145" s="532"/>
      <c r="FH145" s="256"/>
      <c r="FI145" s="532"/>
      <c r="FJ145" s="256"/>
      <c r="FK145" s="532"/>
      <c r="FL145" s="256"/>
      <c r="FM145" s="532"/>
      <c r="FN145" s="256"/>
      <c r="FO145" s="531"/>
      <c r="FP145" s="531"/>
      <c r="FQ145" s="532"/>
      <c r="FR145" s="117">
        <v>9</v>
      </c>
      <c r="FS145" s="145"/>
      <c r="FT145" s="145"/>
      <c r="FU145" s="146"/>
      <c r="FV145" s="256">
        <v>6</v>
      </c>
      <c r="FW145" s="532">
        <v>6</v>
      </c>
      <c r="FX145" s="256">
        <v>6</v>
      </c>
      <c r="FY145" s="532">
        <v>6</v>
      </c>
      <c r="FZ145" s="256"/>
      <c r="GA145" s="532"/>
      <c r="GB145" s="263"/>
      <c r="GC145" s="256"/>
      <c r="GD145" s="532"/>
      <c r="GE145" s="539"/>
      <c r="GF145" s="540">
        <v>6</v>
      </c>
      <c r="GG145" s="540">
        <v>6</v>
      </c>
      <c r="GH145" s="536">
        <v>6</v>
      </c>
      <c r="GI145" s="263"/>
      <c r="GJ145" s="263"/>
      <c r="GK145" s="263"/>
      <c r="GL145" s="263"/>
      <c r="GM145" s="256"/>
      <c r="GN145" s="531"/>
      <c r="GO145" s="531"/>
      <c r="GP145" s="532"/>
      <c r="GQ145" s="256"/>
      <c r="GR145" s="531"/>
      <c r="GS145" s="531"/>
      <c r="GT145" s="532"/>
      <c r="GU145" s="256"/>
      <c r="GV145" s="531"/>
      <c r="GW145" s="531"/>
      <c r="GX145" s="532"/>
      <c r="GY145" s="256"/>
      <c r="GZ145" s="531"/>
      <c r="HA145" s="531"/>
      <c r="HB145" s="532"/>
      <c r="HC145" s="263"/>
      <c r="HD145" s="256">
        <v>6</v>
      </c>
      <c r="HE145" s="532">
        <v>6</v>
      </c>
      <c r="HF145" s="256"/>
      <c r="HG145" s="531"/>
      <c r="HH145" s="531">
        <v>6</v>
      </c>
      <c r="HI145" s="532">
        <v>6</v>
      </c>
      <c r="HJ145" s="256"/>
      <c r="HK145" s="532">
        <v>6</v>
      </c>
      <c r="HL145" s="256"/>
      <c r="HM145" s="531"/>
      <c r="HN145" s="531"/>
      <c r="HO145" s="532"/>
      <c r="HP145" s="256"/>
      <c r="HQ145" s="532"/>
      <c r="HR145" s="256"/>
      <c r="HS145" s="531"/>
      <c r="HT145" s="531"/>
      <c r="HU145" s="532"/>
      <c r="HV145" s="256">
        <v>6</v>
      </c>
      <c r="HW145" s="532"/>
      <c r="HX145" s="256">
        <v>6</v>
      </c>
      <c r="HY145" s="532"/>
      <c r="HZ145" s="256"/>
      <c r="IA145" s="531"/>
      <c r="IB145" s="531"/>
      <c r="IC145" s="532"/>
      <c r="ID145" s="256">
        <v>6</v>
      </c>
      <c r="IE145" s="532"/>
      <c r="IF145" s="256">
        <v>6</v>
      </c>
      <c r="IG145" s="532"/>
      <c r="IH145" s="256"/>
      <c r="II145" s="531"/>
      <c r="IJ145" s="531"/>
      <c r="IK145" s="532"/>
      <c r="IL145" s="263"/>
      <c r="IM145" s="256">
        <v>6</v>
      </c>
      <c r="IN145" s="532">
        <v>6</v>
      </c>
      <c r="IO145" s="256"/>
      <c r="IP145" s="531"/>
      <c r="IQ145" s="531"/>
      <c r="IR145" s="532"/>
      <c r="IS145" s="256"/>
      <c r="IT145" s="531"/>
      <c r="IU145" s="531"/>
      <c r="IV145" s="532"/>
      <c r="IW145" s="256"/>
      <c r="IX145" s="531"/>
      <c r="IY145" s="531"/>
      <c r="IZ145" s="532"/>
      <c r="JA145" s="263"/>
      <c r="JB145" s="256">
        <v>8</v>
      </c>
      <c r="JC145" s="271">
        <v>7</v>
      </c>
      <c r="JD145" s="271">
        <v>6</v>
      </c>
      <c r="JE145" s="265">
        <v>6</v>
      </c>
      <c r="JF145" s="256"/>
      <c r="JG145" s="531"/>
      <c r="JH145" s="532"/>
      <c r="JI145" s="256"/>
      <c r="JJ145" s="532">
        <v>6</v>
      </c>
      <c r="JK145" s="256"/>
      <c r="JL145" s="531"/>
      <c r="JM145" s="531"/>
      <c r="JN145" s="532"/>
      <c r="JO145" s="256"/>
      <c r="JP145" s="532"/>
      <c r="JQ145" s="256"/>
      <c r="JR145" s="531"/>
      <c r="JS145" s="531"/>
      <c r="JT145" s="532"/>
      <c r="JU145" s="256"/>
      <c r="JV145" s="531"/>
      <c r="JW145" s="531"/>
      <c r="JX145" s="532"/>
      <c r="JY145" s="256">
        <v>8</v>
      </c>
      <c r="JZ145" s="271">
        <v>7</v>
      </c>
      <c r="KA145" s="271">
        <v>6</v>
      </c>
      <c r="KB145" s="265">
        <v>6</v>
      </c>
      <c r="KC145" s="256"/>
      <c r="KD145" s="531"/>
      <c r="KE145" s="531"/>
      <c r="KF145" s="541"/>
    </row>
    <row r="146" spans="1:292" s="150" customFormat="1" ht="15" thickBot="1">
      <c r="A146" s="341"/>
      <c r="B146" s="342"/>
      <c r="C146" s="342"/>
      <c r="D146" s="342"/>
      <c r="E146" s="342"/>
      <c r="F146" s="342"/>
      <c r="G146" s="342"/>
      <c r="H146" s="342"/>
      <c r="I146" s="342"/>
      <c r="J146" s="342"/>
      <c r="K146" s="342"/>
      <c r="L146" s="342"/>
      <c r="M146" s="342"/>
      <c r="N146" s="342"/>
      <c r="O146" s="342"/>
      <c r="P146" s="342"/>
      <c r="Q146" s="342"/>
      <c r="R146" s="342"/>
      <c r="S146" s="342"/>
      <c r="T146" s="342"/>
      <c r="U146" s="342"/>
      <c r="V146" s="342"/>
      <c r="W146" s="342"/>
      <c r="X146" s="342"/>
      <c r="Y146" s="342"/>
      <c r="Z146" s="342"/>
      <c r="AA146" s="342"/>
      <c r="AB146" s="342"/>
      <c r="AC146" s="342"/>
      <c r="AD146" s="342"/>
      <c r="AE146" s="342"/>
      <c r="AF146" s="342"/>
      <c r="AG146" s="342"/>
      <c r="AH146" s="342"/>
      <c r="AI146" s="342"/>
      <c r="AJ146" s="342"/>
      <c r="AK146" s="342"/>
      <c r="AL146" s="342"/>
      <c r="AM146" s="342"/>
      <c r="AN146" s="342"/>
      <c r="AO146" s="342"/>
      <c r="AP146" s="342"/>
      <c r="AQ146" s="342"/>
      <c r="AR146" s="342"/>
      <c r="AS146" s="342"/>
      <c r="AT146" s="342"/>
      <c r="AU146" s="342"/>
      <c r="AV146" s="342"/>
      <c r="AW146" s="342"/>
      <c r="AX146" s="342"/>
      <c r="AY146" s="342"/>
      <c r="AZ146" s="342"/>
      <c r="BA146" s="342"/>
      <c r="BB146" s="342"/>
      <c r="BC146" s="342"/>
      <c r="BD146" s="342"/>
      <c r="BE146" s="342"/>
      <c r="BF146" s="342"/>
      <c r="BG146" s="342"/>
      <c r="BH146" s="342"/>
      <c r="BI146" s="342"/>
      <c r="BJ146" s="342"/>
      <c r="BK146" s="342"/>
      <c r="BL146" s="342"/>
      <c r="BM146" s="342"/>
      <c r="BN146" s="342"/>
      <c r="BO146" s="342"/>
      <c r="BP146" s="342"/>
      <c r="BQ146" s="342"/>
      <c r="BR146" s="342"/>
      <c r="BS146" s="342"/>
      <c r="BT146" s="342"/>
      <c r="BU146" s="342"/>
      <c r="BV146" s="342"/>
      <c r="BW146" s="342"/>
      <c r="BX146" s="342"/>
      <c r="BY146" s="342"/>
      <c r="BZ146" s="342"/>
      <c r="CA146" s="342"/>
      <c r="CB146" s="342"/>
      <c r="CC146" s="342"/>
      <c r="CD146" s="342"/>
      <c r="CE146" s="342"/>
      <c r="CF146" s="342"/>
      <c r="CG146" s="342"/>
      <c r="CH146" s="342"/>
      <c r="CI146" s="342"/>
      <c r="CJ146" s="342"/>
      <c r="CK146" s="342"/>
      <c r="CL146" s="342"/>
      <c r="CM146" s="342"/>
      <c r="CN146" s="342"/>
      <c r="CO146" s="342"/>
      <c r="CP146" s="342"/>
      <c r="CQ146" s="342"/>
      <c r="CR146" s="342"/>
      <c r="CS146" s="342"/>
      <c r="CT146" s="342"/>
      <c r="CU146" s="342"/>
      <c r="CV146" s="342"/>
      <c r="CW146" s="342"/>
      <c r="CX146" s="342"/>
      <c r="CY146" s="342"/>
      <c r="CZ146" s="342"/>
      <c r="DA146" s="342"/>
      <c r="DB146" s="342"/>
      <c r="DC146" s="342"/>
      <c r="DD146" s="342"/>
      <c r="DE146" s="342"/>
      <c r="DF146" s="342"/>
      <c r="DG146" s="342"/>
      <c r="DH146" s="342"/>
      <c r="DI146" s="342"/>
      <c r="DJ146" s="342"/>
      <c r="DK146" s="342"/>
      <c r="DL146" s="342"/>
      <c r="DM146" s="342"/>
      <c r="DN146" s="342"/>
      <c r="DO146" s="342"/>
      <c r="DP146" s="342"/>
      <c r="DQ146" s="342"/>
      <c r="DR146" s="342"/>
      <c r="DS146" s="342"/>
      <c r="DT146" s="342"/>
      <c r="DU146" s="342"/>
      <c r="DV146" s="342"/>
      <c r="DW146" s="342"/>
      <c r="DX146" s="342"/>
      <c r="DY146" s="342"/>
      <c r="DZ146" s="342"/>
      <c r="EA146" s="342"/>
      <c r="EB146" s="342"/>
      <c r="EC146" s="342"/>
      <c r="ED146" s="342"/>
      <c r="EE146" s="342"/>
      <c r="EF146" s="342"/>
      <c r="EG146" s="342"/>
      <c r="EH146" s="342"/>
      <c r="EI146" s="342"/>
      <c r="EJ146" s="342"/>
      <c r="EK146" s="342"/>
      <c r="EL146" s="342"/>
      <c r="EM146" s="342"/>
      <c r="EN146" s="342"/>
      <c r="EO146" s="342"/>
      <c r="EP146" s="342"/>
      <c r="EQ146" s="342"/>
      <c r="ER146" s="342"/>
      <c r="ES146" s="342"/>
      <c r="ET146" s="342"/>
      <c r="EU146" s="342"/>
      <c r="EV146" s="342"/>
      <c r="EW146" s="342"/>
      <c r="EX146" s="342"/>
      <c r="EY146" s="342"/>
      <c r="EZ146" s="342"/>
      <c r="FA146" s="342"/>
      <c r="FB146" s="342"/>
      <c r="FC146" s="342"/>
      <c r="FD146" s="342"/>
      <c r="FE146" s="342"/>
      <c r="FF146" s="342"/>
      <c r="FG146" s="342"/>
      <c r="FH146" s="342"/>
      <c r="FI146" s="342"/>
      <c r="FJ146" s="342"/>
      <c r="FK146" s="342"/>
      <c r="FL146" s="342"/>
      <c r="FM146" s="342"/>
      <c r="FN146" s="342"/>
      <c r="FO146" s="342"/>
      <c r="FP146" s="342"/>
      <c r="FQ146" s="342"/>
      <c r="FR146" s="342"/>
      <c r="FS146" s="342"/>
      <c r="FT146" s="342"/>
      <c r="FU146" s="342"/>
      <c r="FV146" s="342"/>
      <c r="FW146" s="342"/>
      <c r="FX146" s="342"/>
      <c r="FY146" s="342"/>
      <c r="FZ146" s="342"/>
      <c r="GA146" s="342"/>
      <c r="GB146" s="342"/>
      <c r="GC146" s="342"/>
      <c r="GD146" s="342"/>
      <c r="GE146" s="342"/>
      <c r="GF146" s="342"/>
      <c r="GG146" s="342"/>
      <c r="GH146" s="342"/>
      <c r="GI146" s="342"/>
      <c r="GJ146" s="342"/>
      <c r="GK146" s="342"/>
      <c r="GL146" s="342"/>
      <c r="GM146" s="342"/>
      <c r="GN146" s="342"/>
      <c r="GO146" s="342"/>
      <c r="GP146" s="342"/>
      <c r="GQ146" s="342"/>
      <c r="GR146" s="342"/>
      <c r="GS146" s="342"/>
      <c r="GT146" s="342"/>
      <c r="GU146" s="342"/>
      <c r="GV146" s="342"/>
      <c r="GW146" s="342"/>
      <c r="GX146" s="342"/>
      <c r="GY146" s="342"/>
      <c r="GZ146" s="342"/>
      <c r="HA146" s="342"/>
      <c r="HB146" s="342"/>
      <c r="HC146" s="342"/>
      <c r="HD146" s="342"/>
      <c r="HE146" s="342"/>
      <c r="HF146" s="342"/>
      <c r="HG146" s="342"/>
      <c r="HH146" s="342"/>
      <c r="HI146" s="342"/>
      <c r="HJ146" s="342"/>
      <c r="HK146" s="342"/>
      <c r="HL146" s="342"/>
      <c r="HM146" s="342"/>
      <c r="HN146" s="342"/>
      <c r="HO146" s="342"/>
      <c r="HP146" s="342"/>
      <c r="HQ146" s="342"/>
      <c r="HR146" s="342"/>
      <c r="HS146" s="342"/>
      <c r="HT146" s="342"/>
      <c r="HU146" s="342"/>
      <c r="HV146" s="342"/>
      <c r="HW146" s="342"/>
      <c r="HX146" s="342"/>
      <c r="HY146" s="342"/>
      <c r="HZ146" s="342"/>
      <c r="IA146" s="342"/>
      <c r="IB146" s="342"/>
      <c r="IC146" s="342"/>
      <c r="ID146" s="342"/>
      <c r="IE146" s="342"/>
      <c r="IF146" s="342"/>
      <c r="IG146" s="342"/>
      <c r="IH146" s="342"/>
      <c r="II146" s="342"/>
      <c r="IJ146" s="342"/>
      <c r="IK146" s="342"/>
      <c r="IL146" s="342"/>
      <c r="IM146" s="342"/>
      <c r="IN146" s="342"/>
      <c r="IO146" s="342"/>
      <c r="IP146" s="342"/>
      <c r="IQ146" s="342"/>
      <c r="IR146" s="342"/>
      <c r="IS146" s="342"/>
      <c r="IT146" s="342"/>
      <c r="IU146" s="342"/>
      <c r="IV146" s="342"/>
      <c r="IW146" s="342"/>
      <c r="IX146" s="342"/>
      <c r="IY146" s="342"/>
      <c r="IZ146" s="342"/>
      <c r="JA146" s="342"/>
      <c r="JB146" s="342"/>
      <c r="JC146" s="342"/>
      <c r="JD146" s="342"/>
      <c r="JE146" s="342"/>
      <c r="JF146" s="342"/>
      <c r="JG146" s="342"/>
      <c r="JH146" s="342"/>
      <c r="JI146" s="342"/>
      <c r="JJ146" s="342"/>
      <c r="JK146" s="342"/>
      <c r="JL146" s="342"/>
      <c r="JM146" s="342"/>
      <c r="JN146" s="342"/>
      <c r="JO146" s="342"/>
      <c r="JP146" s="342"/>
      <c r="JQ146" s="342"/>
      <c r="JR146" s="342"/>
      <c r="JS146" s="342"/>
      <c r="JT146" s="342"/>
      <c r="JU146" s="342"/>
      <c r="JV146" s="342"/>
      <c r="JW146" s="342"/>
      <c r="JX146" s="342"/>
      <c r="JY146" s="342"/>
      <c r="JZ146" s="342"/>
      <c r="KA146" s="342"/>
      <c r="KB146" s="342"/>
      <c r="KC146" s="342"/>
      <c r="KD146" s="342"/>
      <c r="KE146" s="342"/>
      <c r="KF146" s="342"/>
    </row>
    <row r="147" spans="1:292" s="151" customFormat="1" ht="33" customHeight="1">
      <c r="A147" s="927" t="s">
        <v>394</v>
      </c>
      <c r="B147" s="542" t="s">
        <v>395</v>
      </c>
      <c r="C147" s="389"/>
      <c r="D147" s="543">
        <v>10.399396917840923</v>
      </c>
      <c r="E147" s="544" t="s">
        <v>396</v>
      </c>
      <c r="F147" s="205"/>
      <c r="G147" s="205"/>
      <c r="H147" s="186"/>
      <c r="I147" s="185">
        <v>49.7</v>
      </c>
      <c r="J147" s="205">
        <v>43</v>
      </c>
      <c r="K147" s="205">
        <v>19.899999999999999</v>
      </c>
      <c r="L147" s="186">
        <v>13.1</v>
      </c>
      <c r="M147" s="185">
        <v>47</v>
      </c>
      <c r="N147" s="205">
        <v>45</v>
      </c>
      <c r="O147" s="205">
        <v>34</v>
      </c>
      <c r="P147" s="186">
        <v>15</v>
      </c>
      <c r="Q147" s="393"/>
      <c r="R147" s="205"/>
      <c r="S147" s="205"/>
      <c r="T147" s="186"/>
      <c r="U147" s="406">
        <v>56.1</v>
      </c>
      <c r="V147" s="205">
        <v>49.2</v>
      </c>
      <c r="W147" s="545">
        <v>10.894209467376834</v>
      </c>
      <c r="X147" s="185"/>
      <c r="Y147" s="205"/>
      <c r="Z147" s="205"/>
      <c r="AA147" s="186"/>
      <c r="AB147" s="203">
        <v>45.851302398989333</v>
      </c>
      <c r="AC147" s="178">
        <v>51.419519666142683</v>
      </c>
      <c r="AD147" s="178">
        <v>51.627319393017849</v>
      </c>
      <c r="AE147" s="179" t="s">
        <v>396</v>
      </c>
      <c r="AF147" s="543">
        <v>61.854808320088019</v>
      </c>
      <c r="AG147" s="205"/>
      <c r="AH147" s="205"/>
      <c r="AI147" s="205"/>
      <c r="AJ147" s="186"/>
      <c r="AK147" s="185">
        <v>28.1</v>
      </c>
      <c r="AL147" s="205">
        <v>26.6</v>
      </c>
      <c r="AM147" s="205">
        <v>17.2</v>
      </c>
      <c r="AN147" s="186">
        <v>10.9</v>
      </c>
      <c r="AO147" s="543">
        <v>15.218548265833249</v>
      </c>
      <c r="AP147" s="545" t="s">
        <v>397</v>
      </c>
      <c r="AQ147" s="543">
        <v>67.371315637880684</v>
      </c>
      <c r="AR147" s="544">
        <v>60.118225132455279</v>
      </c>
      <c r="AS147" s="544">
        <v>58.51764394213658</v>
      </c>
      <c r="AT147" s="545">
        <v>52.418289362440966</v>
      </c>
      <c r="AU147" s="185">
        <v>46</v>
      </c>
      <c r="AV147" s="205">
        <v>24.9</v>
      </c>
      <c r="AW147" s="205">
        <v>26.4</v>
      </c>
      <c r="AX147" s="186">
        <v>14.3</v>
      </c>
      <c r="AY147" s="185"/>
      <c r="AZ147" s="205"/>
      <c r="BA147" s="205"/>
      <c r="BB147" s="186"/>
      <c r="BC147" s="185"/>
      <c r="BD147" s="205"/>
      <c r="BE147" s="205"/>
      <c r="BF147" s="186"/>
      <c r="BG147" s="390">
        <v>19</v>
      </c>
      <c r="BH147" s="391">
        <v>13.8</v>
      </c>
      <c r="BI147" s="391">
        <v>10</v>
      </c>
      <c r="BJ147" s="392" t="s">
        <v>396</v>
      </c>
      <c r="BK147" s="543">
        <v>52.648362543425783</v>
      </c>
      <c r="BL147" s="545" t="s">
        <v>396</v>
      </c>
      <c r="BM147" s="543">
        <v>76.016439129291882</v>
      </c>
      <c r="BN147" s="544">
        <v>60.870734924395336</v>
      </c>
      <c r="BO147" s="205">
        <v>10.9</v>
      </c>
      <c r="BP147" s="545">
        <v>9.8484577322232703</v>
      </c>
      <c r="BQ147" s="389"/>
      <c r="BR147" s="185"/>
      <c r="BS147" s="205"/>
      <c r="BT147" s="186"/>
      <c r="BU147" s="185"/>
      <c r="BV147" s="205"/>
      <c r="BW147" s="186"/>
      <c r="BX147" s="185"/>
      <c r="BY147" s="205"/>
      <c r="BZ147" s="186"/>
      <c r="CA147" s="185"/>
      <c r="CB147" s="205"/>
      <c r="CC147" s="186"/>
      <c r="CD147" s="185"/>
      <c r="CE147" s="205"/>
      <c r="CF147" s="186"/>
      <c r="CG147" s="185"/>
      <c r="CH147" s="205"/>
      <c r="CI147" s="186"/>
      <c r="CJ147" s="185" t="s">
        <v>396</v>
      </c>
      <c r="CK147" s="186"/>
      <c r="CL147" s="185"/>
      <c r="CM147" s="186"/>
      <c r="CN147" s="185"/>
      <c r="CO147" s="186"/>
      <c r="CP147" s="185"/>
      <c r="CQ147" s="186"/>
      <c r="CR147" s="201"/>
      <c r="CS147" s="389"/>
      <c r="CT147" s="203"/>
      <c r="CU147" s="179"/>
      <c r="CV147" s="397">
        <v>41</v>
      </c>
      <c r="CW147" s="398">
        <v>47.7</v>
      </c>
      <c r="CX147" s="398">
        <v>29.2</v>
      </c>
      <c r="CY147" s="399">
        <v>23.6</v>
      </c>
      <c r="CZ147" s="389"/>
      <c r="DA147" s="185" t="s">
        <v>396</v>
      </c>
      <c r="DB147" s="205"/>
      <c r="DC147" s="205"/>
      <c r="DD147" s="205"/>
      <c r="DE147" s="186"/>
      <c r="DF147" s="543" t="s">
        <v>396</v>
      </c>
      <c r="DG147" s="205"/>
      <c r="DH147" s="205"/>
      <c r="DI147" s="205"/>
      <c r="DJ147" s="186"/>
      <c r="DK147" s="203"/>
      <c r="DL147" s="205"/>
      <c r="DM147" s="205"/>
      <c r="DN147" s="186"/>
      <c r="DO147" s="185"/>
      <c r="DP147" s="205"/>
      <c r="DQ147" s="205"/>
      <c r="DR147" s="186"/>
      <c r="DS147" s="543">
        <v>75.460125826618011</v>
      </c>
      <c r="DT147" s="205">
        <v>46.3</v>
      </c>
      <c r="DU147" s="544">
        <v>29.522516843245853</v>
      </c>
      <c r="DV147" s="545" t="s">
        <v>396</v>
      </c>
      <c r="DW147" s="389"/>
      <c r="DX147" s="546"/>
      <c r="DY147" s="185">
        <v>72</v>
      </c>
      <c r="DZ147" s="205">
        <v>71</v>
      </c>
      <c r="EA147" s="205">
        <v>64</v>
      </c>
      <c r="EB147" s="186">
        <v>66</v>
      </c>
      <c r="EC147" s="389"/>
      <c r="ED147" s="389"/>
      <c r="EE147" s="185">
        <v>10.1</v>
      </c>
      <c r="EF147" s="186" t="s">
        <v>396</v>
      </c>
      <c r="EG147" s="543">
        <v>67.075040173642208</v>
      </c>
      <c r="EH147" s="545" t="s">
        <v>396</v>
      </c>
      <c r="EI147" s="543" t="s">
        <v>396</v>
      </c>
      <c r="EJ147" s="545" t="s">
        <v>396</v>
      </c>
      <c r="EK147" s="185">
        <v>62.4</v>
      </c>
      <c r="EL147" s="544">
        <v>48.979714503468848</v>
      </c>
      <c r="EM147" s="186" t="s">
        <v>396</v>
      </c>
      <c r="EN147" s="185">
        <v>15</v>
      </c>
      <c r="EO147" s="392" t="s">
        <v>396</v>
      </c>
      <c r="EP147" s="406" t="s">
        <v>396</v>
      </c>
      <c r="EQ147" s="407" t="s">
        <v>396</v>
      </c>
      <c r="ER147" s="543">
        <v>43.300789480022893</v>
      </c>
      <c r="ES147" s="545" t="s">
        <v>396</v>
      </c>
      <c r="ET147" s="185"/>
      <c r="EU147" s="205"/>
      <c r="EV147" s="205"/>
      <c r="EW147" s="186"/>
      <c r="EX147" s="185">
        <v>45.8</v>
      </c>
      <c r="EY147" s="205">
        <v>28.6</v>
      </c>
      <c r="EZ147" s="205">
        <v>35.5</v>
      </c>
      <c r="FA147" s="186">
        <v>15</v>
      </c>
      <c r="FB147" s="185" t="s">
        <v>396</v>
      </c>
      <c r="FC147" s="186" t="s">
        <v>396</v>
      </c>
      <c r="FD147" s="185"/>
      <c r="FE147" s="205"/>
      <c r="FF147" s="205"/>
      <c r="FG147" s="186"/>
      <c r="FH147" s="406" t="s">
        <v>396</v>
      </c>
      <c r="FI147" s="407" t="s">
        <v>396</v>
      </c>
      <c r="FJ147" s="406" t="s">
        <v>396</v>
      </c>
      <c r="FK147" s="407" t="s">
        <v>396</v>
      </c>
      <c r="FL147" s="390" t="s">
        <v>396</v>
      </c>
      <c r="FM147" s="392" t="s">
        <v>396</v>
      </c>
      <c r="FN147" s="185"/>
      <c r="FO147" s="205"/>
      <c r="FP147" s="205"/>
      <c r="FQ147" s="186"/>
      <c r="FR147" s="185"/>
      <c r="FS147" s="205"/>
      <c r="FT147" s="205"/>
      <c r="FU147" s="186"/>
      <c r="FV147" s="185">
        <v>12.4</v>
      </c>
      <c r="FW147" s="186"/>
      <c r="FX147" s="185" t="s">
        <v>396</v>
      </c>
      <c r="FY147" s="186" t="s">
        <v>396</v>
      </c>
      <c r="FZ147" s="185"/>
      <c r="GA147" s="186"/>
      <c r="GB147" s="389" t="s">
        <v>396</v>
      </c>
      <c r="GC147" s="543">
        <v>76.622915909750787</v>
      </c>
      <c r="GD147" s="545">
        <v>65.98741865311122</v>
      </c>
      <c r="GE147" s="543">
        <v>65.690572126680379</v>
      </c>
      <c r="GF147" s="544">
        <v>62.859057772023782</v>
      </c>
      <c r="GG147" s="544">
        <v>41.05715407085502</v>
      </c>
      <c r="GH147" s="545">
        <v>51.430466372829507</v>
      </c>
      <c r="GI147" s="389"/>
      <c r="GJ147" s="389"/>
      <c r="GK147" s="389"/>
      <c r="GL147" s="389"/>
      <c r="GM147" s="185"/>
      <c r="GN147" s="205"/>
      <c r="GO147" s="205"/>
      <c r="GP147" s="186"/>
      <c r="GQ147" s="185"/>
      <c r="GR147" s="205"/>
      <c r="GS147" s="205"/>
      <c r="GT147" s="186"/>
      <c r="GU147" s="185" t="s">
        <v>396</v>
      </c>
      <c r="GV147" s="205" t="s">
        <v>396</v>
      </c>
      <c r="GW147" s="205" t="s">
        <v>396</v>
      </c>
      <c r="GX147" s="186" t="s">
        <v>396</v>
      </c>
      <c r="GY147" s="185">
        <v>26.6</v>
      </c>
      <c r="GZ147" s="205">
        <v>17.399999999999999</v>
      </c>
      <c r="HA147" s="205">
        <v>13.5</v>
      </c>
      <c r="HB147" s="186" t="s">
        <v>396</v>
      </c>
      <c r="HC147" s="201"/>
      <c r="HD147" s="543" t="s">
        <v>396</v>
      </c>
      <c r="HE147" s="545" t="s">
        <v>396</v>
      </c>
      <c r="HF147" s="543">
        <v>54.017478816234338</v>
      </c>
      <c r="HG147" s="544">
        <v>41.390711049584027</v>
      </c>
      <c r="HH147" s="544">
        <v>40.713115392483516</v>
      </c>
      <c r="HI147" s="545">
        <v>16.106309895633729</v>
      </c>
      <c r="HJ147" s="543">
        <v>73.618638897941906</v>
      </c>
      <c r="HK147" s="545">
        <v>43.312278903133524</v>
      </c>
      <c r="HL147" s="390">
        <v>54</v>
      </c>
      <c r="HM147" s="391">
        <v>40</v>
      </c>
      <c r="HN147" s="391">
        <v>24</v>
      </c>
      <c r="HO147" s="392">
        <v>18</v>
      </c>
      <c r="HP147" s="185">
        <v>100</v>
      </c>
      <c r="HQ147" s="186"/>
      <c r="HR147" s="185">
        <v>36.799999999999997</v>
      </c>
      <c r="HS147" s="205">
        <v>38.700000000000003</v>
      </c>
      <c r="HT147" s="205">
        <v>21.5</v>
      </c>
      <c r="HU147" s="186">
        <v>18.399999999999999</v>
      </c>
      <c r="HV147" s="406" t="s">
        <v>396</v>
      </c>
      <c r="HW147" s="407" t="s">
        <v>396</v>
      </c>
      <c r="HX147" s="406" t="s">
        <v>396</v>
      </c>
      <c r="HY147" s="407" t="s">
        <v>396</v>
      </c>
      <c r="HZ147" s="185" t="s">
        <v>396</v>
      </c>
      <c r="IA147" s="205"/>
      <c r="IB147" s="205"/>
      <c r="IC147" s="186"/>
      <c r="ID147" s="406" t="s">
        <v>396</v>
      </c>
      <c r="IE147" s="407" t="s">
        <v>396</v>
      </c>
      <c r="IF147" s="406" t="s">
        <v>396</v>
      </c>
      <c r="IG147" s="407" t="s">
        <v>396</v>
      </c>
      <c r="IH147" s="185">
        <v>53.9</v>
      </c>
      <c r="II147" s="205"/>
      <c r="IJ147" s="205"/>
      <c r="IK147" s="186"/>
      <c r="IL147" s="389"/>
      <c r="IM147" s="406" t="s">
        <v>396</v>
      </c>
      <c r="IN147" s="407" t="s">
        <v>396</v>
      </c>
      <c r="IO147" s="185">
        <v>11.8</v>
      </c>
      <c r="IP147" s="205">
        <v>9.6</v>
      </c>
      <c r="IQ147" s="205">
        <v>10.1</v>
      </c>
      <c r="IR147" s="392" t="s">
        <v>396</v>
      </c>
      <c r="IS147" s="185">
        <v>26.5</v>
      </c>
      <c r="IT147" s="205">
        <v>23.5</v>
      </c>
      <c r="IU147" s="205">
        <v>15.8</v>
      </c>
      <c r="IV147" s="186">
        <v>10.3</v>
      </c>
      <c r="IW147" s="185">
        <v>62.1</v>
      </c>
      <c r="IX147" s="205"/>
      <c r="IY147" s="205"/>
      <c r="IZ147" s="186"/>
      <c r="JA147" s="389"/>
      <c r="JB147" s="203">
        <v>14.3</v>
      </c>
      <c r="JC147" s="178" t="s">
        <v>396</v>
      </c>
      <c r="JD147" s="178"/>
      <c r="JE147" s="179"/>
      <c r="JF147" s="185"/>
      <c r="JG147" s="205"/>
      <c r="JH147" s="186"/>
      <c r="JI147" s="543">
        <v>43.40812626988123</v>
      </c>
      <c r="JJ147" s="186" t="s">
        <v>396</v>
      </c>
      <c r="JK147" s="185"/>
      <c r="JL147" s="205"/>
      <c r="JM147" s="205"/>
      <c r="JN147" s="186"/>
      <c r="JO147" s="543" t="s">
        <v>396</v>
      </c>
      <c r="JP147" s="545" t="s">
        <v>396</v>
      </c>
      <c r="JQ147" s="185"/>
      <c r="JR147" s="205"/>
      <c r="JS147" s="205"/>
      <c r="JT147" s="186"/>
      <c r="JU147" s="185">
        <v>27.7</v>
      </c>
      <c r="JV147" s="205">
        <v>23.6</v>
      </c>
      <c r="JW147" s="205">
        <v>13.3</v>
      </c>
      <c r="JX147" s="186">
        <v>12.8</v>
      </c>
      <c r="JY147" s="203"/>
      <c r="JZ147" s="178"/>
      <c r="KA147" s="178"/>
      <c r="KB147" s="179"/>
      <c r="KC147" s="185"/>
      <c r="KD147" s="205"/>
      <c r="KE147" s="205"/>
      <c r="KF147" s="410"/>
    </row>
    <row r="148" spans="1:292" s="115" customFormat="1" ht="33" customHeight="1">
      <c r="A148" s="928"/>
      <c r="B148" s="362" t="s">
        <v>269</v>
      </c>
      <c r="C148" s="128"/>
      <c r="D148" s="547">
        <v>1.8702985544502606</v>
      </c>
      <c r="E148" s="548">
        <v>1.2511060432322312</v>
      </c>
      <c r="F148" s="130"/>
      <c r="G148" s="130"/>
      <c r="H148" s="131"/>
      <c r="I148" s="129"/>
      <c r="J148" s="130"/>
      <c r="K148" s="130"/>
      <c r="L148" s="131"/>
      <c r="M148" s="129"/>
      <c r="N148" s="130"/>
      <c r="O148" s="130"/>
      <c r="P148" s="131"/>
      <c r="Q148" s="324"/>
      <c r="R148" s="130"/>
      <c r="S148" s="130"/>
      <c r="T148" s="131"/>
      <c r="U148" s="129">
        <v>2.6</v>
      </c>
      <c r="V148" s="130">
        <v>2.7</v>
      </c>
      <c r="W148" s="549">
        <v>1.6721544224958749</v>
      </c>
      <c r="X148" s="129"/>
      <c r="Y148" s="130"/>
      <c r="Z148" s="130"/>
      <c r="AA148" s="131"/>
      <c r="AB148" s="132">
        <v>3.5195771460223515</v>
      </c>
      <c r="AC148" s="133">
        <v>3.1719485355102299</v>
      </c>
      <c r="AD148" s="133">
        <v>2.1576773191940322</v>
      </c>
      <c r="AE148" s="134">
        <v>1.6195495662639434</v>
      </c>
      <c r="AF148" s="547">
        <v>3.619774888271015</v>
      </c>
      <c r="AG148" s="130"/>
      <c r="AH148" s="130"/>
      <c r="AI148" s="130"/>
      <c r="AJ148" s="131"/>
      <c r="AK148" s="129"/>
      <c r="AL148" s="130"/>
      <c r="AM148" s="130"/>
      <c r="AN148" s="131"/>
      <c r="AO148" s="547">
        <v>2.3685705573684608</v>
      </c>
      <c r="AP148" s="131"/>
      <c r="AQ148" s="547">
        <v>4.568540145897888</v>
      </c>
      <c r="AR148" s="548">
        <v>3.9953666382847013</v>
      </c>
      <c r="AS148" s="548">
        <v>4.9941813202479812</v>
      </c>
      <c r="AT148" s="549">
        <v>3.7386205301343747</v>
      </c>
      <c r="AU148" s="129"/>
      <c r="AV148" s="130"/>
      <c r="AW148" s="130"/>
      <c r="AX148" s="131"/>
      <c r="AY148" s="129"/>
      <c r="AZ148" s="130"/>
      <c r="BA148" s="130"/>
      <c r="BB148" s="131"/>
      <c r="BC148" s="129"/>
      <c r="BD148" s="130"/>
      <c r="BE148" s="130"/>
      <c r="BF148" s="131"/>
      <c r="BG148" s="450"/>
      <c r="BH148" s="130"/>
      <c r="BI148" s="130"/>
      <c r="BJ148" s="131"/>
      <c r="BK148" s="547">
        <v>4.4478308894340284</v>
      </c>
      <c r="BL148" s="549">
        <v>0.68769962234084026</v>
      </c>
      <c r="BM148" s="547">
        <v>5.4694457605080959</v>
      </c>
      <c r="BN148" s="548">
        <v>4.5422545935232685</v>
      </c>
      <c r="BO148" s="130">
        <v>2.2000000000000002</v>
      </c>
      <c r="BP148" s="549">
        <v>0.52450349938159446</v>
      </c>
      <c r="BQ148" s="128"/>
      <c r="BR148" s="129"/>
      <c r="BS148" s="130"/>
      <c r="BT148" s="131"/>
      <c r="BU148" s="129"/>
      <c r="BV148" s="130"/>
      <c r="BW148" s="131"/>
      <c r="BX148" s="129"/>
      <c r="BY148" s="130"/>
      <c r="BZ148" s="131"/>
      <c r="CA148" s="129"/>
      <c r="CB148" s="130"/>
      <c r="CC148" s="131"/>
      <c r="CD148" s="129"/>
      <c r="CE148" s="130"/>
      <c r="CF148" s="131"/>
      <c r="CG148" s="129"/>
      <c r="CH148" s="130"/>
      <c r="CI148" s="131"/>
      <c r="CJ148" s="129">
        <v>0.4</v>
      </c>
      <c r="CK148" s="131"/>
      <c r="CL148" s="129"/>
      <c r="CM148" s="131"/>
      <c r="CN148" s="129"/>
      <c r="CO148" s="131"/>
      <c r="CP148" s="129"/>
      <c r="CQ148" s="131"/>
      <c r="CR148" s="139"/>
      <c r="CS148" s="128"/>
      <c r="CT148" s="132"/>
      <c r="CU148" s="134"/>
      <c r="CV148" s="455">
        <v>1.3</v>
      </c>
      <c r="CW148" s="456">
        <v>7.8</v>
      </c>
      <c r="CX148" s="456">
        <v>4.4000000000000004</v>
      </c>
      <c r="CY148" s="369">
        <v>6.1</v>
      </c>
      <c r="CZ148" s="128"/>
      <c r="DA148" s="129">
        <v>0.7</v>
      </c>
      <c r="DB148" s="130"/>
      <c r="DC148" s="130"/>
      <c r="DD148" s="130"/>
      <c r="DE148" s="131"/>
      <c r="DF148" s="547">
        <v>0.88917219853734342</v>
      </c>
      <c r="DG148" s="130"/>
      <c r="DH148" s="130"/>
      <c r="DI148" s="130"/>
      <c r="DJ148" s="131"/>
      <c r="DK148" s="132"/>
      <c r="DL148" s="130"/>
      <c r="DM148" s="130"/>
      <c r="DN148" s="131"/>
      <c r="DO148" s="129"/>
      <c r="DP148" s="130"/>
      <c r="DQ148" s="130"/>
      <c r="DR148" s="131"/>
      <c r="DS148" s="547">
        <v>5.0180919181699668</v>
      </c>
      <c r="DT148" s="130">
        <v>4.9000000000000004</v>
      </c>
      <c r="DU148" s="548">
        <v>2.1915225425146243</v>
      </c>
      <c r="DV148" s="549">
        <v>0.66424808007341352</v>
      </c>
      <c r="DW148" s="19"/>
      <c r="DX148" s="550"/>
      <c r="DY148" s="129"/>
      <c r="DZ148" s="130"/>
      <c r="EA148" s="130"/>
      <c r="EB148" s="131"/>
      <c r="EC148" s="128"/>
      <c r="ED148" s="128"/>
      <c r="EE148" s="129">
        <v>0.1</v>
      </c>
      <c r="EF148" s="131"/>
      <c r="EG148" s="547">
        <v>3.9800440185252204</v>
      </c>
      <c r="EH148" s="549">
        <v>2.0968083811848315</v>
      </c>
      <c r="EI148" s="129"/>
      <c r="EJ148" s="131"/>
      <c r="EK148" s="129">
        <v>4.9000000000000004</v>
      </c>
      <c r="EL148" s="548">
        <v>3.3766021757876805</v>
      </c>
      <c r="EM148" s="549">
        <v>2.5</v>
      </c>
      <c r="EN148" s="129"/>
      <c r="EO148" s="131"/>
      <c r="EP148" s="129"/>
      <c r="EQ148" s="131"/>
      <c r="ER148" s="547">
        <v>1.7700287161136441</v>
      </c>
      <c r="ES148" s="549"/>
      <c r="ET148" s="129"/>
      <c r="EU148" s="130"/>
      <c r="EV148" s="130"/>
      <c r="EW148" s="131"/>
      <c r="EX148" s="129"/>
      <c r="EY148" s="130"/>
      <c r="EZ148" s="130"/>
      <c r="FA148" s="131"/>
      <c r="FB148" s="129">
        <v>0.4</v>
      </c>
      <c r="FC148" s="131"/>
      <c r="FD148" s="129"/>
      <c r="FE148" s="130"/>
      <c r="FF148" s="130"/>
      <c r="FG148" s="131"/>
      <c r="FH148" s="129"/>
      <c r="FI148" s="131"/>
      <c r="FJ148" s="129"/>
      <c r="FK148" s="131"/>
      <c r="FL148" s="129"/>
      <c r="FM148" s="131"/>
      <c r="FN148" s="129"/>
      <c r="FO148" s="130"/>
      <c r="FP148" s="130"/>
      <c r="FQ148" s="131"/>
      <c r="FR148" s="108"/>
      <c r="FS148" s="109"/>
      <c r="FT148" s="109"/>
      <c r="FU148" s="110"/>
      <c r="FV148" s="129">
        <v>3</v>
      </c>
      <c r="FW148" s="131"/>
      <c r="FX148" s="129">
        <v>1.1000000000000001</v>
      </c>
      <c r="FY148" s="131"/>
      <c r="FZ148" s="129"/>
      <c r="GA148" s="131"/>
      <c r="GB148" s="128">
        <v>1.1000000000000001</v>
      </c>
      <c r="GC148" s="547">
        <v>3.7422972868610658</v>
      </c>
      <c r="GD148" s="549">
        <v>2.1447863772825473</v>
      </c>
      <c r="GE148" s="547">
        <v>4.3969183238283476</v>
      </c>
      <c r="GF148" s="548">
        <v>5.6162639898110012</v>
      </c>
      <c r="GG148" s="548">
        <v>7.0689931709024192</v>
      </c>
      <c r="GH148" s="549">
        <v>6.9258203771704885</v>
      </c>
      <c r="GI148" s="128"/>
      <c r="GJ148" s="128"/>
      <c r="GK148" s="128"/>
      <c r="GL148" s="128"/>
      <c r="GM148" s="129"/>
      <c r="GN148" s="130"/>
      <c r="GO148" s="130"/>
      <c r="GP148" s="131"/>
      <c r="GQ148" s="129"/>
      <c r="GR148" s="130"/>
      <c r="GS148" s="130"/>
      <c r="GT148" s="131"/>
      <c r="GU148" s="129"/>
      <c r="GV148" s="130"/>
      <c r="GW148" s="130"/>
      <c r="GX148" s="131"/>
      <c r="GY148" s="129"/>
      <c r="GZ148" s="130"/>
      <c r="HA148" s="130"/>
      <c r="HB148" s="131"/>
      <c r="HC148" s="139"/>
      <c r="HD148" s="547">
        <v>0.61867083193773464</v>
      </c>
      <c r="HE148" s="549">
        <v>1</v>
      </c>
      <c r="HF148" s="547">
        <v>8.2531575033185351</v>
      </c>
      <c r="HG148" s="548">
        <v>5.1011963343589333</v>
      </c>
      <c r="HH148" s="548">
        <v>4.2364219740962605</v>
      </c>
      <c r="HI148" s="549">
        <v>1.0929155957875487</v>
      </c>
      <c r="HJ148" s="547">
        <v>2.0571872799681747</v>
      </c>
      <c r="HK148" s="549">
        <v>3.4845557655551529</v>
      </c>
      <c r="HL148" s="129"/>
      <c r="HM148" s="130"/>
      <c r="HN148" s="130"/>
      <c r="HO148" s="131"/>
      <c r="HP148" s="129"/>
      <c r="HQ148" s="131"/>
      <c r="HR148" s="129"/>
      <c r="HS148" s="130"/>
      <c r="HT148" s="130"/>
      <c r="HU148" s="131"/>
      <c r="HV148" s="129"/>
      <c r="HW148" s="131"/>
      <c r="HX148" s="129"/>
      <c r="HY148" s="131"/>
      <c r="HZ148" s="129">
        <v>0.8</v>
      </c>
      <c r="IA148" s="130"/>
      <c r="IB148" s="130"/>
      <c r="IC148" s="131"/>
      <c r="ID148" s="547"/>
      <c r="IE148" s="549"/>
      <c r="IF148" s="129"/>
      <c r="IG148" s="131"/>
      <c r="IH148" s="129">
        <v>2.8</v>
      </c>
      <c r="II148" s="130"/>
      <c r="IJ148" s="130"/>
      <c r="IK148" s="131"/>
      <c r="IL148" s="128"/>
      <c r="IM148" s="129"/>
      <c r="IN148" s="131"/>
      <c r="IO148" s="129"/>
      <c r="IP148" s="130"/>
      <c r="IQ148" s="130"/>
      <c r="IR148" s="131"/>
      <c r="IS148" s="129"/>
      <c r="IT148" s="130"/>
      <c r="IU148" s="130"/>
      <c r="IV148" s="131"/>
      <c r="IW148" s="129">
        <v>3.3</v>
      </c>
      <c r="IX148" s="130"/>
      <c r="IY148" s="130"/>
      <c r="IZ148" s="131"/>
      <c r="JA148" s="128"/>
      <c r="JB148" s="132">
        <v>3.1</v>
      </c>
      <c r="JC148" s="133">
        <v>2.7</v>
      </c>
      <c r="JD148" s="133"/>
      <c r="JE148" s="134"/>
      <c r="JF148" s="129"/>
      <c r="JG148" s="130"/>
      <c r="JH148" s="131"/>
      <c r="JI148" s="547">
        <v>4.0342734325402168</v>
      </c>
      <c r="JJ148" s="549"/>
      <c r="JK148" s="129"/>
      <c r="JL148" s="130"/>
      <c r="JM148" s="130"/>
      <c r="JN148" s="131"/>
      <c r="JO148" s="129"/>
      <c r="JP148" s="131"/>
      <c r="JQ148" s="129"/>
      <c r="JR148" s="130"/>
      <c r="JS148" s="130"/>
      <c r="JT148" s="131"/>
      <c r="JU148" s="129"/>
      <c r="JV148" s="130"/>
      <c r="JW148" s="130"/>
      <c r="JX148" s="131"/>
      <c r="JY148" s="132"/>
      <c r="JZ148" s="133"/>
      <c r="KA148" s="133"/>
      <c r="KB148" s="134"/>
      <c r="KC148" s="129"/>
      <c r="KD148" s="130"/>
      <c r="KE148" s="130"/>
      <c r="KF148" s="142"/>
    </row>
    <row r="149" spans="1:292" s="115" customFormat="1" ht="30" customHeight="1" thickBot="1">
      <c r="A149" s="929"/>
      <c r="B149" s="551" t="s">
        <v>270</v>
      </c>
      <c r="C149" s="123"/>
      <c r="D149" s="117">
        <v>6</v>
      </c>
      <c r="E149" s="145">
        <v>6</v>
      </c>
      <c r="F149" s="145"/>
      <c r="G149" s="145"/>
      <c r="H149" s="146"/>
      <c r="I149" s="117"/>
      <c r="J149" s="145"/>
      <c r="K149" s="145"/>
      <c r="L149" s="146"/>
      <c r="M149" s="117">
        <v>6</v>
      </c>
      <c r="N149" s="145">
        <v>6</v>
      </c>
      <c r="O149" s="145">
        <v>6</v>
      </c>
      <c r="P149" s="146">
        <v>6</v>
      </c>
      <c r="Q149" s="552"/>
      <c r="R149" s="145"/>
      <c r="S149" s="145"/>
      <c r="T149" s="146"/>
      <c r="U149" s="117">
        <v>6</v>
      </c>
      <c r="V149" s="145">
        <v>6</v>
      </c>
      <c r="W149" s="146">
        <v>6</v>
      </c>
      <c r="X149" s="117"/>
      <c r="Y149" s="145"/>
      <c r="Z149" s="145"/>
      <c r="AA149" s="146"/>
      <c r="AB149" s="117">
        <v>6</v>
      </c>
      <c r="AC149" s="118">
        <v>6</v>
      </c>
      <c r="AD149" s="118">
        <v>6</v>
      </c>
      <c r="AE149" s="119">
        <v>6</v>
      </c>
      <c r="AF149" s="117">
        <v>6</v>
      </c>
      <c r="AG149" s="145"/>
      <c r="AH149" s="145"/>
      <c r="AI149" s="145"/>
      <c r="AJ149" s="146"/>
      <c r="AK149" s="117"/>
      <c r="AL149" s="145"/>
      <c r="AM149" s="145"/>
      <c r="AN149" s="146"/>
      <c r="AO149" s="117">
        <v>6</v>
      </c>
      <c r="AP149" s="146"/>
      <c r="AQ149" s="117">
        <v>6</v>
      </c>
      <c r="AR149" s="145">
        <v>6</v>
      </c>
      <c r="AS149" s="145">
        <v>6</v>
      </c>
      <c r="AT149" s="146">
        <v>6</v>
      </c>
      <c r="AU149" s="117"/>
      <c r="AV149" s="145"/>
      <c r="AW149" s="145"/>
      <c r="AX149" s="146"/>
      <c r="AY149" s="117"/>
      <c r="AZ149" s="145"/>
      <c r="BA149" s="145"/>
      <c r="BB149" s="146"/>
      <c r="BC149" s="117"/>
      <c r="BD149" s="145"/>
      <c r="BE149" s="145"/>
      <c r="BF149" s="146"/>
      <c r="BG149" s="117"/>
      <c r="BH149" s="145"/>
      <c r="BI149" s="145"/>
      <c r="BJ149" s="146"/>
      <c r="BK149" s="117"/>
      <c r="BL149" s="146"/>
      <c r="BM149" s="117">
        <v>6</v>
      </c>
      <c r="BN149" s="145">
        <v>6</v>
      </c>
      <c r="BO149" s="145">
        <v>5</v>
      </c>
      <c r="BP149" s="146">
        <v>6</v>
      </c>
      <c r="BQ149" s="123"/>
      <c r="BR149" s="117"/>
      <c r="BS149" s="145"/>
      <c r="BT149" s="146"/>
      <c r="BU149" s="117"/>
      <c r="BV149" s="145"/>
      <c r="BW149" s="146"/>
      <c r="BX149" s="117"/>
      <c r="BY149" s="145"/>
      <c r="BZ149" s="146"/>
      <c r="CA149" s="117"/>
      <c r="CB149" s="145"/>
      <c r="CC149" s="146"/>
      <c r="CD149" s="117"/>
      <c r="CE149" s="145"/>
      <c r="CF149" s="146"/>
      <c r="CG149" s="117"/>
      <c r="CH149" s="145"/>
      <c r="CI149" s="146"/>
      <c r="CJ149" s="117">
        <v>3</v>
      </c>
      <c r="CK149" s="146"/>
      <c r="CL149" s="117"/>
      <c r="CM149" s="146"/>
      <c r="CN149" s="117"/>
      <c r="CO149" s="146"/>
      <c r="CP149" s="117"/>
      <c r="CQ149" s="146"/>
      <c r="CR149" s="123"/>
      <c r="CS149" s="123"/>
      <c r="CT149" s="117"/>
      <c r="CU149" s="146"/>
      <c r="CV149" s="117"/>
      <c r="CW149" s="145"/>
      <c r="CX149" s="145"/>
      <c r="CY149" s="146"/>
      <c r="CZ149" s="123"/>
      <c r="DA149" s="117">
        <v>6</v>
      </c>
      <c r="DB149" s="145"/>
      <c r="DC149" s="145"/>
      <c r="DD149" s="145"/>
      <c r="DE149" s="146"/>
      <c r="DF149" s="117">
        <v>6</v>
      </c>
      <c r="DG149" s="145"/>
      <c r="DH149" s="145"/>
      <c r="DI149" s="145"/>
      <c r="DJ149" s="146"/>
      <c r="DK149" s="117"/>
      <c r="DL149" s="145"/>
      <c r="DM149" s="145"/>
      <c r="DN149" s="146"/>
      <c r="DO149" s="117"/>
      <c r="DP149" s="145"/>
      <c r="DQ149" s="145"/>
      <c r="DR149" s="146"/>
      <c r="DS149" s="117">
        <v>6</v>
      </c>
      <c r="DT149" s="145">
        <v>6</v>
      </c>
      <c r="DU149" s="145">
        <v>6</v>
      </c>
      <c r="DV149" s="146">
        <v>6</v>
      </c>
      <c r="DW149" s="123"/>
      <c r="DX149" s="123"/>
      <c r="DY149" s="117">
        <v>6</v>
      </c>
      <c r="DZ149" s="145">
        <v>6</v>
      </c>
      <c r="EA149" s="145">
        <v>6</v>
      </c>
      <c r="EB149" s="146">
        <v>6</v>
      </c>
      <c r="EC149" s="123"/>
      <c r="ED149" s="123"/>
      <c r="EE149" s="117">
        <v>3</v>
      </c>
      <c r="EF149" s="146"/>
      <c r="EG149" s="117">
        <v>3</v>
      </c>
      <c r="EH149" s="146">
        <v>3</v>
      </c>
      <c r="EI149" s="117"/>
      <c r="EJ149" s="146"/>
      <c r="EK149" s="117">
        <v>3</v>
      </c>
      <c r="EL149" s="145">
        <v>3</v>
      </c>
      <c r="EM149" s="146">
        <v>3</v>
      </c>
      <c r="EN149" s="117">
        <v>6</v>
      </c>
      <c r="EO149" s="146">
        <v>6</v>
      </c>
      <c r="EP149" s="117"/>
      <c r="EQ149" s="146"/>
      <c r="ER149" s="117"/>
      <c r="ES149" s="146"/>
      <c r="ET149" s="117"/>
      <c r="EU149" s="145"/>
      <c r="EV149" s="145"/>
      <c r="EW149" s="146"/>
      <c r="EX149" s="117"/>
      <c r="EY149" s="145"/>
      <c r="EZ149" s="145"/>
      <c r="FA149" s="146"/>
      <c r="FB149" s="117"/>
      <c r="FC149" s="146"/>
      <c r="FD149" s="117"/>
      <c r="FE149" s="145"/>
      <c r="FF149" s="145"/>
      <c r="FG149" s="146"/>
      <c r="FH149" s="117"/>
      <c r="FI149" s="146"/>
      <c r="FJ149" s="117"/>
      <c r="FK149" s="146"/>
      <c r="FL149" s="117">
        <v>6</v>
      </c>
      <c r="FM149" s="146">
        <v>6</v>
      </c>
      <c r="FN149" s="117"/>
      <c r="FO149" s="145"/>
      <c r="FP149" s="145"/>
      <c r="FQ149" s="146"/>
      <c r="FR149" s="117"/>
      <c r="FS149" s="145"/>
      <c r="FT149" s="145"/>
      <c r="FU149" s="146"/>
      <c r="FV149" s="117">
        <v>3</v>
      </c>
      <c r="FW149" s="146"/>
      <c r="FX149" s="117"/>
      <c r="FY149" s="146"/>
      <c r="FZ149" s="117"/>
      <c r="GA149" s="146"/>
      <c r="GB149" s="123"/>
      <c r="GC149" s="117">
        <v>3</v>
      </c>
      <c r="GD149" s="146">
        <v>3</v>
      </c>
      <c r="GE149" s="117">
        <v>6</v>
      </c>
      <c r="GF149" s="145">
        <v>6</v>
      </c>
      <c r="GG149" s="145">
        <v>6</v>
      </c>
      <c r="GH149" s="146">
        <v>6</v>
      </c>
      <c r="GI149" s="123"/>
      <c r="GJ149" s="123"/>
      <c r="GK149" s="123"/>
      <c r="GL149" s="123"/>
      <c r="GM149" s="117"/>
      <c r="GN149" s="145"/>
      <c r="GO149" s="145"/>
      <c r="GP149" s="146"/>
      <c r="GQ149" s="117"/>
      <c r="GR149" s="145"/>
      <c r="GS149" s="145"/>
      <c r="GT149" s="146"/>
      <c r="GU149" s="117"/>
      <c r="GV149" s="145"/>
      <c r="GW149" s="145"/>
      <c r="GX149" s="146"/>
      <c r="GY149" s="117"/>
      <c r="GZ149" s="145"/>
      <c r="HA149" s="145"/>
      <c r="HB149" s="146"/>
      <c r="HC149" s="123"/>
      <c r="HD149" s="117"/>
      <c r="HE149" s="146"/>
      <c r="HF149" s="117">
        <v>6</v>
      </c>
      <c r="HG149" s="145">
        <v>6</v>
      </c>
      <c r="HH149" s="145">
        <v>6</v>
      </c>
      <c r="HI149" s="146">
        <v>6</v>
      </c>
      <c r="HJ149" s="117"/>
      <c r="HK149" s="146"/>
      <c r="HL149" s="459">
        <v>3</v>
      </c>
      <c r="HM149" s="553">
        <v>3</v>
      </c>
      <c r="HN149" s="553">
        <v>3</v>
      </c>
      <c r="HO149" s="460">
        <v>3</v>
      </c>
      <c r="HP149" s="117"/>
      <c r="HQ149" s="146"/>
      <c r="HR149" s="117"/>
      <c r="HS149" s="145"/>
      <c r="HT149" s="145"/>
      <c r="HU149" s="146"/>
      <c r="HV149" s="117"/>
      <c r="HW149" s="146"/>
      <c r="HX149" s="117"/>
      <c r="HY149" s="146"/>
      <c r="HZ149" s="117">
        <v>6</v>
      </c>
      <c r="IA149" s="145"/>
      <c r="IB149" s="145"/>
      <c r="IC149" s="146"/>
      <c r="ID149" s="117"/>
      <c r="IE149" s="146"/>
      <c r="IF149" s="117"/>
      <c r="IG149" s="146"/>
      <c r="IH149" s="117">
        <v>6</v>
      </c>
      <c r="II149" s="145"/>
      <c r="IJ149" s="145"/>
      <c r="IK149" s="146"/>
      <c r="IL149" s="123"/>
      <c r="IM149" s="117"/>
      <c r="IN149" s="146"/>
      <c r="IO149" s="117">
        <v>6</v>
      </c>
      <c r="IP149" s="145">
        <v>6</v>
      </c>
      <c r="IQ149" s="145">
        <v>6</v>
      </c>
      <c r="IR149" s="146">
        <v>6</v>
      </c>
      <c r="IS149" s="117">
        <v>6</v>
      </c>
      <c r="IT149" s="145">
        <v>6</v>
      </c>
      <c r="IU149" s="145">
        <v>6</v>
      </c>
      <c r="IV149" s="146">
        <v>6</v>
      </c>
      <c r="IW149" s="117">
        <v>6</v>
      </c>
      <c r="IX149" s="145"/>
      <c r="IY149" s="145"/>
      <c r="IZ149" s="146"/>
      <c r="JA149" s="123"/>
      <c r="JB149" s="117">
        <v>6</v>
      </c>
      <c r="JC149" s="118">
        <v>6</v>
      </c>
      <c r="JD149" s="118"/>
      <c r="JE149" s="119"/>
      <c r="JF149" s="117"/>
      <c r="JG149" s="145"/>
      <c r="JH149" s="146"/>
      <c r="JI149" s="117">
        <v>6</v>
      </c>
      <c r="JJ149" s="146">
        <v>6</v>
      </c>
      <c r="JK149" s="117"/>
      <c r="JL149" s="145"/>
      <c r="JM149" s="145"/>
      <c r="JN149" s="146"/>
      <c r="JO149" s="117"/>
      <c r="JP149" s="146"/>
      <c r="JQ149" s="117"/>
      <c r="JR149" s="145"/>
      <c r="JS149" s="145"/>
      <c r="JT149" s="146"/>
      <c r="JU149" s="117">
        <v>6</v>
      </c>
      <c r="JV149" s="145">
        <v>6</v>
      </c>
      <c r="JW149" s="145">
        <v>6</v>
      </c>
      <c r="JX149" s="146">
        <v>6</v>
      </c>
      <c r="JY149" s="117"/>
      <c r="JZ149" s="118"/>
      <c r="KA149" s="118"/>
      <c r="KB149" s="119"/>
      <c r="KC149" s="117"/>
      <c r="KD149" s="145"/>
      <c r="KE149" s="145"/>
      <c r="KF149" s="147"/>
    </row>
    <row r="150" spans="1:292" s="150" customFormat="1" ht="15.75" customHeight="1" thickBot="1">
      <c r="A150" s="341"/>
      <c r="B150" s="342"/>
      <c r="C150" s="342"/>
      <c r="D150" s="342"/>
      <c r="E150" s="342"/>
      <c r="F150" s="342"/>
      <c r="G150" s="342"/>
      <c r="H150" s="342"/>
      <c r="I150" s="342"/>
      <c r="J150" s="342"/>
      <c r="K150" s="342"/>
      <c r="L150" s="342"/>
      <c r="M150" s="342"/>
      <c r="N150" s="342"/>
      <c r="O150" s="342"/>
      <c r="P150" s="342"/>
      <c r="Q150" s="342"/>
      <c r="R150" s="342"/>
      <c r="S150" s="342"/>
      <c r="T150" s="342"/>
      <c r="U150" s="342"/>
      <c r="V150" s="342"/>
      <c r="W150" s="342"/>
      <c r="X150" s="342"/>
      <c r="Y150" s="342"/>
      <c r="Z150" s="342"/>
      <c r="AA150" s="342"/>
      <c r="AB150" s="342"/>
      <c r="AC150" s="342"/>
      <c r="AD150" s="342"/>
      <c r="AE150" s="342"/>
      <c r="AF150" s="342"/>
      <c r="AG150" s="342"/>
      <c r="AH150" s="342"/>
      <c r="AI150" s="342"/>
      <c r="AJ150" s="342"/>
      <c r="AK150" s="342"/>
      <c r="AL150" s="342"/>
      <c r="AM150" s="342"/>
      <c r="AN150" s="342"/>
      <c r="AO150" s="342"/>
      <c r="AP150" s="342"/>
      <c r="AQ150" s="342"/>
      <c r="AR150" s="342"/>
      <c r="AS150" s="342"/>
      <c r="AT150" s="342"/>
      <c r="AU150" s="342"/>
      <c r="AV150" s="342"/>
      <c r="AW150" s="342"/>
      <c r="AX150" s="342"/>
      <c r="AY150" s="342"/>
      <c r="AZ150" s="342"/>
      <c r="BA150" s="342"/>
      <c r="BB150" s="342"/>
      <c r="BC150" s="342"/>
      <c r="BD150" s="342"/>
      <c r="BE150" s="342"/>
      <c r="BF150" s="342"/>
      <c r="BG150" s="342"/>
      <c r="BH150" s="342"/>
      <c r="BI150" s="342"/>
      <c r="BJ150" s="342"/>
      <c r="BK150" s="342"/>
      <c r="BL150" s="342"/>
      <c r="BM150" s="342"/>
      <c r="BN150" s="342"/>
      <c r="BO150" s="342"/>
      <c r="BP150" s="342"/>
      <c r="BQ150" s="342"/>
      <c r="BR150" s="342"/>
      <c r="BS150" s="342"/>
      <c r="BT150" s="342"/>
      <c r="BU150" s="342"/>
      <c r="BV150" s="342"/>
      <c r="BW150" s="342"/>
      <c r="BX150" s="342"/>
      <c r="BY150" s="342"/>
      <c r="BZ150" s="342"/>
      <c r="CA150" s="342"/>
      <c r="CB150" s="342"/>
      <c r="CC150" s="342"/>
      <c r="CD150" s="342"/>
      <c r="CE150" s="342"/>
      <c r="CF150" s="342"/>
      <c r="CG150" s="342"/>
      <c r="CH150" s="342"/>
      <c r="CI150" s="342"/>
      <c r="CJ150" s="342"/>
      <c r="CK150" s="342"/>
      <c r="CL150" s="342"/>
      <c r="CM150" s="342"/>
      <c r="CN150" s="342"/>
      <c r="CO150" s="342"/>
      <c r="CP150" s="342"/>
      <c r="CQ150" s="342"/>
      <c r="CR150" s="342"/>
      <c r="CS150" s="342"/>
      <c r="CT150" s="342"/>
      <c r="CU150" s="342"/>
      <c r="CV150" s="342"/>
      <c r="CW150" s="342"/>
      <c r="CX150" s="342"/>
      <c r="CY150" s="342"/>
      <c r="CZ150" s="342"/>
      <c r="DA150" s="342"/>
      <c r="DB150" s="342"/>
      <c r="DC150" s="342"/>
      <c r="DD150" s="342"/>
      <c r="DE150" s="342"/>
      <c r="DF150" s="342"/>
      <c r="DG150" s="342"/>
      <c r="DH150" s="342"/>
      <c r="DI150" s="342"/>
      <c r="DJ150" s="342"/>
      <c r="DK150" s="342"/>
      <c r="DL150" s="342"/>
      <c r="DM150" s="342"/>
      <c r="DN150" s="342"/>
      <c r="DO150" s="342"/>
      <c r="DP150" s="342"/>
      <c r="DQ150" s="342"/>
      <c r="DR150" s="342"/>
      <c r="DS150" s="342"/>
      <c r="DT150" s="342"/>
      <c r="DU150" s="342"/>
      <c r="DV150" s="342"/>
      <c r="DW150" s="342"/>
      <c r="DX150" s="342"/>
      <c r="DY150" s="342"/>
      <c r="DZ150" s="342"/>
      <c r="EA150" s="342"/>
      <c r="EB150" s="342"/>
      <c r="EC150" s="342"/>
      <c r="ED150" s="342"/>
      <c r="EE150" s="342"/>
      <c r="EF150" s="342"/>
      <c r="EG150" s="342"/>
      <c r="EH150" s="342"/>
      <c r="EI150" s="342"/>
      <c r="EJ150" s="342"/>
      <c r="EK150" s="342"/>
      <c r="EL150" s="342"/>
      <c r="EM150" s="342"/>
      <c r="EN150" s="342"/>
      <c r="EO150" s="342"/>
      <c r="EP150" s="342"/>
      <c r="EQ150" s="342"/>
      <c r="ER150" s="342"/>
      <c r="ES150" s="342"/>
      <c r="ET150" s="342"/>
      <c r="EU150" s="342"/>
      <c r="EV150" s="342"/>
      <c r="EW150" s="342"/>
      <c r="EX150" s="342"/>
      <c r="EY150" s="342"/>
      <c r="EZ150" s="342"/>
      <c r="FA150" s="342"/>
      <c r="FB150" s="342"/>
      <c r="FC150" s="342"/>
      <c r="FD150" s="342"/>
      <c r="FE150" s="342"/>
      <c r="FF150" s="342"/>
      <c r="FG150" s="342"/>
      <c r="FH150" s="342"/>
      <c r="FI150" s="342"/>
      <c r="FJ150" s="342"/>
      <c r="FK150" s="342"/>
      <c r="FL150" s="342"/>
      <c r="FM150" s="342"/>
      <c r="FN150" s="342"/>
      <c r="FO150" s="342"/>
      <c r="FP150" s="342"/>
      <c r="FQ150" s="342"/>
      <c r="FR150" s="342"/>
      <c r="FS150" s="342"/>
      <c r="FT150" s="342"/>
      <c r="FU150" s="342"/>
      <c r="FV150" s="342"/>
      <c r="FW150" s="342"/>
      <c r="FX150" s="342"/>
      <c r="FY150" s="342"/>
      <c r="FZ150" s="342"/>
      <c r="GA150" s="342"/>
      <c r="GB150" s="342"/>
      <c r="GC150" s="342"/>
      <c r="GD150" s="342"/>
      <c r="GE150" s="342"/>
      <c r="GF150" s="342"/>
      <c r="GG150" s="342"/>
      <c r="GH150" s="342"/>
      <c r="GI150" s="342"/>
      <c r="GJ150" s="342"/>
      <c r="GK150" s="342"/>
      <c r="GL150" s="342"/>
      <c r="GM150" s="342"/>
      <c r="GN150" s="342"/>
      <c r="GO150" s="342"/>
      <c r="GP150" s="342"/>
      <c r="GQ150" s="342"/>
      <c r="GR150" s="342"/>
      <c r="GS150" s="342"/>
      <c r="GT150" s="342"/>
      <c r="GU150" s="342"/>
      <c r="GV150" s="342"/>
      <c r="GW150" s="342"/>
      <c r="GX150" s="342"/>
      <c r="GY150" s="342"/>
      <c r="GZ150" s="342"/>
      <c r="HA150" s="342"/>
      <c r="HB150" s="342"/>
      <c r="HC150" s="342"/>
      <c r="HD150" s="342"/>
      <c r="HE150" s="342"/>
      <c r="HF150" s="342"/>
      <c r="HG150" s="342"/>
      <c r="HH150" s="342"/>
      <c r="HI150" s="342"/>
      <c r="HJ150" s="342"/>
      <c r="HK150" s="342"/>
      <c r="HL150" s="342"/>
      <c r="HM150" s="342"/>
      <c r="HN150" s="342"/>
      <c r="HO150" s="342"/>
      <c r="HP150" s="342"/>
      <c r="HQ150" s="342"/>
      <c r="HR150" s="342"/>
      <c r="HS150" s="342"/>
      <c r="HT150" s="342"/>
      <c r="HU150" s="342"/>
      <c r="HV150" s="342"/>
      <c r="HW150" s="342"/>
      <c r="HX150" s="342"/>
      <c r="HY150" s="342"/>
      <c r="HZ150" s="342"/>
      <c r="IA150" s="342"/>
      <c r="IB150" s="342"/>
      <c r="IC150" s="342"/>
      <c r="ID150" s="342"/>
      <c r="IE150" s="342"/>
      <c r="IF150" s="342"/>
      <c r="IG150" s="342"/>
      <c r="IH150" s="342"/>
      <c r="II150" s="342"/>
      <c r="IJ150" s="342"/>
      <c r="IK150" s="342"/>
      <c r="IL150" s="342"/>
      <c r="IM150" s="342"/>
      <c r="IN150" s="342"/>
      <c r="IO150" s="342"/>
      <c r="IP150" s="342"/>
      <c r="IQ150" s="342"/>
      <c r="IR150" s="342"/>
      <c r="IS150" s="342"/>
      <c r="IT150" s="342"/>
      <c r="IU150" s="342"/>
      <c r="IV150" s="342"/>
      <c r="IW150" s="342"/>
      <c r="IX150" s="342"/>
      <c r="IY150" s="342"/>
      <c r="IZ150" s="342"/>
      <c r="JA150" s="342"/>
      <c r="JB150" s="342"/>
      <c r="JC150" s="342"/>
      <c r="JD150" s="342"/>
      <c r="JE150" s="342"/>
      <c r="JF150" s="342"/>
      <c r="JG150" s="342"/>
      <c r="JH150" s="342"/>
      <c r="JI150" s="342"/>
      <c r="JJ150" s="342"/>
      <c r="JK150" s="342"/>
      <c r="JL150" s="342"/>
      <c r="JM150" s="342"/>
      <c r="JN150" s="342"/>
      <c r="JO150" s="342"/>
      <c r="JP150" s="342"/>
      <c r="JQ150" s="342"/>
      <c r="JR150" s="342"/>
      <c r="JS150" s="342"/>
      <c r="JT150" s="342"/>
      <c r="JU150" s="342"/>
      <c r="JV150" s="342"/>
      <c r="JW150" s="342"/>
      <c r="JX150" s="342"/>
      <c r="JY150" s="342"/>
      <c r="JZ150" s="342"/>
      <c r="KA150" s="342"/>
      <c r="KB150" s="342"/>
      <c r="KC150" s="342"/>
      <c r="KD150" s="342"/>
      <c r="KE150" s="342"/>
      <c r="KF150" s="342"/>
    </row>
    <row r="151" spans="1:292" s="12" customFormat="1" ht="15" customHeight="1">
      <c r="A151" s="877" t="s">
        <v>578</v>
      </c>
      <c r="B151" s="554" t="s">
        <v>587</v>
      </c>
      <c r="C151" s="218"/>
      <c r="D151" s="555">
        <v>3</v>
      </c>
      <c r="E151" s="556">
        <v>4.0999999999999996</v>
      </c>
      <c r="F151" s="556">
        <v>4.5</v>
      </c>
      <c r="G151" s="556">
        <v>4.9000000000000004</v>
      </c>
      <c r="H151" s="557">
        <v>4.8</v>
      </c>
      <c r="I151" s="168">
        <v>0.90810000000000013</v>
      </c>
      <c r="J151" s="169">
        <v>1.2306333333333332</v>
      </c>
      <c r="K151" s="169">
        <v>1.3447</v>
      </c>
      <c r="L151" s="171">
        <v>1.4944666666666666</v>
      </c>
      <c r="M151" s="189">
        <v>1.1946669999999999</v>
      </c>
      <c r="N151" s="190">
        <v>1.1813</v>
      </c>
      <c r="O151" s="190">
        <v>1.2138</v>
      </c>
      <c r="P151" s="193">
        <v>1.373067</v>
      </c>
      <c r="Q151" s="168">
        <v>0.47320000000000001</v>
      </c>
      <c r="R151" s="166"/>
      <c r="S151" s="166"/>
      <c r="T151" s="558">
        <v>1.3643000000000001</v>
      </c>
      <c r="U151" s="354">
        <v>0.95850000000000002</v>
      </c>
      <c r="V151" s="190">
        <v>1.1445000000000001</v>
      </c>
      <c r="W151" s="356">
        <v>1.2670999999999999</v>
      </c>
      <c r="X151" s="213">
        <v>1.018</v>
      </c>
      <c r="Y151" s="166">
        <v>1.1240000000000001</v>
      </c>
      <c r="Z151" s="166">
        <v>1.2463</v>
      </c>
      <c r="AA151" s="558">
        <v>1.4559</v>
      </c>
      <c r="AB151" s="347">
        <v>0.9</v>
      </c>
      <c r="AC151" s="177">
        <v>1.1000000000000001</v>
      </c>
      <c r="AD151" s="177">
        <v>1.3</v>
      </c>
      <c r="AE151" s="348">
        <v>1.4</v>
      </c>
      <c r="AF151" s="168">
        <v>0.7</v>
      </c>
      <c r="AG151" s="169">
        <v>0.77880000000000005</v>
      </c>
      <c r="AH151" s="169">
        <v>0.82709999999999995</v>
      </c>
      <c r="AI151" s="169">
        <v>0.94750000000000001</v>
      </c>
      <c r="AJ151" s="171">
        <v>0.98599999999999999</v>
      </c>
      <c r="AK151" s="168">
        <v>0.70450000000000002</v>
      </c>
      <c r="AL151" s="169">
        <v>0.73860000000000003</v>
      </c>
      <c r="AM151" s="169">
        <v>0.77</v>
      </c>
      <c r="AN151" s="171">
        <v>1.0236000000000001</v>
      </c>
      <c r="AO151" s="189">
        <v>2.2846000000000002</v>
      </c>
      <c r="AP151" s="171">
        <v>2.9087000000000001</v>
      </c>
      <c r="AQ151" s="555">
        <v>0.15</v>
      </c>
      <c r="AR151" s="556">
        <v>0.17</v>
      </c>
      <c r="AS151" s="556">
        <v>0.19</v>
      </c>
      <c r="AT151" s="557">
        <v>0.2</v>
      </c>
      <c r="AU151" s="168">
        <v>0.35823333333333335</v>
      </c>
      <c r="AV151" s="169">
        <v>0.40343333333333331</v>
      </c>
      <c r="AW151" s="169">
        <v>0.49666666666666665</v>
      </c>
      <c r="AX151" s="171">
        <v>0.52169999999999994</v>
      </c>
      <c r="AY151" s="168">
        <v>3.2744</v>
      </c>
      <c r="AZ151" s="169">
        <v>3.3405999999999998</v>
      </c>
      <c r="BA151" s="169"/>
      <c r="BB151" s="171"/>
      <c r="BC151" s="189">
        <v>2.8975</v>
      </c>
      <c r="BD151" s="190"/>
      <c r="BE151" s="190">
        <v>3.2692999999999999</v>
      </c>
      <c r="BF151" s="193">
        <v>3.4615999999999998</v>
      </c>
      <c r="BG151" s="555">
        <v>1.93</v>
      </c>
      <c r="BH151" s="556">
        <v>2.17</v>
      </c>
      <c r="BI151" s="556">
        <v>2.36</v>
      </c>
      <c r="BJ151" s="557">
        <v>2.6</v>
      </c>
      <c r="BK151" s="354">
        <v>2.8509000000000002</v>
      </c>
      <c r="BL151" s="356">
        <v>3.5735000000000001</v>
      </c>
      <c r="BM151" s="189">
        <v>0.91900000000000004</v>
      </c>
      <c r="BN151" s="190">
        <v>0.97899999999999998</v>
      </c>
      <c r="BO151" s="190">
        <v>1.1200000000000001</v>
      </c>
      <c r="BP151" s="193">
        <v>1.2</v>
      </c>
      <c r="BQ151" s="218">
        <v>0.10100000000000001</v>
      </c>
      <c r="BR151" s="189"/>
      <c r="BS151" s="190"/>
      <c r="BT151" s="193"/>
      <c r="BU151" s="189"/>
      <c r="BV151" s="190"/>
      <c r="BW151" s="193"/>
      <c r="BX151" s="189"/>
      <c r="BY151" s="190"/>
      <c r="BZ151" s="193"/>
      <c r="CA151" s="189"/>
      <c r="CB151" s="190"/>
      <c r="CC151" s="193"/>
      <c r="CD151" s="189"/>
      <c r="CE151" s="190"/>
      <c r="CF151" s="193"/>
      <c r="CG151" s="189"/>
      <c r="CH151" s="190"/>
      <c r="CI151" s="193"/>
      <c r="CJ151" s="189">
        <v>4.9400000000000004</v>
      </c>
      <c r="CK151" s="193">
        <v>5.1100000000000003</v>
      </c>
      <c r="CL151" s="555">
        <v>1.1000000000000001</v>
      </c>
      <c r="CM151" s="557">
        <v>1.1399999999999999</v>
      </c>
      <c r="CN151" s="189">
        <v>1.7934000000000001</v>
      </c>
      <c r="CO151" s="193">
        <v>1.9045000000000001</v>
      </c>
      <c r="CP151" s="189">
        <v>2.5640000000000001</v>
      </c>
      <c r="CQ151" s="193">
        <v>2.726</v>
      </c>
      <c r="CR151" s="352">
        <v>2.4056999999999999</v>
      </c>
      <c r="CS151" s="218"/>
      <c r="CT151" s="347">
        <v>1.6379999999999999</v>
      </c>
      <c r="CU151" s="348">
        <v>1.9079999999999999</v>
      </c>
      <c r="CV151" s="467">
        <v>0.34</v>
      </c>
      <c r="CW151" s="559">
        <v>0.38</v>
      </c>
      <c r="CX151" s="559">
        <v>0.4</v>
      </c>
      <c r="CY151" s="353">
        <v>0.48</v>
      </c>
      <c r="CZ151" s="219">
        <v>4.2864000000000004</v>
      </c>
      <c r="DA151" s="555">
        <v>3.9295</v>
      </c>
      <c r="DB151" s="556">
        <v>4.0861000000000001</v>
      </c>
      <c r="DC151" s="556">
        <v>4.2765000000000004</v>
      </c>
      <c r="DD151" s="556">
        <v>4.5643000000000002</v>
      </c>
      <c r="DE151" s="557">
        <v>4.617</v>
      </c>
      <c r="DF151" s="560">
        <v>3.71</v>
      </c>
      <c r="DG151" s="561">
        <v>4.01</v>
      </c>
      <c r="DH151" s="561">
        <v>4.2300000000000004</v>
      </c>
      <c r="DI151" s="561">
        <v>4.54</v>
      </c>
      <c r="DJ151" s="562">
        <v>4.5999999999999996</v>
      </c>
      <c r="DK151" s="347"/>
      <c r="DL151" s="177"/>
      <c r="DM151" s="190"/>
      <c r="DN151" s="193"/>
      <c r="DO151" s="189"/>
      <c r="DP151" s="190"/>
      <c r="DQ151" s="190"/>
      <c r="DR151" s="193"/>
      <c r="DS151" s="563">
        <v>0.27</v>
      </c>
      <c r="DT151" s="182"/>
      <c r="DU151" s="564">
        <v>0.42</v>
      </c>
      <c r="DV151" s="565">
        <v>0.5</v>
      </c>
      <c r="DW151" s="218"/>
      <c r="DX151" s="218"/>
      <c r="DY151" s="189">
        <v>0.09</v>
      </c>
      <c r="DZ151" s="190">
        <v>0.1</v>
      </c>
      <c r="EA151" s="190">
        <v>0.1</v>
      </c>
      <c r="EB151" s="193">
        <v>0.1</v>
      </c>
      <c r="EC151" s="218"/>
      <c r="ED151" s="218"/>
      <c r="EE151" s="189">
        <v>0.12</v>
      </c>
      <c r="EF151" s="193">
        <v>0.13</v>
      </c>
      <c r="EG151" s="189">
        <v>1.22</v>
      </c>
      <c r="EH151" s="193">
        <v>1.55</v>
      </c>
      <c r="EI151" s="354">
        <v>0.51</v>
      </c>
      <c r="EJ151" s="356">
        <v>0.74</v>
      </c>
      <c r="EK151" s="189">
        <v>1.04</v>
      </c>
      <c r="EL151" s="190">
        <v>1.29</v>
      </c>
      <c r="EM151" s="193">
        <v>1.33</v>
      </c>
      <c r="EN151" s="344">
        <v>0.98666666666666669</v>
      </c>
      <c r="EO151" s="193">
        <v>1.08</v>
      </c>
      <c r="EP151" s="354">
        <v>5.94</v>
      </c>
      <c r="EQ151" s="356">
        <v>6.79</v>
      </c>
      <c r="ER151" s="354">
        <v>1.9</v>
      </c>
      <c r="ES151" s="356">
        <v>2.39</v>
      </c>
      <c r="ET151" s="189"/>
      <c r="EU151" s="190"/>
      <c r="EV151" s="190"/>
      <c r="EW151" s="193"/>
      <c r="EX151" s="168">
        <v>0.87375000000000003</v>
      </c>
      <c r="EY151" s="169">
        <v>1.0753666666666666</v>
      </c>
      <c r="EZ151" s="169">
        <v>1.1798</v>
      </c>
      <c r="FA151" s="171">
        <v>1.3527666666666667</v>
      </c>
      <c r="FB151" s="189">
        <v>4.7300000000000004</v>
      </c>
      <c r="FC151" s="193">
        <v>5.2</v>
      </c>
      <c r="FD151" s="189"/>
      <c r="FE151" s="190"/>
      <c r="FF151" s="190"/>
      <c r="FG151" s="193"/>
      <c r="FH151" s="354">
        <v>7.2</v>
      </c>
      <c r="FI151" s="356">
        <v>7.64</v>
      </c>
      <c r="FJ151" s="354">
        <v>6.28</v>
      </c>
      <c r="FK151" s="356">
        <v>6.67</v>
      </c>
      <c r="FL151" s="189">
        <v>1.48</v>
      </c>
      <c r="FM151" s="193">
        <v>1.5</v>
      </c>
      <c r="FN151" s="189"/>
      <c r="FO151" s="190"/>
      <c r="FP151" s="190"/>
      <c r="FQ151" s="193"/>
      <c r="FR151" s="189">
        <v>3.64</v>
      </c>
      <c r="FS151" s="190">
        <v>3.77</v>
      </c>
      <c r="FT151" s="190">
        <v>3.97</v>
      </c>
      <c r="FU151" s="193">
        <v>4.07</v>
      </c>
      <c r="FV151" s="354">
        <v>0.95720000000000005</v>
      </c>
      <c r="FW151" s="356">
        <v>1.012</v>
      </c>
      <c r="FX151" s="189">
        <v>0.46739999999999998</v>
      </c>
      <c r="FY151" s="193">
        <v>0.48880000000000001</v>
      </c>
      <c r="FZ151" s="189">
        <v>1.0099</v>
      </c>
      <c r="GA151" s="193">
        <v>1.0198</v>
      </c>
      <c r="GB151" s="218"/>
      <c r="GC151" s="168">
        <v>0.65400000000000003</v>
      </c>
      <c r="GD151" s="171">
        <v>0.72089999999999999</v>
      </c>
      <c r="GE151" s="466">
        <v>0.1</v>
      </c>
      <c r="GF151" s="191">
        <v>0.1</v>
      </c>
      <c r="GG151" s="191">
        <v>0.11</v>
      </c>
      <c r="GH151" s="192">
        <v>0.13289999999999999</v>
      </c>
      <c r="GI151" s="218"/>
      <c r="GJ151" s="218"/>
      <c r="GK151" s="218"/>
      <c r="GL151" s="218"/>
      <c r="GM151" s="189"/>
      <c r="GN151" s="190"/>
      <c r="GO151" s="190"/>
      <c r="GP151" s="193"/>
      <c r="GQ151" s="189"/>
      <c r="GR151" s="190"/>
      <c r="GS151" s="190"/>
      <c r="GT151" s="193"/>
      <c r="GU151" s="168">
        <v>0.83033333333333326</v>
      </c>
      <c r="GV151" s="169">
        <v>0.46</v>
      </c>
      <c r="GW151" s="169">
        <v>0.90286666666666671</v>
      </c>
      <c r="GX151" s="171">
        <v>1.2176</v>
      </c>
      <c r="GY151" s="168">
        <v>1.7297</v>
      </c>
      <c r="GZ151" s="169">
        <v>2.0073666666666665</v>
      </c>
      <c r="HA151" s="169">
        <v>2.2870033333333333</v>
      </c>
      <c r="HB151" s="171">
        <v>2.6778</v>
      </c>
      <c r="HC151" s="352"/>
      <c r="HD151" s="168">
        <v>2.8834</v>
      </c>
      <c r="HE151" s="171">
        <v>3.4668999999999999</v>
      </c>
      <c r="HF151" s="189">
        <v>0.3513</v>
      </c>
      <c r="HG151" s="190">
        <v>0.43390000000000001</v>
      </c>
      <c r="HH151" s="190">
        <v>0.51500000000000001</v>
      </c>
      <c r="HI151" s="193">
        <v>0.6139</v>
      </c>
      <c r="HJ151" s="354">
        <v>0.7</v>
      </c>
      <c r="HK151" s="356">
        <v>1.06</v>
      </c>
      <c r="HL151" s="555">
        <v>0.33</v>
      </c>
      <c r="HM151" s="556">
        <v>0.38</v>
      </c>
      <c r="HN151" s="556">
        <v>0.44</v>
      </c>
      <c r="HO151" s="557">
        <v>0.52</v>
      </c>
      <c r="HP151" s="189">
        <v>2</v>
      </c>
      <c r="HQ151" s="193"/>
      <c r="HR151" s="168">
        <v>0.3407</v>
      </c>
      <c r="HS151" s="169">
        <v>0.38353333333333334</v>
      </c>
      <c r="HT151" s="169">
        <v>0.41263333333333335</v>
      </c>
      <c r="HU151" s="171">
        <v>0.44836666666666664</v>
      </c>
      <c r="HV151" s="354">
        <v>3.28</v>
      </c>
      <c r="HW151" s="356">
        <v>3.69</v>
      </c>
      <c r="HX151" s="354">
        <v>3.89</v>
      </c>
      <c r="HY151" s="356">
        <v>4.25</v>
      </c>
      <c r="HZ151" s="189"/>
      <c r="IA151" s="190"/>
      <c r="IB151" s="190"/>
      <c r="IC151" s="193"/>
      <c r="ID151" s="354">
        <v>5.21</v>
      </c>
      <c r="IE151" s="356">
        <v>5.85</v>
      </c>
      <c r="IF151" s="354">
        <v>5.54</v>
      </c>
      <c r="IG151" s="356">
        <v>6.08</v>
      </c>
      <c r="IH151" s="189"/>
      <c r="II151" s="190"/>
      <c r="IJ151" s="190"/>
      <c r="IK151" s="193"/>
      <c r="IL151" s="218"/>
      <c r="IM151" s="354">
        <v>3.97</v>
      </c>
      <c r="IN151" s="356">
        <v>4.22</v>
      </c>
      <c r="IO151" s="189">
        <v>4.51</v>
      </c>
      <c r="IP151" s="190">
        <v>4.95</v>
      </c>
      <c r="IQ151" s="190">
        <v>5.19</v>
      </c>
      <c r="IR151" s="193">
        <v>5.47</v>
      </c>
      <c r="IS151" s="189">
        <v>0.49</v>
      </c>
      <c r="IT151" s="190">
        <v>0.71</v>
      </c>
      <c r="IU151" s="190">
        <v>0.79</v>
      </c>
      <c r="IV151" s="193">
        <v>0.88</v>
      </c>
      <c r="IW151" s="189"/>
      <c r="IX151" s="190"/>
      <c r="IY151" s="190"/>
      <c r="IZ151" s="193"/>
      <c r="JA151" s="218"/>
      <c r="JB151" s="347">
        <v>3.1686000000000001</v>
      </c>
      <c r="JC151" s="177">
        <v>3.3256000000000001</v>
      </c>
      <c r="JD151" s="177">
        <v>3.5899000000000001</v>
      </c>
      <c r="JE151" s="348">
        <v>3.7827999999999999</v>
      </c>
      <c r="JF151" s="189">
        <v>0.3629</v>
      </c>
      <c r="JG151" s="190"/>
      <c r="JH151" s="193"/>
      <c r="JI151" s="354">
        <v>0.57099999999999995</v>
      </c>
      <c r="JJ151" s="356">
        <v>0.8</v>
      </c>
      <c r="JK151" s="189"/>
      <c r="JL151" s="190"/>
      <c r="JM151" s="190"/>
      <c r="JN151" s="193"/>
      <c r="JO151" s="168">
        <v>4.6002999999999998</v>
      </c>
      <c r="JP151" s="171">
        <v>5.0549999999999997</v>
      </c>
      <c r="JQ151" s="189">
        <v>2.2946</v>
      </c>
      <c r="JR151" s="190">
        <v>2.2414000000000001</v>
      </c>
      <c r="JS151" s="190">
        <v>2.4161000000000001</v>
      </c>
      <c r="JT151" s="193">
        <v>2.6867999999999999</v>
      </c>
      <c r="JU151" s="189">
        <v>0.86</v>
      </c>
      <c r="JV151" s="190">
        <v>1.01</v>
      </c>
      <c r="JW151" s="190">
        <v>1.1100000000000001</v>
      </c>
      <c r="JX151" s="193">
        <v>1.24</v>
      </c>
      <c r="JY151" s="347">
        <v>3.5261999999999998</v>
      </c>
      <c r="JZ151" s="177">
        <v>3.5495000000000001</v>
      </c>
      <c r="KA151" s="177">
        <v>3.8</v>
      </c>
      <c r="KB151" s="348">
        <v>4.1215000000000002</v>
      </c>
      <c r="KC151" s="189"/>
      <c r="KD151" s="190"/>
      <c r="KE151" s="190"/>
      <c r="KF151" s="361"/>
    </row>
    <row r="152" spans="1:292" s="12" customFormat="1" ht="14">
      <c r="A152" s="878"/>
      <c r="B152" s="566" t="s">
        <v>269</v>
      </c>
      <c r="C152" s="19"/>
      <c r="D152" s="108"/>
      <c r="E152" s="109"/>
      <c r="F152" s="109"/>
      <c r="G152" s="109"/>
      <c r="H152" s="110"/>
      <c r="I152" s="248">
        <v>1.8330575550156637E-2</v>
      </c>
      <c r="J152" s="249">
        <v>8.0748580998884108E-3</v>
      </c>
      <c r="K152" s="249">
        <v>6.0811183182042667E-3</v>
      </c>
      <c r="L152" s="250">
        <v>6.9514986393823296E-3</v>
      </c>
      <c r="M152" s="282">
        <v>1.2711999999999999E-2</v>
      </c>
      <c r="N152" s="254">
        <v>5.0390000000000001E-3</v>
      </c>
      <c r="O152" s="254">
        <v>4.5510000000000004E-3</v>
      </c>
      <c r="P152" s="255">
        <v>3.166E-3</v>
      </c>
      <c r="Q152" s="413">
        <v>4.0000000000000001E-3</v>
      </c>
      <c r="R152" s="567"/>
      <c r="S152" s="567"/>
      <c r="T152" s="568">
        <v>7.0000000000000001E-3</v>
      </c>
      <c r="U152" s="569">
        <v>8.0000000000000002E-3</v>
      </c>
      <c r="V152" s="567">
        <v>3.0000000000000001E-3</v>
      </c>
      <c r="W152" s="568">
        <v>2E-3</v>
      </c>
      <c r="X152" s="570">
        <v>8.9370000000000005E-3</v>
      </c>
      <c r="Y152" s="571">
        <v>5.3359999999999996E-3</v>
      </c>
      <c r="Z152" s="571">
        <v>2.7139999999999998E-3</v>
      </c>
      <c r="AA152" s="572">
        <v>2.173E-3</v>
      </c>
      <c r="AB152" s="117">
        <v>0</v>
      </c>
      <c r="AC152" s="118">
        <v>0</v>
      </c>
      <c r="AD152" s="118">
        <v>0.01</v>
      </c>
      <c r="AE152" s="119">
        <v>0.01</v>
      </c>
      <c r="AF152" s="248"/>
      <c r="AG152" s="249">
        <v>6.1174599999999999E-3</v>
      </c>
      <c r="AH152" s="249">
        <v>1.66533E-3</v>
      </c>
      <c r="AI152" s="249">
        <v>1.00152E-2</v>
      </c>
      <c r="AJ152" s="250">
        <v>3.8734099999999999E-3</v>
      </c>
      <c r="AK152" s="248">
        <v>5.0480000000000004E-3</v>
      </c>
      <c r="AL152" s="249">
        <v>4.0080000000000003E-3</v>
      </c>
      <c r="AM152" s="249">
        <v>5.7299999999999999E-3</v>
      </c>
      <c r="AN152" s="250">
        <v>6.8539999999999998E-3</v>
      </c>
      <c r="AO152" s="248">
        <v>0.1</v>
      </c>
      <c r="AP152" s="250">
        <v>4.4389999999999999E-2</v>
      </c>
      <c r="AQ152" s="274"/>
      <c r="AR152" s="242"/>
      <c r="AS152" s="242"/>
      <c r="AT152" s="110"/>
      <c r="AU152" s="248">
        <v>4.3189504897988033E-3</v>
      </c>
      <c r="AV152" s="249">
        <v>4.4523402086243842E-3</v>
      </c>
      <c r="AW152" s="249">
        <v>2.3860706890897819E-3</v>
      </c>
      <c r="AX152" s="250">
        <v>6.0630025564896205E-3</v>
      </c>
      <c r="AY152" s="248">
        <v>1.3626900000000001E-2</v>
      </c>
      <c r="AZ152" s="249">
        <v>1.4100100000000001E-2</v>
      </c>
      <c r="BA152" s="249"/>
      <c r="BB152" s="250"/>
      <c r="BC152" s="282">
        <v>1.19375E-2</v>
      </c>
      <c r="BD152" s="254"/>
      <c r="BE152" s="254">
        <v>5.6293899999999997E-3</v>
      </c>
      <c r="BF152" s="255">
        <v>1.23705E-2</v>
      </c>
      <c r="BG152" s="108"/>
      <c r="BH152" s="109"/>
      <c r="BI152" s="109"/>
      <c r="BJ152" s="110"/>
      <c r="BK152" s="282">
        <v>1.056E-2</v>
      </c>
      <c r="BL152" s="255">
        <v>1.8500000000000001E-3</v>
      </c>
      <c r="BM152" s="108"/>
      <c r="BN152" s="109"/>
      <c r="BO152" s="109"/>
      <c r="BP152" s="110"/>
      <c r="BQ152" s="19"/>
      <c r="BR152" s="108"/>
      <c r="BS152" s="109"/>
      <c r="BT152" s="110"/>
      <c r="BU152" s="108"/>
      <c r="BV152" s="109"/>
      <c r="BW152" s="110"/>
      <c r="BX152" s="108"/>
      <c r="BY152" s="109"/>
      <c r="BZ152" s="110"/>
      <c r="CA152" s="108"/>
      <c r="CB152" s="109"/>
      <c r="CC152" s="110"/>
      <c r="CD152" s="108"/>
      <c r="CE152" s="109"/>
      <c r="CF152" s="110"/>
      <c r="CG152" s="108"/>
      <c r="CH152" s="109"/>
      <c r="CI152" s="110"/>
      <c r="CJ152" s="108">
        <v>0</v>
      </c>
      <c r="CK152" s="110">
        <v>0.01</v>
      </c>
      <c r="CL152" s="282">
        <v>7.44782E-3</v>
      </c>
      <c r="CM152" s="255">
        <v>4.1765200000000004E-3</v>
      </c>
      <c r="CN152" s="282">
        <v>6.1261700000000002E-3</v>
      </c>
      <c r="CO152" s="255">
        <v>2.52389E-3</v>
      </c>
      <c r="CP152" s="282">
        <v>1.88977E-2</v>
      </c>
      <c r="CQ152" s="255">
        <v>6.4933300000000003E-3</v>
      </c>
      <c r="CR152" s="264">
        <v>7.1014099999999998E-3</v>
      </c>
      <c r="CS152" s="19"/>
      <c r="CT152" s="244">
        <v>2.51462E-3</v>
      </c>
      <c r="CU152" s="527">
        <v>6.7092000000000002E-3</v>
      </c>
      <c r="CV152" s="108"/>
      <c r="CW152" s="109"/>
      <c r="CX152" s="109"/>
      <c r="CY152" s="110"/>
      <c r="CZ152" s="285">
        <v>9.2499999999999995E-3</v>
      </c>
      <c r="DA152" s="282">
        <v>1.8199699999999999E-2</v>
      </c>
      <c r="DB152" s="254">
        <v>5.8824599999999999E-3</v>
      </c>
      <c r="DC152" s="254">
        <v>1.9961300000000001E-2</v>
      </c>
      <c r="DD152" s="254">
        <v>2.31805E-2</v>
      </c>
      <c r="DE152" s="255">
        <v>8.8881900000000007E-3</v>
      </c>
      <c r="DF152" s="282"/>
      <c r="DG152" s="254"/>
      <c r="DH152" s="254"/>
      <c r="DI152" s="254"/>
      <c r="DJ152" s="255"/>
      <c r="DK152" s="117"/>
      <c r="DL152" s="118"/>
      <c r="DM152" s="109"/>
      <c r="DN152" s="110"/>
      <c r="DO152" s="108"/>
      <c r="DP152" s="109"/>
      <c r="DQ152" s="109"/>
      <c r="DR152" s="110"/>
      <c r="DS152" s="108"/>
      <c r="DT152" s="109"/>
      <c r="DU152" s="109"/>
      <c r="DV152" s="110"/>
      <c r="DW152" s="19"/>
      <c r="DX152" s="19"/>
      <c r="DY152" s="108"/>
      <c r="DZ152" s="109"/>
      <c r="EA152" s="109"/>
      <c r="EB152" s="110"/>
      <c r="EC152" s="19"/>
      <c r="ED152" s="19"/>
      <c r="EE152" s="108"/>
      <c r="EF152" s="110"/>
      <c r="EG152" s="108"/>
      <c r="EH152" s="110"/>
      <c r="EI152" s="108"/>
      <c r="EJ152" s="110"/>
      <c r="EK152" s="108"/>
      <c r="EL152" s="109"/>
      <c r="EM152" s="110"/>
      <c r="EN152" s="522">
        <v>5.7735026918962623E-3</v>
      </c>
      <c r="EO152" s="110"/>
      <c r="EP152" s="108"/>
      <c r="EQ152" s="110"/>
      <c r="ER152" s="108"/>
      <c r="ES152" s="110"/>
      <c r="ET152" s="108"/>
      <c r="EU152" s="109"/>
      <c r="EV152" s="109"/>
      <c r="EW152" s="110"/>
      <c r="EX152" s="248">
        <v>5.303300858899072E-3</v>
      </c>
      <c r="EY152" s="249">
        <v>2.6972640459052875E-2</v>
      </c>
      <c r="EZ152" s="249">
        <v>9.5660859289471555E-3</v>
      </c>
      <c r="FA152" s="250">
        <v>1.8755354790921264E-2</v>
      </c>
      <c r="FB152" s="108"/>
      <c r="FC152" s="110"/>
      <c r="FD152" s="108"/>
      <c r="FE152" s="109"/>
      <c r="FF152" s="109"/>
      <c r="FG152" s="110"/>
      <c r="FH152" s="108"/>
      <c r="FI152" s="110"/>
      <c r="FJ152" s="108"/>
      <c r="FK152" s="110"/>
      <c r="FL152" s="108"/>
      <c r="FM152" s="110"/>
      <c r="FN152" s="108"/>
      <c r="FO152" s="109"/>
      <c r="FP152" s="109"/>
      <c r="FQ152" s="110"/>
      <c r="FR152" s="108">
        <v>0.01</v>
      </c>
      <c r="FS152" s="109">
        <v>0.01</v>
      </c>
      <c r="FT152" s="109">
        <v>0.02</v>
      </c>
      <c r="FU152" s="110">
        <v>0.01</v>
      </c>
      <c r="FV152" s="282">
        <v>5.4099999999999999E-3</v>
      </c>
      <c r="FW152" s="255">
        <v>5.6299999999999996E-3</v>
      </c>
      <c r="FX152" s="282">
        <v>4.4600000000000004E-3</v>
      </c>
      <c r="FY152" s="255">
        <v>4.7200000000000002E-3</v>
      </c>
      <c r="FZ152" s="282">
        <v>4.4799599999999998E-3</v>
      </c>
      <c r="GA152" s="255">
        <v>1.1718900000000001E-3</v>
      </c>
      <c r="GB152" s="234"/>
      <c r="GC152" s="248">
        <v>9.8700000000000003E-3</v>
      </c>
      <c r="GD152" s="250">
        <v>8.4100000000000008E-3</v>
      </c>
      <c r="GE152" s="282">
        <v>3.0899999999999999E-3</v>
      </c>
      <c r="GF152" s="254">
        <v>3.8000000000000002E-4</v>
      </c>
      <c r="GG152" s="254">
        <v>3.6000000000000002E-4</v>
      </c>
      <c r="GH152" s="255">
        <v>2.1900000000000001E-3</v>
      </c>
      <c r="GI152" s="19"/>
      <c r="GJ152" s="19"/>
      <c r="GK152" s="19"/>
      <c r="GL152" s="19"/>
      <c r="GM152" s="108"/>
      <c r="GN152" s="109"/>
      <c r="GO152" s="109"/>
      <c r="GP152" s="110"/>
      <c r="GQ152" s="108"/>
      <c r="GR152" s="109"/>
      <c r="GS152" s="109"/>
      <c r="GT152" s="110"/>
      <c r="GU152" s="248">
        <v>2.3165563522896088E-2</v>
      </c>
      <c r="GV152" s="249">
        <v>4.4635561308594817E-3</v>
      </c>
      <c r="GW152" s="249">
        <v>1.3504196878501663E-2</v>
      </c>
      <c r="GX152" s="250">
        <v>2.3321878140492924E-2</v>
      </c>
      <c r="GY152" s="248">
        <v>3.7454906220680921E-2</v>
      </c>
      <c r="GZ152" s="249">
        <v>4.623130252689552E-3</v>
      </c>
      <c r="HA152" s="249">
        <v>2.3563192341729357E-2</v>
      </c>
      <c r="HB152" s="250">
        <v>4.2250088757303149E-2</v>
      </c>
      <c r="HC152" s="123"/>
      <c r="HD152" s="573">
        <v>4.4519999999999997E-2</v>
      </c>
      <c r="HE152" s="425">
        <v>3.8809999999999997E-2</v>
      </c>
      <c r="HF152" s="282">
        <v>1.14E-3</v>
      </c>
      <c r="HG152" s="254">
        <v>3.32E-3</v>
      </c>
      <c r="HH152" s="254">
        <v>9.3000000000000005E-4</v>
      </c>
      <c r="HI152" s="255">
        <v>1.4400000000000001E-3</v>
      </c>
      <c r="HJ152" s="108"/>
      <c r="HK152" s="110"/>
      <c r="HL152" s="108"/>
      <c r="HM152" s="109"/>
      <c r="HN152" s="109"/>
      <c r="HO152" s="110"/>
      <c r="HP152" s="108"/>
      <c r="HQ152" s="110"/>
      <c r="HR152" s="248">
        <v>9.1000000000000022E-3</v>
      </c>
      <c r="HS152" s="249">
        <v>3.8888730158406128E-3</v>
      </c>
      <c r="HT152" s="249">
        <v>1.1696723187856218E-2</v>
      </c>
      <c r="HU152" s="250">
        <v>1.277197452758711E-2</v>
      </c>
      <c r="HV152" s="108"/>
      <c r="HW152" s="110"/>
      <c r="HX152" s="108"/>
      <c r="HY152" s="110"/>
      <c r="HZ152" s="108"/>
      <c r="IA152" s="109"/>
      <c r="IB152" s="109"/>
      <c r="IC152" s="110"/>
      <c r="ID152" s="108"/>
      <c r="IE152" s="110"/>
      <c r="IF152" s="108"/>
      <c r="IG152" s="110"/>
      <c r="IH152" s="108"/>
      <c r="II152" s="109"/>
      <c r="IJ152" s="109"/>
      <c r="IK152" s="110"/>
      <c r="IL152" s="19"/>
      <c r="IM152" s="108"/>
      <c r="IN152" s="110"/>
      <c r="IO152" s="108"/>
      <c r="IP152" s="109"/>
      <c r="IQ152" s="109"/>
      <c r="IR152" s="110"/>
      <c r="IS152" s="108"/>
      <c r="IT152" s="109"/>
      <c r="IU152" s="109"/>
      <c r="IV152" s="110"/>
      <c r="IW152" s="108"/>
      <c r="IX152" s="109"/>
      <c r="IY152" s="109"/>
      <c r="IZ152" s="110"/>
      <c r="JA152" s="19"/>
      <c r="JB152" s="244">
        <v>1.6081499999999999E-2</v>
      </c>
      <c r="JC152" s="521">
        <v>7.2279500000000003E-3</v>
      </c>
      <c r="JD152" s="521">
        <v>1.4796699999999999E-2</v>
      </c>
      <c r="JE152" s="527">
        <v>5.2829900000000004E-3</v>
      </c>
      <c r="JF152" s="282">
        <v>5.9408200000000003E-3</v>
      </c>
      <c r="JG152" s="109"/>
      <c r="JH152" s="110"/>
      <c r="JI152" s="108"/>
      <c r="JJ152" s="110"/>
      <c r="JK152" s="108"/>
      <c r="JL152" s="109"/>
      <c r="JM152" s="109"/>
      <c r="JN152" s="110"/>
      <c r="JO152" s="248">
        <v>1.358E-2</v>
      </c>
      <c r="JP152" s="250">
        <v>5.1999999999999998E-3</v>
      </c>
      <c r="JQ152" s="282">
        <v>5.0699999999999999E-3</v>
      </c>
      <c r="JR152" s="254">
        <v>4.0099999999999997E-3</v>
      </c>
      <c r="JS152" s="254">
        <v>5.0400000000000002E-3</v>
      </c>
      <c r="JT152" s="255">
        <v>6.79E-3</v>
      </c>
      <c r="JU152" s="108"/>
      <c r="JV152" s="109"/>
      <c r="JW152" s="109"/>
      <c r="JX152" s="110"/>
      <c r="JY152" s="244">
        <v>1.3021899999999999E-2</v>
      </c>
      <c r="JZ152" s="521">
        <v>1.2275599999999999E-2</v>
      </c>
      <c r="KA152" s="521">
        <v>4.2900000000000004E-3</v>
      </c>
      <c r="KB152" s="527">
        <v>4.5700000000000003E-3</v>
      </c>
      <c r="KC152" s="108"/>
      <c r="KD152" s="109"/>
      <c r="KE152" s="109"/>
      <c r="KF152" s="124"/>
    </row>
    <row r="153" spans="1:292" s="12" customFormat="1" ht="15" thickBot="1">
      <c r="A153" s="879"/>
      <c r="B153" s="574" t="s">
        <v>270</v>
      </c>
      <c r="C153" s="123"/>
      <c r="D153" s="117"/>
      <c r="E153" s="145"/>
      <c r="F153" s="145"/>
      <c r="G153" s="145"/>
      <c r="H153" s="146"/>
      <c r="I153" s="117">
        <v>3</v>
      </c>
      <c r="J153" s="145">
        <v>3</v>
      </c>
      <c r="K153" s="145">
        <v>2</v>
      </c>
      <c r="L153" s="146">
        <v>3</v>
      </c>
      <c r="M153" s="117">
        <v>3</v>
      </c>
      <c r="N153" s="145">
        <v>3</v>
      </c>
      <c r="O153" s="145">
        <v>3</v>
      </c>
      <c r="P153" s="146">
        <v>3</v>
      </c>
      <c r="Q153" s="475">
        <v>3</v>
      </c>
      <c r="R153" s="575"/>
      <c r="S153" s="575"/>
      <c r="T153" s="576">
        <v>3</v>
      </c>
      <c r="U153" s="117">
        <v>3</v>
      </c>
      <c r="V153" s="145">
        <v>3</v>
      </c>
      <c r="W153" s="146">
        <v>3</v>
      </c>
      <c r="X153" s="117">
        <v>3</v>
      </c>
      <c r="Y153" s="145">
        <v>3</v>
      </c>
      <c r="Z153" s="145">
        <v>3</v>
      </c>
      <c r="AA153" s="146">
        <v>3</v>
      </c>
      <c r="AB153" s="117">
        <v>3</v>
      </c>
      <c r="AC153" s="118">
        <v>3</v>
      </c>
      <c r="AD153" s="118">
        <v>3</v>
      </c>
      <c r="AE153" s="119">
        <v>3</v>
      </c>
      <c r="AF153" s="117"/>
      <c r="AG153" s="145">
        <v>3</v>
      </c>
      <c r="AH153" s="145">
        <v>3</v>
      </c>
      <c r="AI153" s="145">
        <v>3</v>
      </c>
      <c r="AJ153" s="146">
        <v>3</v>
      </c>
      <c r="AK153" s="117">
        <v>3</v>
      </c>
      <c r="AL153" s="145">
        <v>3</v>
      </c>
      <c r="AM153" s="145">
        <v>3</v>
      </c>
      <c r="AN153" s="146">
        <v>3</v>
      </c>
      <c r="AO153" s="117">
        <v>5</v>
      </c>
      <c r="AP153" s="146">
        <v>5</v>
      </c>
      <c r="AQ153" s="117"/>
      <c r="AR153" s="145"/>
      <c r="AS153" s="145"/>
      <c r="AT153" s="146"/>
      <c r="AU153" s="117">
        <v>3</v>
      </c>
      <c r="AV153" s="145">
        <v>3</v>
      </c>
      <c r="AW153" s="145">
        <v>3</v>
      </c>
      <c r="AX153" s="146">
        <v>3</v>
      </c>
      <c r="AY153" s="117">
        <v>3</v>
      </c>
      <c r="AZ153" s="145">
        <v>3</v>
      </c>
      <c r="BA153" s="145"/>
      <c r="BB153" s="146"/>
      <c r="BC153" s="117">
        <v>3</v>
      </c>
      <c r="BD153" s="145"/>
      <c r="BE153" s="145">
        <v>3</v>
      </c>
      <c r="BF153" s="146">
        <v>3</v>
      </c>
      <c r="BG153" s="459"/>
      <c r="BH153" s="145"/>
      <c r="BI153" s="145"/>
      <c r="BJ153" s="146"/>
      <c r="BK153" s="117">
        <v>3</v>
      </c>
      <c r="BL153" s="146">
        <v>3</v>
      </c>
      <c r="BM153" s="117"/>
      <c r="BN153" s="145"/>
      <c r="BO153" s="145"/>
      <c r="BP153" s="146"/>
      <c r="BQ153" s="123"/>
      <c r="BR153" s="117"/>
      <c r="BS153" s="145"/>
      <c r="BT153" s="146"/>
      <c r="BU153" s="117"/>
      <c r="BV153" s="145"/>
      <c r="BW153" s="146"/>
      <c r="BX153" s="117"/>
      <c r="BY153" s="145"/>
      <c r="BZ153" s="146"/>
      <c r="CA153" s="117"/>
      <c r="CB153" s="145"/>
      <c r="CC153" s="146"/>
      <c r="CD153" s="117"/>
      <c r="CE153" s="145"/>
      <c r="CF153" s="146"/>
      <c r="CG153" s="117"/>
      <c r="CH153" s="145"/>
      <c r="CI153" s="146"/>
      <c r="CJ153" s="117">
        <v>3</v>
      </c>
      <c r="CK153" s="146">
        <v>3</v>
      </c>
      <c r="CL153" s="117">
        <v>3</v>
      </c>
      <c r="CM153" s="146">
        <v>3</v>
      </c>
      <c r="CN153" s="117">
        <v>3</v>
      </c>
      <c r="CO153" s="146">
        <v>3</v>
      </c>
      <c r="CP153" s="117">
        <v>3</v>
      </c>
      <c r="CQ153" s="146">
        <v>3</v>
      </c>
      <c r="CR153" s="123">
        <v>3</v>
      </c>
      <c r="CS153" s="123"/>
      <c r="CT153" s="117">
        <v>3</v>
      </c>
      <c r="CU153" s="146">
        <v>3</v>
      </c>
      <c r="CV153" s="117">
        <v>3</v>
      </c>
      <c r="CW153" s="145">
        <v>3</v>
      </c>
      <c r="CX153" s="145">
        <v>3</v>
      </c>
      <c r="CY153" s="146">
        <v>3</v>
      </c>
      <c r="CZ153" s="123">
        <v>3</v>
      </c>
      <c r="DA153" s="117">
        <v>3</v>
      </c>
      <c r="DB153" s="145">
        <v>3</v>
      </c>
      <c r="DC153" s="145">
        <v>3</v>
      </c>
      <c r="DD153" s="145">
        <v>3</v>
      </c>
      <c r="DE153" s="146">
        <v>3</v>
      </c>
      <c r="DF153" s="117"/>
      <c r="DG153" s="145"/>
      <c r="DH153" s="145"/>
      <c r="DI153" s="145"/>
      <c r="DJ153" s="146"/>
      <c r="DK153" s="117"/>
      <c r="DL153" s="145"/>
      <c r="DM153" s="145"/>
      <c r="DN153" s="146"/>
      <c r="DO153" s="117"/>
      <c r="DP153" s="145"/>
      <c r="DQ153" s="145"/>
      <c r="DR153" s="146"/>
      <c r="DS153" s="117"/>
      <c r="DT153" s="145"/>
      <c r="DU153" s="145"/>
      <c r="DV153" s="146"/>
      <c r="DW153" s="123"/>
      <c r="DX153" s="123"/>
      <c r="DY153" s="117">
        <v>3</v>
      </c>
      <c r="DZ153" s="145">
        <v>3</v>
      </c>
      <c r="EA153" s="145">
        <v>3</v>
      </c>
      <c r="EB153" s="146">
        <v>3</v>
      </c>
      <c r="EC153" s="123"/>
      <c r="ED153" s="123"/>
      <c r="EE153" s="117"/>
      <c r="EF153" s="146"/>
      <c r="EG153" s="117"/>
      <c r="EH153" s="146"/>
      <c r="EI153" s="117"/>
      <c r="EJ153" s="146"/>
      <c r="EK153" s="117"/>
      <c r="EL153" s="145"/>
      <c r="EM153" s="146"/>
      <c r="EN153" s="117">
        <v>3</v>
      </c>
      <c r="EO153" s="146">
        <v>3</v>
      </c>
      <c r="EP153" s="117"/>
      <c r="EQ153" s="146"/>
      <c r="ER153" s="117"/>
      <c r="ES153" s="146"/>
      <c r="ET153" s="117"/>
      <c r="EU153" s="145"/>
      <c r="EV153" s="145"/>
      <c r="EW153" s="146"/>
      <c r="EX153" s="117">
        <v>3</v>
      </c>
      <c r="EY153" s="145">
        <v>3</v>
      </c>
      <c r="EZ153" s="145">
        <v>3</v>
      </c>
      <c r="FA153" s="146">
        <v>3</v>
      </c>
      <c r="FB153" s="117"/>
      <c r="FC153" s="146"/>
      <c r="FD153" s="117"/>
      <c r="FE153" s="145"/>
      <c r="FF153" s="145"/>
      <c r="FG153" s="146"/>
      <c r="FH153" s="117"/>
      <c r="FI153" s="146"/>
      <c r="FJ153" s="117"/>
      <c r="FK153" s="146"/>
      <c r="FL153" s="117">
        <v>3</v>
      </c>
      <c r="FM153" s="146">
        <v>3</v>
      </c>
      <c r="FN153" s="117"/>
      <c r="FO153" s="145"/>
      <c r="FP153" s="145"/>
      <c r="FQ153" s="146"/>
      <c r="FR153" s="117">
        <v>3</v>
      </c>
      <c r="FS153" s="145">
        <v>3</v>
      </c>
      <c r="FT153" s="145">
        <v>3</v>
      </c>
      <c r="FU153" s="146">
        <v>3</v>
      </c>
      <c r="FV153" s="117">
        <v>3</v>
      </c>
      <c r="FW153" s="146">
        <v>3</v>
      </c>
      <c r="FX153" s="117">
        <v>3</v>
      </c>
      <c r="FY153" s="146">
        <v>3</v>
      </c>
      <c r="FZ153" s="117">
        <v>3</v>
      </c>
      <c r="GA153" s="146">
        <v>3</v>
      </c>
      <c r="GB153" s="123"/>
      <c r="GC153" s="117">
        <v>5</v>
      </c>
      <c r="GD153" s="146">
        <v>5</v>
      </c>
      <c r="GE153" s="117">
        <v>3</v>
      </c>
      <c r="GF153" s="145">
        <v>3</v>
      </c>
      <c r="GG153" s="145">
        <v>3</v>
      </c>
      <c r="GH153" s="146">
        <v>3</v>
      </c>
      <c r="GI153" s="123"/>
      <c r="GJ153" s="123"/>
      <c r="GK153" s="123"/>
      <c r="GL153" s="123"/>
      <c r="GM153" s="117"/>
      <c r="GN153" s="145"/>
      <c r="GO153" s="145"/>
      <c r="GP153" s="146"/>
      <c r="GQ153" s="117"/>
      <c r="GR153" s="145"/>
      <c r="GS153" s="145"/>
      <c r="GT153" s="146"/>
      <c r="GU153" s="117">
        <v>3</v>
      </c>
      <c r="GV153" s="145">
        <v>3</v>
      </c>
      <c r="GW153" s="145">
        <v>3</v>
      </c>
      <c r="GX153" s="146">
        <v>3</v>
      </c>
      <c r="GY153" s="117">
        <v>3</v>
      </c>
      <c r="GZ153" s="145">
        <v>3</v>
      </c>
      <c r="HA153" s="145">
        <v>3</v>
      </c>
      <c r="HB153" s="146">
        <v>3</v>
      </c>
      <c r="HC153" s="123"/>
      <c r="HD153" s="117">
        <v>5</v>
      </c>
      <c r="HE153" s="146">
        <v>5</v>
      </c>
      <c r="HF153" s="117">
        <v>3</v>
      </c>
      <c r="HG153" s="145">
        <v>3</v>
      </c>
      <c r="HH153" s="145">
        <v>3</v>
      </c>
      <c r="HI153" s="146">
        <v>3</v>
      </c>
      <c r="HJ153" s="117"/>
      <c r="HK153" s="146"/>
      <c r="HL153" s="459">
        <v>3</v>
      </c>
      <c r="HM153" s="553">
        <v>3</v>
      </c>
      <c r="HN153" s="553">
        <v>3</v>
      </c>
      <c r="HO153" s="460">
        <v>3</v>
      </c>
      <c r="HP153" s="117">
        <v>3</v>
      </c>
      <c r="HQ153" s="146"/>
      <c r="HR153" s="117">
        <v>3</v>
      </c>
      <c r="HS153" s="145">
        <v>3</v>
      </c>
      <c r="HT153" s="145">
        <v>3</v>
      </c>
      <c r="HU153" s="146">
        <v>3</v>
      </c>
      <c r="HV153" s="117"/>
      <c r="HW153" s="146"/>
      <c r="HX153" s="117"/>
      <c r="HY153" s="146"/>
      <c r="HZ153" s="117"/>
      <c r="IA153" s="145"/>
      <c r="IB153" s="145"/>
      <c r="IC153" s="146"/>
      <c r="ID153" s="117"/>
      <c r="IE153" s="146"/>
      <c r="IF153" s="117"/>
      <c r="IG153" s="146"/>
      <c r="IH153" s="117"/>
      <c r="II153" s="145"/>
      <c r="IJ153" s="145"/>
      <c r="IK153" s="146"/>
      <c r="IL153" s="123"/>
      <c r="IM153" s="117"/>
      <c r="IN153" s="146"/>
      <c r="IO153" s="117">
        <v>3</v>
      </c>
      <c r="IP153" s="145">
        <v>3</v>
      </c>
      <c r="IQ153" s="145">
        <v>3</v>
      </c>
      <c r="IR153" s="146">
        <v>3</v>
      </c>
      <c r="IS153" s="117">
        <v>3</v>
      </c>
      <c r="IT153" s="145">
        <v>3</v>
      </c>
      <c r="IU153" s="145">
        <v>3</v>
      </c>
      <c r="IV153" s="146">
        <v>3</v>
      </c>
      <c r="IW153" s="117"/>
      <c r="IX153" s="145"/>
      <c r="IY153" s="145"/>
      <c r="IZ153" s="146"/>
      <c r="JA153" s="123"/>
      <c r="JB153" s="117">
        <v>3</v>
      </c>
      <c r="JC153" s="118">
        <v>3</v>
      </c>
      <c r="JD153" s="118">
        <v>3</v>
      </c>
      <c r="JE153" s="119">
        <v>3</v>
      </c>
      <c r="JF153" s="117">
        <v>3</v>
      </c>
      <c r="JG153" s="145"/>
      <c r="JH153" s="146"/>
      <c r="JI153" s="117"/>
      <c r="JJ153" s="146"/>
      <c r="JK153" s="117"/>
      <c r="JL153" s="145"/>
      <c r="JM153" s="145"/>
      <c r="JN153" s="146"/>
      <c r="JO153" s="117">
        <v>3</v>
      </c>
      <c r="JP153" s="179">
        <v>3</v>
      </c>
      <c r="JQ153" s="117">
        <v>3</v>
      </c>
      <c r="JR153" s="145">
        <v>3</v>
      </c>
      <c r="JS153" s="145">
        <v>3</v>
      </c>
      <c r="JT153" s="146">
        <v>3</v>
      </c>
      <c r="JU153" s="117">
        <v>3</v>
      </c>
      <c r="JV153" s="145">
        <v>3</v>
      </c>
      <c r="JW153" s="145">
        <v>3</v>
      </c>
      <c r="JX153" s="146">
        <v>3</v>
      </c>
      <c r="JY153" s="117">
        <v>3</v>
      </c>
      <c r="JZ153" s="118">
        <v>3</v>
      </c>
      <c r="KA153" s="118">
        <v>3</v>
      </c>
      <c r="KB153" s="119">
        <v>3</v>
      </c>
      <c r="KC153" s="117"/>
      <c r="KD153" s="145"/>
      <c r="KE153" s="145"/>
      <c r="KF153" s="147"/>
    </row>
    <row r="154" spans="1:292" s="150" customFormat="1" ht="15.75" customHeight="1" thickBot="1">
      <c r="A154" s="341"/>
      <c r="B154" s="342"/>
      <c r="C154" s="342"/>
      <c r="D154" s="342"/>
      <c r="E154" s="342"/>
      <c r="F154" s="342"/>
      <c r="G154" s="342"/>
      <c r="H154" s="342"/>
      <c r="I154" s="342"/>
      <c r="J154" s="342"/>
      <c r="K154" s="342"/>
      <c r="L154" s="342"/>
      <c r="M154" s="342"/>
      <c r="N154" s="342"/>
      <c r="O154" s="342"/>
      <c r="P154" s="342"/>
      <c r="Q154" s="342"/>
      <c r="R154" s="342"/>
      <c r="S154" s="342"/>
      <c r="T154" s="342"/>
      <c r="U154" s="342"/>
      <c r="V154" s="342"/>
      <c r="W154" s="342"/>
      <c r="X154" s="342"/>
      <c r="Y154" s="342"/>
      <c r="Z154" s="342"/>
      <c r="AA154" s="342"/>
      <c r="AB154" s="342"/>
      <c r="AC154" s="342"/>
      <c r="AD154" s="342"/>
      <c r="AE154" s="342"/>
      <c r="AF154" s="342"/>
      <c r="AG154" s="342"/>
      <c r="AH154" s="342"/>
      <c r="AI154" s="342"/>
      <c r="AJ154" s="342"/>
      <c r="AK154" s="342"/>
      <c r="AL154" s="342"/>
      <c r="AM154" s="342"/>
      <c r="AN154" s="342"/>
      <c r="AO154" s="342"/>
      <c r="AP154" s="342"/>
      <c r="AQ154" s="342"/>
      <c r="AR154" s="342"/>
      <c r="AS154" s="342"/>
      <c r="AT154" s="342"/>
      <c r="AU154" s="342"/>
      <c r="AV154" s="342"/>
      <c r="AW154" s="342"/>
      <c r="AX154" s="342"/>
      <c r="AY154" s="342"/>
      <c r="AZ154" s="342"/>
      <c r="BA154" s="342"/>
      <c r="BB154" s="342"/>
      <c r="BC154" s="342"/>
      <c r="BD154" s="342"/>
      <c r="BE154" s="342"/>
      <c r="BF154" s="342"/>
      <c r="BG154" s="342"/>
      <c r="BH154" s="342"/>
      <c r="BI154" s="342"/>
      <c r="BJ154" s="342"/>
      <c r="BK154" s="342"/>
      <c r="BL154" s="342"/>
      <c r="BM154" s="342"/>
      <c r="BN154" s="342"/>
      <c r="BO154" s="342"/>
      <c r="BP154" s="342"/>
      <c r="BQ154" s="342"/>
      <c r="BR154" s="342"/>
      <c r="BS154" s="342"/>
      <c r="BT154" s="342"/>
      <c r="BU154" s="342"/>
      <c r="BV154" s="342"/>
      <c r="BW154" s="342"/>
      <c r="BX154" s="342"/>
      <c r="BY154" s="342"/>
      <c r="BZ154" s="342"/>
      <c r="CA154" s="342"/>
      <c r="CB154" s="342"/>
      <c r="CC154" s="342"/>
      <c r="CD154" s="342"/>
      <c r="CE154" s="342"/>
      <c r="CF154" s="342"/>
      <c r="CG154" s="342"/>
      <c r="CH154" s="342"/>
      <c r="CI154" s="342"/>
      <c r="CJ154" s="342"/>
      <c r="CK154" s="342"/>
      <c r="CL154" s="342"/>
      <c r="CM154" s="342"/>
      <c r="CN154" s="342"/>
      <c r="CO154" s="342"/>
      <c r="CP154" s="342"/>
      <c r="CQ154" s="342"/>
      <c r="CR154" s="342"/>
      <c r="CS154" s="342"/>
      <c r="CT154" s="342"/>
      <c r="CU154" s="342"/>
      <c r="CV154" s="342"/>
      <c r="CW154" s="342"/>
      <c r="CX154" s="342"/>
      <c r="CY154" s="342"/>
      <c r="CZ154" s="342"/>
      <c r="DA154" s="342"/>
      <c r="DB154" s="342"/>
      <c r="DC154" s="342"/>
      <c r="DD154" s="342"/>
      <c r="DE154" s="342"/>
      <c r="DF154" s="342"/>
      <c r="DG154" s="342"/>
      <c r="DH154" s="342"/>
      <c r="DI154" s="342"/>
      <c r="DJ154" s="342"/>
      <c r="DK154" s="342"/>
      <c r="DL154" s="342"/>
      <c r="DM154" s="342"/>
      <c r="DN154" s="342"/>
      <c r="DO154" s="342"/>
      <c r="DP154" s="342"/>
      <c r="DQ154" s="342"/>
      <c r="DR154" s="342"/>
      <c r="DS154" s="342"/>
      <c r="DT154" s="342"/>
      <c r="DU154" s="342"/>
      <c r="DV154" s="342"/>
      <c r="DW154" s="342"/>
      <c r="DX154" s="342"/>
      <c r="DY154" s="342"/>
      <c r="DZ154" s="342"/>
      <c r="EA154" s="342"/>
      <c r="EB154" s="342"/>
      <c r="EC154" s="342"/>
      <c r="ED154" s="342"/>
      <c r="EE154" s="342"/>
      <c r="EF154" s="342"/>
      <c r="EG154" s="342"/>
      <c r="EH154" s="342"/>
      <c r="EI154" s="342"/>
      <c r="EJ154" s="342"/>
      <c r="EK154" s="342"/>
      <c r="EL154" s="342"/>
      <c r="EM154" s="342"/>
      <c r="EN154" s="342"/>
      <c r="EO154" s="342"/>
      <c r="EP154" s="342"/>
      <c r="EQ154" s="342"/>
      <c r="ER154" s="342"/>
      <c r="ES154" s="342"/>
      <c r="ET154" s="342"/>
      <c r="EU154" s="342"/>
      <c r="EV154" s="342"/>
      <c r="EW154" s="342"/>
      <c r="EX154" s="342"/>
      <c r="EY154" s="342"/>
      <c r="EZ154" s="342"/>
      <c r="FA154" s="342"/>
      <c r="FB154" s="342"/>
      <c r="FC154" s="342"/>
      <c r="FD154" s="342"/>
      <c r="FE154" s="342"/>
      <c r="FF154" s="342"/>
      <c r="FG154" s="342"/>
      <c r="FH154" s="342"/>
      <c r="FI154" s="342"/>
      <c r="FJ154" s="342"/>
      <c r="FK154" s="342"/>
      <c r="FL154" s="342"/>
      <c r="FM154" s="342"/>
      <c r="FN154" s="342"/>
      <c r="FO154" s="342"/>
      <c r="FP154" s="342"/>
      <c r="FQ154" s="342"/>
      <c r="FR154" s="342"/>
      <c r="FS154" s="342"/>
      <c r="FT154" s="342"/>
      <c r="FU154" s="342"/>
      <c r="FV154" s="342"/>
      <c r="FW154" s="342"/>
      <c r="FX154" s="342"/>
      <c r="FY154" s="342"/>
      <c r="FZ154" s="342"/>
      <c r="GA154" s="342"/>
      <c r="GB154" s="342"/>
      <c r="GC154" s="342"/>
      <c r="GD154" s="342"/>
      <c r="GE154" s="342"/>
      <c r="GF154" s="342"/>
      <c r="GG154" s="342"/>
      <c r="GH154" s="342"/>
      <c r="GI154" s="342"/>
      <c r="GJ154" s="342"/>
      <c r="GK154" s="342"/>
      <c r="GL154" s="342"/>
      <c r="GM154" s="342"/>
      <c r="GN154" s="342"/>
      <c r="GO154" s="342"/>
      <c r="GP154" s="342"/>
      <c r="GQ154" s="342"/>
      <c r="GR154" s="342"/>
      <c r="GS154" s="342"/>
      <c r="GT154" s="342"/>
      <c r="GU154" s="342"/>
      <c r="GV154" s="342"/>
      <c r="GW154" s="342"/>
      <c r="GX154" s="342"/>
      <c r="GY154" s="342"/>
      <c r="GZ154" s="342"/>
      <c r="HA154" s="342"/>
      <c r="HB154" s="342"/>
      <c r="HC154" s="342"/>
      <c r="HD154" s="342"/>
      <c r="HE154" s="342"/>
      <c r="HF154" s="342"/>
      <c r="HG154" s="342"/>
      <c r="HH154" s="342"/>
      <c r="HI154" s="342"/>
      <c r="HJ154" s="342"/>
      <c r="HK154" s="342"/>
      <c r="HL154" s="342"/>
      <c r="HM154" s="342"/>
      <c r="HN154" s="342"/>
      <c r="HO154" s="342"/>
      <c r="HP154" s="342"/>
      <c r="HQ154" s="342"/>
      <c r="HR154" s="342"/>
      <c r="HS154" s="342"/>
      <c r="HT154" s="342"/>
      <c r="HU154" s="342"/>
      <c r="HV154" s="342"/>
      <c r="HW154" s="342"/>
      <c r="HX154" s="342"/>
      <c r="HY154" s="342"/>
      <c r="HZ154" s="342"/>
      <c r="IA154" s="342"/>
      <c r="IB154" s="342"/>
      <c r="IC154" s="342"/>
      <c r="ID154" s="342"/>
      <c r="IE154" s="342"/>
      <c r="IF154" s="342"/>
      <c r="IG154" s="342"/>
      <c r="IH154" s="342"/>
      <c r="II154" s="342"/>
      <c r="IJ154" s="342"/>
      <c r="IK154" s="342"/>
      <c r="IL154" s="342"/>
      <c r="IM154" s="342"/>
      <c r="IN154" s="342"/>
      <c r="IO154" s="342"/>
      <c r="IP154" s="342"/>
      <c r="IQ154" s="342"/>
      <c r="IR154" s="342"/>
      <c r="IS154" s="342"/>
      <c r="IT154" s="342"/>
      <c r="IU154" s="342"/>
      <c r="IV154" s="342"/>
      <c r="IW154" s="342"/>
      <c r="IX154" s="342"/>
      <c r="IY154" s="342"/>
      <c r="IZ154" s="342"/>
      <c r="JA154" s="342"/>
      <c r="JB154" s="342"/>
      <c r="JC154" s="342"/>
      <c r="JD154" s="342"/>
      <c r="JE154" s="342"/>
      <c r="JF154" s="342"/>
      <c r="JG154" s="342"/>
      <c r="JH154" s="342"/>
      <c r="JI154" s="342"/>
      <c r="JJ154" s="342"/>
      <c r="JK154" s="342"/>
      <c r="JL154" s="342"/>
      <c r="JM154" s="342"/>
      <c r="JN154" s="342"/>
      <c r="JO154" s="342"/>
      <c r="JP154" s="342"/>
      <c r="JQ154" s="342"/>
      <c r="JR154" s="342"/>
      <c r="JS154" s="342"/>
      <c r="JT154" s="342"/>
      <c r="JU154" s="342"/>
      <c r="JV154" s="342"/>
      <c r="JW154" s="342"/>
      <c r="JX154" s="342"/>
      <c r="JY154" s="342"/>
      <c r="JZ154" s="342"/>
      <c r="KA154" s="342"/>
      <c r="KB154" s="342"/>
      <c r="KC154" s="342"/>
      <c r="KD154" s="342"/>
      <c r="KE154" s="342"/>
      <c r="KF154" s="342"/>
    </row>
    <row r="155" spans="1:292" s="143" customFormat="1" ht="15" customHeight="1">
      <c r="A155" s="877" t="s">
        <v>398</v>
      </c>
      <c r="B155" s="577" t="s">
        <v>399</v>
      </c>
      <c r="C155" s="218"/>
      <c r="D155" s="344">
        <v>1.5</v>
      </c>
      <c r="E155" s="345">
        <v>0.9</v>
      </c>
      <c r="F155" s="345">
        <v>0.2</v>
      </c>
      <c r="G155" s="345" t="s">
        <v>400</v>
      </c>
      <c r="H155" s="346" t="s">
        <v>400</v>
      </c>
      <c r="I155" s="227">
        <v>0.2</v>
      </c>
      <c r="J155" s="228" t="s">
        <v>401</v>
      </c>
      <c r="K155" s="228" t="s">
        <v>401</v>
      </c>
      <c r="L155" s="229" t="s">
        <v>401</v>
      </c>
      <c r="M155" s="189" t="s">
        <v>400</v>
      </c>
      <c r="N155" s="190" t="s">
        <v>400</v>
      </c>
      <c r="O155" s="190" t="s">
        <v>400</v>
      </c>
      <c r="P155" s="193" t="s">
        <v>400</v>
      </c>
      <c r="Q155" s="189"/>
      <c r="R155" s="190"/>
      <c r="S155" s="190"/>
      <c r="T155" s="193"/>
      <c r="U155" s="168" t="s">
        <v>400</v>
      </c>
      <c r="V155" s="169" t="s">
        <v>400</v>
      </c>
      <c r="W155" s="171" t="s">
        <v>400</v>
      </c>
      <c r="X155" s="578">
        <v>6.6666666666666666E-2</v>
      </c>
      <c r="Y155" s="205">
        <v>0</v>
      </c>
      <c r="Z155" s="205">
        <v>0</v>
      </c>
      <c r="AA155" s="186">
        <v>0</v>
      </c>
      <c r="AB155" s="347">
        <v>0.27</v>
      </c>
      <c r="AC155" s="177">
        <v>0.1</v>
      </c>
      <c r="AD155" s="177">
        <v>0.1</v>
      </c>
      <c r="AE155" s="348">
        <v>0.1</v>
      </c>
      <c r="AF155" s="349">
        <v>0.32624999999999998</v>
      </c>
      <c r="AG155" s="169" t="s">
        <v>400</v>
      </c>
      <c r="AH155" s="169" t="s">
        <v>400</v>
      </c>
      <c r="AI155" s="169" t="s">
        <v>400</v>
      </c>
      <c r="AJ155" s="171">
        <v>0</v>
      </c>
      <c r="AK155" s="168" t="s">
        <v>400</v>
      </c>
      <c r="AL155" s="169" t="s">
        <v>400</v>
      </c>
      <c r="AM155" s="169" t="s">
        <v>400</v>
      </c>
      <c r="AN155" s="171" t="s">
        <v>400</v>
      </c>
      <c r="AO155" s="168">
        <v>1.4733333333333334</v>
      </c>
      <c r="AP155" s="171">
        <v>1.26</v>
      </c>
      <c r="AQ155" s="578" t="s">
        <v>400</v>
      </c>
      <c r="AR155" s="169" t="s">
        <v>400</v>
      </c>
      <c r="AS155" s="169" t="s">
        <v>400</v>
      </c>
      <c r="AT155" s="579" t="s">
        <v>400</v>
      </c>
      <c r="AU155" s="168">
        <v>0.19750000000000001</v>
      </c>
      <c r="AV155" s="169" t="s">
        <v>400</v>
      </c>
      <c r="AW155" s="169" t="s">
        <v>400</v>
      </c>
      <c r="AX155" s="171" t="s">
        <v>400</v>
      </c>
      <c r="AY155" s="168"/>
      <c r="AZ155" s="169"/>
      <c r="BA155" s="169"/>
      <c r="BB155" s="171"/>
      <c r="BC155" s="189"/>
      <c r="BD155" s="190"/>
      <c r="BE155" s="190"/>
      <c r="BF155" s="193"/>
      <c r="BG155" s="168" t="s">
        <v>400</v>
      </c>
      <c r="BH155" s="169" t="s">
        <v>400</v>
      </c>
      <c r="BI155" s="169" t="s">
        <v>400</v>
      </c>
      <c r="BJ155" s="171" t="s">
        <v>400</v>
      </c>
      <c r="BK155" s="354">
        <v>0.12</v>
      </c>
      <c r="BL155" s="356" t="s">
        <v>400</v>
      </c>
      <c r="BM155" s="578">
        <v>0.14000000000000001</v>
      </c>
      <c r="BN155" s="580">
        <v>1.36</v>
      </c>
      <c r="BO155" s="581">
        <v>0</v>
      </c>
      <c r="BP155" s="582">
        <v>2.3333333333333334E-2</v>
      </c>
      <c r="BQ155" s="218"/>
      <c r="BR155" s="168">
        <v>0.103333333333333</v>
      </c>
      <c r="BS155" s="205" t="s">
        <v>400</v>
      </c>
      <c r="BT155" s="186" t="s">
        <v>400</v>
      </c>
      <c r="BU155" s="189"/>
      <c r="BV155" s="190"/>
      <c r="BW155" s="193"/>
      <c r="BX155" s="168" t="s">
        <v>400</v>
      </c>
      <c r="BY155" s="169" t="s">
        <v>400</v>
      </c>
      <c r="BZ155" s="171" t="s">
        <v>400</v>
      </c>
      <c r="CA155" s="189"/>
      <c r="CB155" s="190"/>
      <c r="CC155" s="193"/>
      <c r="CD155" s="168">
        <v>0.12333333333333334</v>
      </c>
      <c r="CE155" s="205" t="s">
        <v>400</v>
      </c>
      <c r="CF155" s="186" t="s">
        <v>400</v>
      </c>
      <c r="CG155" s="189"/>
      <c r="CH155" s="190"/>
      <c r="CI155" s="193"/>
      <c r="CJ155" s="189">
        <v>0.19</v>
      </c>
      <c r="CK155" s="193">
        <v>0.05</v>
      </c>
      <c r="CL155" s="344"/>
      <c r="CM155" s="346"/>
      <c r="CN155" s="189">
        <v>0.14000000000000001</v>
      </c>
      <c r="CO155" s="193">
        <v>7.0000000000000007E-2</v>
      </c>
      <c r="CP155" s="185">
        <v>0.97</v>
      </c>
      <c r="CQ155" s="186">
        <v>0</v>
      </c>
      <c r="CR155" s="352">
        <v>4.57</v>
      </c>
      <c r="CS155" s="389">
        <v>3.12</v>
      </c>
      <c r="CT155" s="203">
        <v>16.66</v>
      </c>
      <c r="CU155" s="348">
        <v>0.27</v>
      </c>
      <c r="CV155" s="467">
        <v>0.22</v>
      </c>
      <c r="CW155" s="559">
        <v>0.11</v>
      </c>
      <c r="CX155" s="559">
        <v>0.14000000000000001</v>
      </c>
      <c r="CY155" s="353">
        <v>0.2</v>
      </c>
      <c r="CZ155" s="389">
        <v>12</v>
      </c>
      <c r="DA155" s="344"/>
      <c r="DB155" s="345"/>
      <c r="DC155" s="345"/>
      <c r="DD155" s="345"/>
      <c r="DE155" s="346"/>
      <c r="DF155" s="168">
        <v>0.57666666666666666</v>
      </c>
      <c r="DG155" s="169">
        <v>0.16</v>
      </c>
      <c r="DH155" s="345" t="s">
        <v>400</v>
      </c>
      <c r="DI155" s="345" t="s">
        <v>400</v>
      </c>
      <c r="DJ155" s="346" t="s">
        <v>400</v>
      </c>
      <c r="DK155" s="347">
        <v>0.41</v>
      </c>
      <c r="DL155" s="177">
        <v>0.28999999999999998</v>
      </c>
      <c r="DM155" s="177">
        <v>0</v>
      </c>
      <c r="DN155" s="348">
        <v>0</v>
      </c>
      <c r="DO155" s="189"/>
      <c r="DP155" s="190"/>
      <c r="DQ155" s="190"/>
      <c r="DR155" s="193"/>
      <c r="DS155" s="189"/>
      <c r="DT155" s="190"/>
      <c r="DU155" s="190"/>
      <c r="DV155" s="193"/>
      <c r="DW155" s="218"/>
      <c r="DX155" s="218"/>
      <c r="DY155" s="189" t="s">
        <v>400</v>
      </c>
      <c r="DZ155" s="190" t="s">
        <v>400</v>
      </c>
      <c r="EA155" s="190" t="s">
        <v>400</v>
      </c>
      <c r="EB155" s="193" t="s">
        <v>400</v>
      </c>
      <c r="EC155" s="218"/>
      <c r="ED155" s="389" t="s">
        <v>400</v>
      </c>
      <c r="EE155" s="185">
        <v>4</v>
      </c>
      <c r="EF155" s="186" t="s">
        <v>400</v>
      </c>
      <c r="EG155" s="189">
        <v>0.51</v>
      </c>
      <c r="EH155" s="193">
        <v>0.06</v>
      </c>
      <c r="EI155" s="467">
        <v>2.5766666666666667</v>
      </c>
      <c r="EJ155" s="353">
        <v>5.000000000000001E-2</v>
      </c>
      <c r="EK155" s="168">
        <v>0.25333333333333335</v>
      </c>
      <c r="EL155" s="169" t="s">
        <v>400</v>
      </c>
      <c r="EM155" s="171" t="s">
        <v>400</v>
      </c>
      <c r="EN155" s="189">
        <v>3.1</v>
      </c>
      <c r="EO155" s="193" t="s">
        <v>400</v>
      </c>
      <c r="EP155" s="168">
        <v>4.2866666666666662</v>
      </c>
      <c r="EQ155" s="186">
        <v>1.3933333333333333</v>
      </c>
      <c r="ER155" s="185">
        <v>3.7133333333333334</v>
      </c>
      <c r="ES155" s="171">
        <v>0.47750000000000004</v>
      </c>
      <c r="ET155" s="189"/>
      <c r="EU155" s="190"/>
      <c r="EV155" s="190"/>
      <c r="EW155" s="193"/>
      <c r="EX155" s="168" t="s">
        <v>400</v>
      </c>
      <c r="EY155" s="169" t="s">
        <v>400</v>
      </c>
      <c r="EZ155" s="169" t="s">
        <v>400</v>
      </c>
      <c r="FA155" s="171" t="s">
        <v>400</v>
      </c>
      <c r="FB155" s="168">
        <v>0.32</v>
      </c>
      <c r="FC155" s="171">
        <v>0.28333333333333338</v>
      </c>
      <c r="FD155" s="189"/>
      <c r="FE155" s="190"/>
      <c r="FF155" s="190"/>
      <c r="FG155" s="193"/>
      <c r="FH155" s="185">
        <v>6.5966666666666667</v>
      </c>
      <c r="FI155" s="171">
        <v>1.2733333333333334</v>
      </c>
      <c r="FJ155" s="185">
        <v>5.0933333333333337</v>
      </c>
      <c r="FK155" s="171">
        <v>0.38999999999999996</v>
      </c>
      <c r="FL155" s="168" t="s">
        <v>400</v>
      </c>
      <c r="FM155" s="193" t="s">
        <v>400</v>
      </c>
      <c r="FN155" s="189"/>
      <c r="FO155" s="190"/>
      <c r="FP155" s="190"/>
      <c r="FQ155" s="193"/>
      <c r="FR155" s="189">
        <v>0.38</v>
      </c>
      <c r="FS155" s="190">
        <v>0.38</v>
      </c>
      <c r="FT155" s="190">
        <v>0.39</v>
      </c>
      <c r="FU155" s="193">
        <v>0.38</v>
      </c>
      <c r="FV155" s="168">
        <v>0.33666666666666667</v>
      </c>
      <c r="FW155" s="171">
        <v>0.23666666666666666</v>
      </c>
      <c r="FX155" s="168">
        <v>1.74</v>
      </c>
      <c r="FY155" s="186">
        <v>0</v>
      </c>
      <c r="FZ155" s="189"/>
      <c r="GA155" s="193"/>
      <c r="GB155" s="218"/>
      <c r="GC155" s="168">
        <v>5.000000000000001E-2</v>
      </c>
      <c r="GD155" s="171">
        <v>3.6666666666666674E-2</v>
      </c>
      <c r="GE155" s="578" t="s">
        <v>400</v>
      </c>
      <c r="GF155" s="205">
        <v>0</v>
      </c>
      <c r="GG155" s="205">
        <v>0</v>
      </c>
      <c r="GH155" s="186">
        <v>0</v>
      </c>
      <c r="GI155" s="218"/>
      <c r="GJ155" s="218"/>
      <c r="GK155" s="218"/>
      <c r="GL155" s="464">
        <v>0.01</v>
      </c>
      <c r="GM155" s="189"/>
      <c r="GN155" s="190"/>
      <c r="GO155" s="190"/>
      <c r="GP155" s="193"/>
      <c r="GQ155" s="189"/>
      <c r="GR155" s="190"/>
      <c r="GS155" s="190"/>
      <c r="GT155" s="193"/>
      <c r="GU155" s="185">
        <v>11.9333333333333</v>
      </c>
      <c r="GV155" s="205">
        <v>10.842499999999999</v>
      </c>
      <c r="GW155" s="205">
        <v>4.9366666666666665</v>
      </c>
      <c r="GX155" s="171">
        <v>0.43</v>
      </c>
      <c r="GY155" s="168">
        <v>0.27666666666666667</v>
      </c>
      <c r="GZ155" s="226">
        <v>0.14666666666666667</v>
      </c>
      <c r="HA155" s="169">
        <v>0.11333333333333333</v>
      </c>
      <c r="HB155" s="171">
        <v>0.10333333333333333</v>
      </c>
      <c r="HC155" s="352"/>
      <c r="HD155" s="168">
        <v>0.87000000000000011</v>
      </c>
      <c r="HE155" s="171">
        <v>0.24333333333333332</v>
      </c>
      <c r="HF155" s="578" t="s">
        <v>400</v>
      </c>
      <c r="HG155" s="580" t="s">
        <v>400</v>
      </c>
      <c r="HH155" s="580" t="s">
        <v>400</v>
      </c>
      <c r="HI155" s="579" t="s">
        <v>400</v>
      </c>
      <c r="HJ155" s="168" t="s">
        <v>400</v>
      </c>
      <c r="HK155" s="186">
        <v>0</v>
      </c>
      <c r="HL155" s="189">
        <v>0.1</v>
      </c>
      <c r="HM155" s="190" t="s">
        <v>400</v>
      </c>
      <c r="HN155" s="190" t="s">
        <v>400</v>
      </c>
      <c r="HO155" s="193" t="s">
        <v>400</v>
      </c>
      <c r="HP155" s="185">
        <v>28</v>
      </c>
      <c r="HQ155" s="193"/>
      <c r="HR155" s="189">
        <v>0.26</v>
      </c>
      <c r="HS155" s="182">
        <v>0</v>
      </c>
      <c r="HT155" s="182">
        <v>0</v>
      </c>
      <c r="HU155" s="360">
        <v>0</v>
      </c>
      <c r="HV155" s="185">
        <v>1.9133333333333333</v>
      </c>
      <c r="HW155" s="171">
        <v>0.52</v>
      </c>
      <c r="HX155" s="185">
        <v>5.2133333333333338</v>
      </c>
      <c r="HY155" s="186">
        <v>0.8833333333333333</v>
      </c>
      <c r="HZ155" s="189"/>
      <c r="IA155" s="190"/>
      <c r="IB155" s="190"/>
      <c r="IC155" s="193"/>
      <c r="ID155" s="168">
        <v>2.64</v>
      </c>
      <c r="IE155" s="186">
        <v>1.1866666666666665</v>
      </c>
      <c r="IF155" s="185">
        <v>5.88</v>
      </c>
      <c r="IG155" s="171">
        <v>1.5066666666666666</v>
      </c>
      <c r="IH155" s="189"/>
      <c r="II155" s="190"/>
      <c r="IJ155" s="190"/>
      <c r="IK155" s="193"/>
      <c r="IL155" s="218"/>
      <c r="IM155" s="189">
        <v>0.38</v>
      </c>
      <c r="IN155" s="186">
        <v>0</v>
      </c>
      <c r="IO155" s="168">
        <v>0.79666666666666675</v>
      </c>
      <c r="IP155" s="169">
        <v>9.0000000000000011E-2</v>
      </c>
      <c r="IQ155" s="169" t="s">
        <v>400</v>
      </c>
      <c r="IR155" s="193" t="s">
        <v>400</v>
      </c>
      <c r="IS155" s="189" t="s">
        <v>400</v>
      </c>
      <c r="IT155" s="190" t="s">
        <v>400</v>
      </c>
      <c r="IU155" s="190" t="s">
        <v>400</v>
      </c>
      <c r="IV155" s="193" t="s">
        <v>400</v>
      </c>
      <c r="IW155" s="189"/>
      <c r="IX155" s="190"/>
      <c r="IY155" s="190"/>
      <c r="IZ155" s="193"/>
      <c r="JA155" s="218"/>
      <c r="JB155" s="347">
        <v>0.45</v>
      </c>
      <c r="JC155" s="178">
        <v>0</v>
      </c>
      <c r="JD155" s="178">
        <v>0</v>
      </c>
      <c r="JE155" s="179">
        <v>0</v>
      </c>
      <c r="JF155" s="189"/>
      <c r="JG155" s="190"/>
      <c r="JH155" s="193"/>
      <c r="JI155" s="168" t="s">
        <v>400</v>
      </c>
      <c r="JJ155" s="186">
        <v>0</v>
      </c>
      <c r="JK155" s="189"/>
      <c r="JL155" s="190"/>
      <c r="JM155" s="190"/>
      <c r="JN155" s="193"/>
      <c r="JO155" s="185">
        <v>5.5633333333333326</v>
      </c>
      <c r="JP155" s="186">
        <v>3.1966666666666668</v>
      </c>
      <c r="JQ155" s="189"/>
      <c r="JR155" s="190"/>
      <c r="JS155" s="190"/>
      <c r="JT155" s="193"/>
      <c r="JU155" s="189">
        <v>0.1</v>
      </c>
      <c r="JV155" s="169" t="s">
        <v>400</v>
      </c>
      <c r="JW155" s="182">
        <v>0</v>
      </c>
      <c r="JX155" s="360">
        <v>0</v>
      </c>
      <c r="JY155" s="347">
        <v>0.37</v>
      </c>
      <c r="JZ155" s="583">
        <v>0</v>
      </c>
      <c r="KA155" s="583">
        <v>0</v>
      </c>
      <c r="KB155" s="381">
        <v>0</v>
      </c>
      <c r="KC155" s="189"/>
      <c r="KD155" s="190"/>
      <c r="KE155" s="190"/>
      <c r="KF155" s="361"/>
    </row>
    <row r="156" spans="1:292" s="115" customFormat="1" ht="14">
      <c r="A156" s="878"/>
      <c r="B156" s="584" t="s">
        <v>269</v>
      </c>
      <c r="C156" s="19"/>
      <c r="D156" s="522">
        <v>4.5092497528228977E-2</v>
      </c>
      <c r="E156" s="529">
        <v>2.5166114784235857E-2</v>
      </c>
      <c r="F156" s="529">
        <v>1.1547005383792509E-2</v>
      </c>
      <c r="G156" s="529">
        <v>3.4641016151377546E-2</v>
      </c>
      <c r="H156" s="585">
        <v>5.7735026918962545E-3</v>
      </c>
      <c r="I156" s="108"/>
      <c r="J156" s="109"/>
      <c r="K156" s="109"/>
      <c r="L156" s="110"/>
      <c r="M156" s="108"/>
      <c r="N156" s="109"/>
      <c r="O156" s="109"/>
      <c r="P156" s="110"/>
      <c r="Q156" s="108"/>
      <c r="R156" s="109"/>
      <c r="S156" s="109"/>
      <c r="T156" s="110"/>
      <c r="U156" s="248">
        <v>0.09</v>
      </c>
      <c r="V156" s="249">
        <v>0.16</v>
      </c>
      <c r="W156" s="250">
        <v>0.01</v>
      </c>
      <c r="X156" s="586">
        <v>5.7735026918962597E-3</v>
      </c>
      <c r="Y156" s="109">
        <v>0</v>
      </c>
      <c r="Z156" s="109">
        <v>0</v>
      </c>
      <c r="AA156" s="110">
        <v>0</v>
      </c>
      <c r="AB156" s="117">
        <v>0.01</v>
      </c>
      <c r="AC156" s="118">
        <v>0</v>
      </c>
      <c r="AD156" s="118">
        <v>0</v>
      </c>
      <c r="AE156" s="119">
        <v>0</v>
      </c>
      <c r="AF156" s="587">
        <v>7.440238091428456E-3</v>
      </c>
      <c r="AG156" s="251">
        <v>0</v>
      </c>
      <c r="AH156" s="251">
        <v>0</v>
      </c>
      <c r="AI156" s="251">
        <v>0</v>
      </c>
      <c r="AJ156" s="243">
        <v>0</v>
      </c>
      <c r="AK156" s="278">
        <v>0</v>
      </c>
      <c r="AL156" s="251">
        <v>0</v>
      </c>
      <c r="AM156" s="251">
        <v>0</v>
      </c>
      <c r="AN156" s="250">
        <v>5.7735026918962398E-3</v>
      </c>
      <c r="AO156" s="248">
        <v>0.31085902485424666</v>
      </c>
      <c r="AP156" s="250">
        <v>0.27622454633866234</v>
      </c>
      <c r="AQ156" s="588">
        <v>6.0000000000000001E-3</v>
      </c>
      <c r="AR156" s="284">
        <v>0</v>
      </c>
      <c r="AS156" s="284">
        <v>0</v>
      </c>
      <c r="AT156" s="252">
        <v>0</v>
      </c>
      <c r="AU156" s="248">
        <v>0.12702643144524797</v>
      </c>
      <c r="AV156" s="249">
        <v>3.219213154380017E-2</v>
      </c>
      <c r="AW156" s="249">
        <v>1.0000000000000012E-2</v>
      </c>
      <c r="AX156" s="250">
        <v>3.0550504633038926E-2</v>
      </c>
      <c r="AY156" s="248"/>
      <c r="AZ156" s="249"/>
      <c r="BA156" s="249"/>
      <c r="BB156" s="250"/>
      <c r="BC156" s="108"/>
      <c r="BD156" s="109"/>
      <c r="BE156" s="109"/>
      <c r="BF156" s="110"/>
      <c r="BG156" s="248">
        <v>5.7735026918962493E-3</v>
      </c>
      <c r="BH156" s="249">
        <v>0</v>
      </c>
      <c r="BI156" s="249">
        <v>5.7735026918962588E-3</v>
      </c>
      <c r="BJ156" s="250">
        <v>0</v>
      </c>
      <c r="BK156" s="108">
        <v>0.09</v>
      </c>
      <c r="BL156" s="110">
        <v>0.05</v>
      </c>
      <c r="BM156" s="589">
        <v>0.01</v>
      </c>
      <c r="BN156" s="590">
        <v>0.01</v>
      </c>
      <c r="BO156" s="590">
        <v>0</v>
      </c>
      <c r="BP156" s="591">
        <v>5.7735026918962398E-3</v>
      </c>
      <c r="BQ156" s="19"/>
      <c r="BR156" s="262">
        <v>5.7735026918962545E-3</v>
      </c>
      <c r="BS156" s="284">
        <v>5.7735026918962588E-3</v>
      </c>
      <c r="BT156" s="252">
        <v>9.9999999999999915E-3</v>
      </c>
      <c r="BU156" s="108"/>
      <c r="BV156" s="109"/>
      <c r="BW156" s="110"/>
      <c r="BX156" s="248">
        <v>1.1547005383792518E-2</v>
      </c>
      <c r="BY156" s="249">
        <v>1.7320508075688773E-2</v>
      </c>
      <c r="BZ156" s="250">
        <v>5.7735026918962398E-3</v>
      </c>
      <c r="CA156" s="108"/>
      <c r="CB156" s="109"/>
      <c r="CC156" s="110"/>
      <c r="CD156" s="248">
        <v>1.5275252316519534E-2</v>
      </c>
      <c r="CE156" s="249">
        <v>5.7735026918962588E-3</v>
      </c>
      <c r="CF156" s="250">
        <v>1.5275252316519463E-2</v>
      </c>
      <c r="CG156" s="108"/>
      <c r="CH156" s="109"/>
      <c r="CI156" s="110"/>
      <c r="CJ156" s="108">
        <v>0.02</v>
      </c>
      <c r="CK156" s="110">
        <v>0.02</v>
      </c>
      <c r="CL156" s="522"/>
      <c r="CM156" s="585"/>
      <c r="CN156" s="108">
        <v>0</v>
      </c>
      <c r="CO156" s="110">
        <v>0.01</v>
      </c>
      <c r="CP156" s="108">
        <v>0.01</v>
      </c>
      <c r="CQ156" s="110">
        <v>0</v>
      </c>
      <c r="CR156" s="123">
        <v>0.06</v>
      </c>
      <c r="CS156" s="19">
        <v>7.0000000000000007E-2</v>
      </c>
      <c r="CT156" s="117">
        <v>0.43</v>
      </c>
      <c r="CU156" s="119">
        <v>0.02</v>
      </c>
      <c r="CV156" s="108"/>
      <c r="CW156" s="109"/>
      <c r="CX156" s="109"/>
      <c r="CY156" s="110"/>
      <c r="CZ156" s="285">
        <v>0.21633307652783945</v>
      </c>
      <c r="DA156" s="522"/>
      <c r="DB156" s="529"/>
      <c r="DC156" s="529"/>
      <c r="DD156" s="529"/>
      <c r="DE156" s="585"/>
      <c r="DF156" s="248">
        <v>2.8867513459481249E-2</v>
      </c>
      <c r="DG156" s="249">
        <v>4.3588989435406802E-2</v>
      </c>
      <c r="DH156" s="249">
        <v>9.9999999999999915E-3</v>
      </c>
      <c r="DI156" s="249">
        <v>5.7735026918962398E-3</v>
      </c>
      <c r="DJ156" s="250">
        <v>1.5275252316519449E-2</v>
      </c>
      <c r="DK156" s="117">
        <v>0.02</v>
      </c>
      <c r="DL156" s="118">
        <v>0.01</v>
      </c>
      <c r="DM156" s="118">
        <v>0</v>
      </c>
      <c r="DN156" s="119">
        <v>0</v>
      </c>
      <c r="DO156" s="108"/>
      <c r="DP156" s="109"/>
      <c r="DQ156" s="109"/>
      <c r="DR156" s="110"/>
      <c r="DS156" s="108"/>
      <c r="DT156" s="109"/>
      <c r="DU156" s="109"/>
      <c r="DV156" s="110"/>
      <c r="DW156" s="19"/>
      <c r="DX156" s="19"/>
      <c r="DY156" s="108"/>
      <c r="DZ156" s="109"/>
      <c r="EA156" s="109"/>
      <c r="EB156" s="110"/>
      <c r="EC156" s="19"/>
      <c r="ED156" s="266">
        <v>1.0000000000000002E-2</v>
      </c>
      <c r="EE156" s="248">
        <v>3.0000000000000027E-2</v>
      </c>
      <c r="EF156" s="250">
        <v>0.02</v>
      </c>
      <c r="EG156" s="282">
        <v>0.02</v>
      </c>
      <c r="EH156" s="255">
        <v>0.05</v>
      </c>
      <c r="EI156" s="592">
        <v>0.15502687938977983</v>
      </c>
      <c r="EJ156" s="593">
        <v>8.4983747219407389E-18</v>
      </c>
      <c r="EK156" s="248">
        <v>2.5166114784235839E-2</v>
      </c>
      <c r="EL156" s="249">
        <v>0.01</v>
      </c>
      <c r="EM156" s="250">
        <v>0.01</v>
      </c>
      <c r="EN156" s="248">
        <v>5.7735026918961348E-3</v>
      </c>
      <c r="EO156" s="110"/>
      <c r="EP156" s="248">
        <v>4.0414518843273822E-2</v>
      </c>
      <c r="EQ156" s="250">
        <v>0.4091861841916638</v>
      </c>
      <c r="ER156" s="248">
        <v>0.37233497463081999</v>
      </c>
      <c r="ES156" s="250">
        <v>0.14453949863849216</v>
      </c>
      <c r="ET156" s="108"/>
      <c r="EU156" s="109"/>
      <c r="EV156" s="109"/>
      <c r="EW156" s="110"/>
      <c r="EX156" s="248"/>
      <c r="EY156" s="249"/>
      <c r="EZ156" s="109"/>
      <c r="FA156" s="110"/>
      <c r="FB156" s="248">
        <v>0</v>
      </c>
      <c r="FC156" s="250">
        <v>2.3094010767585018E-2</v>
      </c>
      <c r="FD156" s="108"/>
      <c r="FE156" s="109"/>
      <c r="FF156" s="109"/>
      <c r="FG156" s="110"/>
      <c r="FH156" s="248">
        <v>0.39803684921541299</v>
      </c>
      <c r="FI156" s="250">
        <v>3.0550504633038961E-2</v>
      </c>
      <c r="FJ156" s="248">
        <v>0.10016652800877819</v>
      </c>
      <c r="FK156" s="250">
        <v>2.6457513110645908E-2</v>
      </c>
      <c r="FL156" s="248">
        <v>1.5275252316519534E-2</v>
      </c>
      <c r="FM156" s="110"/>
      <c r="FN156" s="108"/>
      <c r="FO156" s="109"/>
      <c r="FP156" s="109"/>
      <c r="FQ156" s="110"/>
      <c r="FR156" s="108">
        <v>0.03</v>
      </c>
      <c r="FS156" s="109">
        <v>0.03</v>
      </c>
      <c r="FT156" s="109">
        <v>0.03</v>
      </c>
      <c r="FU156" s="110">
        <v>0.05</v>
      </c>
      <c r="FV156" s="248">
        <v>0.1320353488022557</v>
      </c>
      <c r="FW156" s="250">
        <v>0.21779194965226181</v>
      </c>
      <c r="FX156" s="248">
        <v>0.13856406460551018</v>
      </c>
      <c r="FY156" s="110"/>
      <c r="FZ156" s="108"/>
      <c r="GA156" s="110"/>
      <c r="GB156" s="19"/>
      <c r="GC156" s="248">
        <v>8.4983747219407389E-18</v>
      </c>
      <c r="GD156" s="250">
        <v>5.7735026918962588E-3</v>
      </c>
      <c r="GE156" s="588">
        <v>5.7735026918962493E-3</v>
      </c>
      <c r="GF156" s="109">
        <v>0</v>
      </c>
      <c r="GG156" s="109">
        <v>0</v>
      </c>
      <c r="GH156" s="110">
        <v>0</v>
      </c>
      <c r="GI156" s="19"/>
      <c r="GJ156" s="19"/>
      <c r="GK156" s="19"/>
      <c r="GL156" s="19">
        <v>0</v>
      </c>
      <c r="GM156" s="108"/>
      <c r="GN156" s="109"/>
      <c r="GO156" s="109"/>
      <c r="GP156" s="110"/>
      <c r="GQ156" s="108"/>
      <c r="GR156" s="109"/>
      <c r="GS156" s="109"/>
      <c r="GT156" s="110"/>
      <c r="GU156" s="248">
        <v>0.24193663082165359</v>
      </c>
      <c r="GV156" s="249">
        <v>1.8705146350670527</v>
      </c>
      <c r="GW156" s="249">
        <v>0.15044378795195693</v>
      </c>
      <c r="GX156" s="250">
        <v>2.0000000000000018E-2</v>
      </c>
      <c r="GY156" s="248">
        <v>0.11535452599125301</v>
      </c>
      <c r="GZ156" s="249">
        <v>4.5092497528228921E-2</v>
      </c>
      <c r="HA156" s="249">
        <v>5.7735026918962545E-3</v>
      </c>
      <c r="HB156" s="250">
        <v>4.9328828623162464E-2</v>
      </c>
      <c r="HC156" s="123"/>
      <c r="HD156" s="248">
        <v>0.15716233645501623</v>
      </c>
      <c r="HE156" s="250">
        <v>7.7674534651540394E-2</v>
      </c>
      <c r="HF156" s="589">
        <v>0.01</v>
      </c>
      <c r="HG156" s="590">
        <v>0.01</v>
      </c>
      <c r="HH156" s="590">
        <v>0.01</v>
      </c>
      <c r="HI156" s="591">
        <v>0.01</v>
      </c>
      <c r="HJ156" s="248">
        <v>0.01</v>
      </c>
      <c r="HK156" s="110">
        <v>0</v>
      </c>
      <c r="HL156" s="108"/>
      <c r="HM156" s="109"/>
      <c r="HN156" s="109"/>
      <c r="HO156" s="110"/>
      <c r="HP156" s="108"/>
      <c r="HQ156" s="110"/>
      <c r="HR156" s="108">
        <v>0.04</v>
      </c>
      <c r="HS156" s="109">
        <v>0</v>
      </c>
      <c r="HT156" s="109">
        <v>0</v>
      </c>
      <c r="HU156" s="110">
        <v>0</v>
      </c>
      <c r="HV156" s="248">
        <v>0.16802777548171416</v>
      </c>
      <c r="HW156" s="250">
        <v>0.25514701644346144</v>
      </c>
      <c r="HX156" s="248">
        <v>0.12503332889007335</v>
      </c>
      <c r="HY156" s="250">
        <v>0.12013880860626719</v>
      </c>
      <c r="HZ156" s="108"/>
      <c r="IA156" s="109"/>
      <c r="IB156" s="109"/>
      <c r="IC156" s="110"/>
      <c r="ID156" s="248">
        <v>8.0000000000000071E-2</v>
      </c>
      <c r="IE156" s="250">
        <v>0.10016652800877811</v>
      </c>
      <c r="IF156" s="248">
        <v>8.1853527718724492E-2</v>
      </c>
      <c r="IG156" s="250">
        <v>0.15044378795195668</v>
      </c>
      <c r="IH156" s="108"/>
      <c r="II156" s="109"/>
      <c r="IJ156" s="109"/>
      <c r="IK156" s="110"/>
      <c r="IL156" s="19"/>
      <c r="IM156" s="108">
        <v>0.03</v>
      </c>
      <c r="IN156" s="110">
        <v>0</v>
      </c>
      <c r="IO156" s="248">
        <v>5.7735026918962623E-3</v>
      </c>
      <c r="IP156" s="249">
        <v>2.645751311064589E-2</v>
      </c>
      <c r="IQ156" s="249">
        <v>2.5166114784235825E-2</v>
      </c>
      <c r="IR156" s="110"/>
      <c r="IS156" s="108"/>
      <c r="IT156" s="109"/>
      <c r="IU156" s="109"/>
      <c r="IV156" s="110"/>
      <c r="IW156" s="108"/>
      <c r="IX156" s="109"/>
      <c r="IY156" s="109"/>
      <c r="IZ156" s="110"/>
      <c r="JA156" s="19"/>
      <c r="JB156" s="117">
        <v>0.01</v>
      </c>
      <c r="JC156" s="118">
        <v>0</v>
      </c>
      <c r="JD156" s="118">
        <v>0</v>
      </c>
      <c r="JE156" s="119">
        <v>0</v>
      </c>
      <c r="JF156" s="108"/>
      <c r="JG156" s="109"/>
      <c r="JH156" s="110"/>
      <c r="JI156" s="248">
        <v>0.05</v>
      </c>
      <c r="JJ156" s="110">
        <v>0</v>
      </c>
      <c r="JK156" s="108"/>
      <c r="JL156" s="109"/>
      <c r="JM156" s="109"/>
      <c r="JN156" s="110"/>
      <c r="JO156" s="248">
        <v>0.35809682117177916</v>
      </c>
      <c r="JP156" s="250">
        <v>0.17925772879664995</v>
      </c>
      <c r="JQ156" s="108"/>
      <c r="JR156" s="109"/>
      <c r="JS156" s="109"/>
      <c r="JT156" s="110"/>
      <c r="JU156" s="248">
        <v>0.02</v>
      </c>
      <c r="JV156" s="249">
        <v>0.01</v>
      </c>
      <c r="JW156" s="109">
        <v>0</v>
      </c>
      <c r="JX156" s="110">
        <v>0</v>
      </c>
      <c r="JY156" s="117">
        <v>0.01</v>
      </c>
      <c r="JZ156" s="118">
        <v>0</v>
      </c>
      <c r="KA156" s="118">
        <v>0</v>
      </c>
      <c r="KB156" s="119">
        <v>0</v>
      </c>
      <c r="KC156" s="108"/>
      <c r="KD156" s="109"/>
      <c r="KE156" s="109"/>
      <c r="KF156" s="124"/>
    </row>
    <row r="157" spans="1:292" s="151" customFormat="1" ht="15" thickBot="1">
      <c r="A157" s="879"/>
      <c r="B157" s="594" t="s">
        <v>270</v>
      </c>
      <c r="C157" s="263"/>
      <c r="D157" s="256">
        <v>3</v>
      </c>
      <c r="E157" s="531">
        <v>3</v>
      </c>
      <c r="F157" s="531">
        <v>3</v>
      </c>
      <c r="G157" s="531">
        <v>3</v>
      </c>
      <c r="H157" s="532">
        <v>3</v>
      </c>
      <c r="I157" s="256">
        <v>3</v>
      </c>
      <c r="J157" s="531">
        <v>3</v>
      </c>
      <c r="K157" s="531">
        <v>3</v>
      </c>
      <c r="L157" s="532">
        <v>3</v>
      </c>
      <c r="M157" s="256"/>
      <c r="N157" s="531"/>
      <c r="O157" s="531"/>
      <c r="P157" s="532"/>
      <c r="Q157" s="256"/>
      <c r="R157" s="531"/>
      <c r="S157" s="531"/>
      <c r="T157" s="532"/>
      <c r="U157" s="256">
        <v>3</v>
      </c>
      <c r="V157" s="531">
        <v>3</v>
      </c>
      <c r="W157" s="532">
        <v>3</v>
      </c>
      <c r="X157" s="256">
        <v>3</v>
      </c>
      <c r="Y157" s="531">
        <v>3</v>
      </c>
      <c r="Z157" s="531">
        <v>3</v>
      </c>
      <c r="AA157" s="532">
        <v>3</v>
      </c>
      <c r="AB157" s="256">
        <v>3</v>
      </c>
      <c r="AC157" s="271">
        <v>3</v>
      </c>
      <c r="AD157" s="271">
        <v>3</v>
      </c>
      <c r="AE157" s="265">
        <v>3</v>
      </c>
      <c r="AF157" s="256">
        <v>8</v>
      </c>
      <c r="AG157" s="531">
        <v>3</v>
      </c>
      <c r="AH157" s="531">
        <v>3</v>
      </c>
      <c r="AI157" s="531">
        <v>3</v>
      </c>
      <c r="AJ157" s="532">
        <v>8</v>
      </c>
      <c r="AK157" s="256">
        <v>3</v>
      </c>
      <c r="AL157" s="531">
        <v>3</v>
      </c>
      <c r="AM157" s="531">
        <v>3</v>
      </c>
      <c r="AN157" s="532">
        <v>3</v>
      </c>
      <c r="AO157" s="256">
        <v>3</v>
      </c>
      <c r="AP157" s="532">
        <v>3</v>
      </c>
      <c r="AQ157" s="256">
        <v>3</v>
      </c>
      <c r="AR157" s="531">
        <v>3</v>
      </c>
      <c r="AS157" s="531">
        <v>3</v>
      </c>
      <c r="AT157" s="532">
        <v>3</v>
      </c>
      <c r="AU157" s="256">
        <v>8</v>
      </c>
      <c r="AV157" s="531">
        <v>3</v>
      </c>
      <c r="AW157" s="531">
        <v>3</v>
      </c>
      <c r="AX157" s="532">
        <v>3</v>
      </c>
      <c r="AY157" s="256"/>
      <c r="AZ157" s="531"/>
      <c r="BA157" s="531"/>
      <c r="BB157" s="532"/>
      <c r="BC157" s="256"/>
      <c r="BD157" s="531"/>
      <c r="BE157" s="531"/>
      <c r="BF157" s="532"/>
      <c r="BG157" s="256">
        <v>3</v>
      </c>
      <c r="BH157" s="531">
        <v>3</v>
      </c>
      <c r="BI157" s="531">
        <v>3</v>
      </c>
      <c r="BJ157" s="532">
        <v>3</v>
      </c>
      <c r="BK157" s="256">
        <v>3</v>
      </c>
      <c r="BL157" s="532">
        <v>3</v>
      </c>
      <c r="BM157" s="256">
        <v>3</v>
      </c>
      <c r="BN157" s="531">
        <v>3</v>
      </c>
      <c r="BO157" s="531">
        <v>3</v>
      </c>
      <c r="BP157" s="532">
        <v>3</v>
      </c>
      <c r="BQ157" s="263"/>
      <c r="BR157" s="256">
        <v>3</v>
      </c>
      <c r="BS157" s="531">
        <v>3</v>
      </c>
      <c r="BT157" s="532">
        <v>3</v>
      </c>
      <c r="BU157" s="256"/>
      <c r="BV157" s="531"/>
      <c r="BW157" s="532"/>
      <c r="BX157" s="256">
        <v>3</v>
      </c>
      <c r="BY157" s="531">
        <v>3</v>
      </c>
      <c r="BZ157" s="532">
        <v>3</v>
      </c>
      <c r="CA157" s="256"/>
      <c r="CB157" s="531"/>
      <c r="CC157" s="532"/>
      <c r="CD157" s="256">
        <v>3</v>
      </c>
      <c r="CE157" s="531">
        <v>3</v>
      </c>
      <c r="CF157" s="532">
        <v>3</v>
      </c>
      <c r="CG157" s="256"/>
      <c r="CH157" s="531"/>
      <c r="CI157" s="532"/>
      <c r="CJ157" s="256">
        <v>3</v>
      </c>
      <c r="CK157" s="532">
        <v>3</v>
      </c>
      <c r="CL157" s="256"/>
      <c r="CM157" s="532"/>
      <c r="CN157" s="256">
        <v>3</v>
      </c>
      <c r="CO157" s="532">
        <v>3</v>
      </c>
      <c r="CP157" s="256">
        <v>3</v>
      </c>
      <c r="CQ157" s="532">
        <v>3</v>
      </c>
      <c r="CR157" s="263">
        <v>3</v>
      </c>
      <c r="CS157" s="263">
        <v>3</v>
      </c>
      <c r="CT157" s="256">
        <v>3</v>
      </c>
      <c r="CU157" s="532">
        <v>3</v>
      </c>
      <c r="CV157" s="256">
        <v>3</v>
      </c>
      <c r="CW157" s="531">
        <v>3</v>
      </c>
      <c r="CX157" s="531">
        <v>3</v>
      </c>
      <c r="CY157" s="532">
        <v>3</v>
      </c>
      <c r="CZ157" s="263">
        <v>3</v>
      </c>
      <c r="DA157" s="256"/>
      <c r="DB157" s="531"/>
      <c r="DC157" s="531"/>
      <c r="DD157" s="531"/>
      <c r="DE157" s="532"/>
      <c r="DF157" s="256">
        <v>3</v>
      </c>
      <c r="DG157" s="531">
        <v>3</v>
      </c>
      <c r="DH157" s="531">
        <v>3</v>
      </c>
      <c r="DI157" s="531">
        <v>3</v>
      </c>
      <c r="DJ157" s="532"/>
      <c r="DK157" s="256">
        <v>3</v>
      </c>
      <c r="DL157" s="531">
        <v>3</v>
      </c>
      <c r="DM157" s="531">
        <v>3</v>
      </c>
      <c r="DN157" s="532">
        <v>3</v>
      </c>
      <c r="DO157" s="256"/>
      <c r="DP157" s="531"/>
      <c r="DQ157" s="531"/>
      <c r="DR157" s="532"/>
      <c r="DS157" s="256"/>
      <c r="DT157" s="531"/>
      <c r="DU157" s="531"/>
      <c r="DV157" s="532"/>
      <c r="DW157" s="263"/>
      <c r="DX157" s="263"/>
      <c r="DY157" s="256"/>
      <c r="DZ157" s="531"/>
      <c r="EA157" s="531"/>
      <c r="EB157" s="532"/>
      <c r="EC157" s="263"/>
      <c r="ED157" s="263">
        <v>3</v>
      </c>
      <c r="EE157" s="256">
        <v>3</v>
      </c>
      <c r="EF157" s="532">
        <v>3</v>
      </c>
      <c r="EG157" s="256">
        <v>2</v>
      </c>
      <c r="EH157" s="532">
        <v>3</v>
      </c>
      <c r="EI157" s="256">
        <v>3</v>
      </c>
      <c r="EJ157" s="532">
        <v>3</v>
      </c>
      <c r="EK157" s="256">
        <v>3</v>
      </c>
      <c r="EL157" s="531">
        <v>3</v>
      </c>
      <c r="EM157" s="532">
        <v>3</v>
      </c>
      <c r="EN157" s="256"/>
      <c r="EO157" s="532"/>
      <c r="EP157" s="256">
        <v>3</v>
      </c>
      <c r="EQ157" s="532">
        <v>3</v>
      </c>
      <c r="ER157" s="256">
        <v>3</v>
      </c>
      <c r="ES157" s="532">
        <v>3</v>
      </c>
      <c r="ET157" s="256"/>
      <c r="EU157" s="531"/>
      <c r="EV157" s="531"/>
      <c r="EW157" s="532"/>
      <c r="EX157" s="256"/>
      <c r="EY157" s="531"/>
      <c r="EZ157" s="531"/>
      <c r="FA157" s="532"/>
      <c r="FB157" s="256">
        <v>3</v>
      </c>
      <c r="FC157" s="532">
        <v>3</v>
      </c>
      <c r="FD157" s="256"/>
      <c r="FE157" s="531"/>
      <c r="FF157" s="531"/>
      <c r="FG157" s="532"/>
      <c r="FH157" s="256">
        <v>3</v>
      </c>
      <c r="FI157" s="532">
        <v>3</v>
      </c>
      <c r="FJ157" s="256">
        <v>3</v>
      </c>
      <c r="FK157" s="532">
        <v>3</v>
      </c>
      <c r="FL157" s="256">
        <v>3</v>
      </c>
      <c r="FM157" s="532">
        <v>3</v>
      </c>
      <c r="FN157" s="256"/>
      <c r="FO157" s="531"/>
      <c r="FP157" s="531"/>
      <c r="FQ157" s="532"/>
      <c r="FR157" s="256">
        <v>3</v>
      </c>
      <c r="FS157" s="531">
        <v>3</v>
      </c>
      <c r="FT157" s="531">
        <v>3</v>
      </c>
      <c r="FU157" s="532">
        <v>3</v>
      </c>
      <c r="FV157" s="256">
        <v>3</v>
      </c>
      <c r="FW157" s="532">
        <v>3</v>
      </c>
      <c r="FX157" s="256">
        <v>3</v>
      </c>
      <c r="FY157" s="532">
        <v>3</v>
      </c>
      <c r="FZ157" s="256"/>
      <c r="GA157" s="532"/>
      <c r="GB157" s="263"/>
      <c r="GC157" s="256">
        <v>3</v>
      </c>
      <c r="GD157" s="532">
        <v>3</v>
      </c>
      <c r="GE157" s="256">
        <v>3</v>
      </c>
      <c r="GF157" s="531">
        <v>3</v>
      </c>
      <c r="GG157" s="531">
        <v>3</v>
      </c>
      <c r="GH157" s="532">
        <v>3</v>
      </c>
      <c r="GI157" s="263"/>
      <c r="GJ157" s="263"/>
      <c r="GK157" s="263"/>
      <c r="GL157" s="263">
        <v>3</v>
      </c>
      <c r="GM157" s="256"/>
      <c r="GN157" s="531"/>
      <c r="GO157" s="531"/>
      <c r="GP157" s="532"/>
      <c r="GQ157" s="256"/>
      <c r="GR157" s="531"/>
      <c r="GS157" s="531"/>
      <c r="GT157" s="532"/>
      <c r="GU157" s="256">
        <v>3</v>
      </c>
      <c r="GV157" s="531">
        <v>3</v>
      </c>
      <c r="GW157" s="531">
        <v>3</v>
      </c>
      <c r="GX157" s="532">
        <v>3</v>
      </c>
      <c r="GY157" s="256">
        <v>6</v>
      </c>
      <c r="GZ157" s="531">
        <v>3</v>
      </c>
      <c r="HA157" s="531">
        <v>3</v>
      </c>
      <c r="HB157" s="532">
        <v>3</v>
      </c>
      <c r="HC157" s="263"/>
      <c r="HD157" s="256">
        <v>3</v>
      </c>
      <c r="HE157" s="532">
        <v>3</v>
      </c>
      <c r="HF157" s="256">
        <v>3</v>
      </c>
      <c r="HG157" s="531">
        <v>3</v>
      </c>
      <c r="HH157" s="531">
        <v>3</v>
      </c>
      <c r="HI157" s="532">
        <v>3</v>
      </c>
      <c r="HJ157" s="256">
        <v>3</v>
      </c>
      <c r="HK157" s="532"/>
      <c r="HL157" s="256">
        <v>3</v>
      </c>
      <c r="HM157" s="531">
        <v>3</v>
      </c>
      <c r="HN157" s="531">
        <v>3</v>
      </c>
      <c r="HO157" s="532">
        <v>3</v>
      </c>
      <c r="HP157" s="256">
        <v>5</v>
      </c>
      <c r="HQ157" s="532"/>
      <c r="HR157" s="256">
        <v>3</v>
      </c>
      <c r="HS157" s="531">
        <v>3</v>
      </c>
      <c r="HT157" s="531">
        <v>3</v>
      </c>
      <c r="HU157" s="532">
        <v>3</v>
      </c>
      <c r="HV157" s="256"/>
      <c r="HW157" s="532"/>
      <c r="HX157" s="256">
        <v>3</v>
      </c>
      <c r="HY157" s="532">
        <v>3</v>
      </c>
      <c r="HZ157" s="256"/>
      <c r="IA157" s="531"/>
      <c r="IB157" s="531"/>
      <c r="IC157" s="532"/>
      <c r="ID157" s="256">
        <v>3</v>
      </c>
      <c r="IE157" s="532">
        <v>3</v>
      </c>
      <c r="IF157" s="256">
        <v>3</v>
      </c>
      <c r="IG157" s="532">
        <v>3</v>
      </c>
      <c r="IH157" s="256"/>
      <c r="II157" s="531"/>
      <c r="IJ157" s="531"/>
      <c r="IK157" s="532"/>
      <c r="IL157" s="263"/>
      <c r="IM157" s="256">
        <v>3</v>
      </c>
      <c r="IN157" s="532">
        <v>3</v>
      </c>
      <c r="IO157" s="256">
        <v>3</v>
      </c>
      <c r="IP157" s="531">
        <v>3</v>
      </c>
      <c r="IQ157" s="531">
        <v>3</v>
      </c>
      <c r="IR157" s="532">
        <v>3</v>
      </c>
      <c r="IS157" s="256">
        <v>3</v>
      </c>
      <c r="IT157" s="531">
        <v>3</v>
      </c>
      <c r="IU157" s="531">
        <v>3</v>
      </c>
      <c r="IV157" s="532">
        <v>3</v>
      </c>
      <c r="IW157" s="256"/>
      <c r="IX157" s="531"/>
      <c r="IY157" s="531"/>
      <c r="IZ157" s="532"/>
      <c r="JA157" s="263"/>
      <c r="JB157" s="256">
        <v>3</v>
      </c>
      <c r="JC157" s="271">
        <v>3</v>
      </c>
      <c r="JD157" s="271">
        <v>3</v>
      </c>
      <c r="JE157" s="265">
        <v>3</v>
      </c>
      <c r="JF157" s="256"/>
      <c r="JG157" s="531"/>
      <c r="JH157" s="532"/>
      <c r="JI157" s="256">
        <v>3</v>
      </c>
      <c r="JJ157" s="532">
        <v>3</v>
      </c>
      <c r="JK157" s="256"/>
      <c r="JL157" s="531"/>
      <c r="JM157" s="531"/>
      <c r="JN157" s="532"/>
      <c r="JO157" s="256">
        <v>3</v>
      </c>
      <c r="JP157" s="532">
        <v>3</v>
      </c>
      <c r="JQ157" s="256"/>
      <c r="JR157" s="531"/>
      <c r="JS157" s="531"/>
      <c r="JT157" s="532"/>
      <c r="JU157" s="256">
        <v>3</v>
      </c>
      <c r="JV157" s="531">
        <v>3</v>
      </c>
      <c r="JW157" s="531">
        <v>3</v>
      </c>
      <c r="JX157" s="532">
        <v>3</v>
      </c>
      <c r="JY157" s="256">
        <v>3</v>
      </c>
      <c r="JZ157" s="271">
        <v>3</v>
      </c>
      <c r="KA157" s="271">
        <v>3</v>
      </c>
      <c r="KB157" s="265">
        <v>3</v>
      </c>
      <c r="KC157" s="256"/>
      <c r="KD157" s="531"/>
      <c r="KE157" s="531"/>
      <c r="KF157" s="541"/>
    </row>
    <row r="158" spans="1:292" s="154" customFormat="1" ht="15.75" customHeight="1" thickBot="1">
      <c r="A158" s="595"/>
      <c r="B158" s="596"/>
      <c r="C158" s="596"/>
      <c r="D158" s="596"/>
      <c r="E158" s="596"/>
      <c r="F158" s="596"/>
      <c r="G158" s="596"/>
      <c r="H158" s="596"/>
      <c r="I158" s="596"/>
      <c r="J158" s="596"/>
      <c r="K158" s="596"/>
      <c r="L158" s="596"/>
      <c r="M158" s="596"/>
      <c r="N158" s="596"/>
      <c r="O158" s="596"/>
      <c r="P158" s="596"/>
      <c r="Q158" s="596"/>
      <c r="R158" s="596"/>
      <c r="S158" s="596"/>
      <c r="T158" s="596"/>
      <c r="U158" s="596"/>
      <c r="V158" s="596"/>
      <c r="W158" s="596"/>
      <c r="X158" s="596"/>
      <c r="Y158" s="596"/>
      <c r="Z158" s="596"/>
      <c r="AA158" s="596"/>
      <c r="AB158" s="596"/>
      <c r="AC158" s="596"/>
      <c r="AD158" s="596"/>
      <c r="AE158" s="596"/>
      <c r="AF158" s="596"/>
      <c r="AG158" s="596"/>
      <c r="AH158" s="596"/>
      <c r="AI158" s="596"/>
      <c r="AJ158" s="596"/>
      <c r="AK158" s="596"/>
      <c r="AL158" s="596"/>
      <c r="AM158" s="596"/>
      <c r="AN158" s="596"/>
      <c r="AO158" s="596"/>
      <c r="AP158" s="596"/>
      <c r="AQ158" s="596"/>
      <c r="AR158" s="596"/>
      <c r="AS158" s="596"/>
      <c r="AT158" s="596"/>
      <c r="AU158" s="596"/>
      <c r="AV158" s="596"/>
      <c r="AW158" s="596"/>
      <c r="AX158" s="596"/>
      <c r="AY158" s="596"/>
      <c r="AZ158" s="596"/>
      <c r="BA158" s="596"/>
      <c r="BB158" s="596"/>
      <c r="BC158" s="596"/>
      <c r="BD158" s="596"/>
      <c r="BE158" s="596"/>
      <c r="BF158" s="596"/>
      <c r="BG158" s="596"/>
      <c r="BH158" s="596"/>
      <c r="BI158" s="596"/>
      <c r="BJ158" s="596"/>
      <c r="BK158" s="596"/>
      <c r="BL158" s="596"/>
      <c r="BM158" s="596"/>
      <c r="BN158" s="596"/>
      <c r="BO158" s="596"/>
      <c r="BP158" s="596"/>
      <c r="BQ158" s="596"/>
      <c r="BR158" s="596"/>
      <c r="BS158" s="596"/>
      <c r="BT158" s="596"/>
      <c r="BU158" s="596"/>
      <c r="BV158" s="596"/>
      <c r="BW158" s="596"/>
      <c r="BX158" s="596"/>
      <c r="BY158" s="596"/>
      <c r="BZ158" s="596"/>
      <c r="CA158" s="596"/>
      <c r="CB158" s="596"/>
      <c r="CC158" s="596"/>
      <c r="CD158" s="596"/>
      <c r="CE158" s="596"/>
      <c r="CF158" s="596"/>
      <c r="CG158" s="596"/>
      <c r="CH158" s="596"/>
      <c r="CI158" s="596"/>
      <c r="CJ158" s="596"/>
      <c r="CK158" s="596"/>
      <c r="CL158" s="596"/>
      <c r="CM158" s="596"/>
      <c r="CN158" s="596"/>
      <c r="CO158" s="596"/>
      <c r="CP158" s="596"/>
      <c r="CQ158" s="596"/>
      <c r="CR158" s="596"/>
      <c r="CS158" s="596"/>
      <c r="CT158" s="596"/>
      <c r="CU158" s="596"/>
      <c r="CV158" s="596"/>
      <c r="CW158" s="596"/>
      <c r="CX158" s="596"/>
      <c r="CY158" s="596"/>
      <c r="CZ158" s="596"/>
      <c r="DA158" s="596"/>
      <c r="DB158" s="596"/>
      <c r="DC158" s="596"/>
      <c r="DD158" s="596"/>
      <c r="DE158" s="596"/>
      <c r="DF158" s="596"/>
      <c r="DG158" s="596"/>
      <c r="DH158" s="596"/>
      <c r="DI158" s="596"/>
      <c r="DJ158" s="596"/>
      <c r="DK158" s="596"/>
      <c r="DL158" s="596"/>
      <c r="DM158" s="596"/>
      <c r="DN158" s="596"/>
      <c r="DO158" s="596"/>
      <c r="DP158" s="596"/>
      <c r="DQ158" s="596"/>
      <c r="DR158" s="596"/>
      <c r="DS158" s="596"/>
      <c r="DT158" s="596"/>
      <c r="DU158" s="596"/>
      <c r="DV158" s="596"/>
      <c r="DW158" s="596"/>
      <c r="DX158" s="596"/>
      <c r="DY158" s="596"/>
      <c r="DZ158" s="596"/>
      <c r="EA158" s="596"/>
      <c r="EB158" s="596"/>
      <c r="EC158" s="596"/>
      <c r="ED158" s="596"/>
      <c r="EE158" s="596"/>
      <c r="EF158" s="596"/>
      <c r="EG158" s="596"/>
      <c r="EH158" s="596"/>
      <c r="EI158" s="596"/>
      <c r="EJ158" s="596"/>
      <c r="EK158" s="596"/>
      <c r="EL158" s="596"/>
      <c r="EM158" s="596"/>
      <c r="EN158" s="596"/>
      <c r="EO158" s="596"/>
      <c r="EP158" s="596"/>
      <c r="EQ158" s="596"/>
      <c r="ER158" s="596"/>
      <c r="ES158" s="596"/>
      <c r="ET158" s="596"/>
      <c r="EU158" s="596"/>
      <c r="EV158" s="596"/>
      <c r="EW158" s="596"/>
      <c r="EX158" s="596"/>
      <c r="EY158" s="596"/>
      <c r="EZ158" s="596"/>
      <c r="FA158" s="596"/>
      <c r="FB158" s="596"/>
      <c r="FC158" s="596"/>
      <c r="FD158" s="596"/>
      <c r="FE158" s="596"/>
      <c r="FF158" s="596"/>
      <c r="FG158" s="596"/>
      <c r="FH158" s="596"/>
      <c r="FI158" s="596"/>
      <c r="FJ158" s="596"/>
      <c r="FK158" s="596"/>
      <c r="FL158" s="596"/>
      <c r="FM158" s="596"/>
      <c r="FN158" s="596"/>
      <c r="FO158" s="596"/>
      <c r="FP158" s="596"/>
      <c r="FQ158" s="596"/>
      <c r="FR158" s="596"/>
      <c r="FS158" s="596"/>
      <c r="FT158" s="596"/>
      <c r="FU158" s="596"/>
      <c r="FV158" s="596"/>
      <c r="FW158" s="596"/>
      <c r="FX158" s="596"/>
      <c r="FY158" s="596"/>
      <c r="FZ158" s="596"/>
      <c r="GA158" s="596"/>
      <c r="GB158" s="596"/>
      <c r="GC158" s="596"/>
      <c r="GD158" s="596"/>
      <c r="GE158" s="596"/>
      <c r="GF158" s="596"/>
      <c r="GG158" s="596"/>
      <c r="GH158" s="596"/>
      <c r="GI158" s="596"/>
      <c r="GJ158" s="596"/>
      <c r="GK158" s="596"/>
      <c r="GL158" s="596"/>
      <c r="GM158" s="596"/>
      <c r="GN158" s="596"/>
      <c r="GO158" s="596"/>
      <c r="GP158" s="596"/>
      <c r="GQ158" s="596"/>
      <c r="GR158" s="596"/>
      <c r="GS158" s="596"/>
      <c r="GT158" s="596"/>
      <c r="GU158" s="596"/>
      <c r="GV158" s="596"/>
      <c r="GW158" s="596"/>
      <c r="GX158" s="596"/>
      <c r="GY158" s="596"/>
      <c r="GZ158" s="596"/>
      <c r="HA158" s="596"/>
      <c r="HB158" s="596"/>
      <c r="HC158" s="596"/>
      <c r="HD158" s="596"/>
      <c r="HE158" s="596"/>
      <c r="HF158" s="596"/>
      <c r="HG158" s="596"/>
      <c r="HH158" s="596"/>
      <c r="HI158" s="596"/>
      <c r="HJ158" s="596"/>
      <c r="HK158" s="596"/>
      <c r="HL158" s="596"/>
      <c r="HM158" s="596"/>
      <c r="HN158" s="596"/>
      <c r="HO158" s="596"/>
      <c r="HP158" s="596"/>
      <c r="HQ158" s="596"/>
      <c r="HR158" s="596"/>
      <c r="HS158" s="596"/>
      <c r="HT158" s="596"/>
      <c r="HU158" s="596"/>
      <c r="HV158" s="596"/>
      <c r="HW158" s="596"/>
      <c r="HX158" s="596"/>
      <c r="HY158" s="596"/>
      <c r="HZ158" s="596"/>
      <c r="IA158" s="596"/>
      <c r="IB158" s="596"/>
      <c r="IC158" s="596"/>
      <c r="ID158" s="596"/>
      <c r="IE158" s="596"/>
      <c r="IF158" s="596"/>
      <c r="IG158" s="596"/>
      <c r="IH158" s="596"/>
      <c r="II158" s="596"/>
      <c r="IJ158" s="596"/>
      <c r="IK158" s="596"/>
      <c r="IL158" s="596"/>
      <c r="IM158" s="596"/>
      <c r="IN158" s="596"/>
      <c r="IO158" s="596"/>
      <c r="IP158" s="596"/>
      <c r="IQ158" s="596"/>
      <c r="IR158" s="596"/>
      <c r="IS158" s="596"/>
      <c r="IT158" s="596"/>
      <c r="IU158" s="596"/>
      <c r="IV158" s="596"/>
      <c r="IW158" s="596"/>
      <c r="IX158" s="596"/>
      <c r="IY158" s="596"/>
      <c r="IZ158" s="596"/>
      <c r="JA158" s="596"/>
      <c r="JB158" s="596"/>
      <c r="JC158" s="596"/>
      <c r="JD158" s="596"/>
      <c r="JE158" s="596"/>
      <c r="JF158" s="596"/>
      <c r="JG158" s="596"/>
      <c r="JH158" s="596"/>
      <c r="JI158" s="596"/>
      <c r="JJ158" s="596"/>
      <c r="JK158" s="596"/>
      <c r="JL158" s="596"/>
      <c r="JM158" s="596"/>
      <c r="JN158" s="596"/>
      <c r="JO158" s="596"/>
      <c r="JP158" s="596"/>
      <c r="JQ158" s="596"/>
      <c r="JR158" s="596"/>
      <c r="JS158" s="596"/>
      <c r="JT158" s="596"/>
      <c r="JU158" s="596"/>
      <c r="JV158" s="596"/>
      <c r="JW158" s="596"/>
      <c r="JX158" s="596"/>
      <c r="JY158" s="596"/>
      <c r="JZ158" s="596"/>
      <c r="KA158" s="596"/>
      <c r="KB158" s="596"/>
      <c r="KC158" s="596"/>
      <c r="KD158" s="596"/>
      <c r="KE158" s="596"/>
      <c r="KF158" s="596"/>
    </row>
    <row r="159" spans="1:292" s="151" customFormat="1" ht="43.5" customHeight="1">
      <c r="A159" s="597" t="s">
        <v>569</v>
      </c>
      <c r="B159" s="598" t="s">
        <v>402</v>
      </c>
      <c r="C159" s="389"/>
      <c r="D159" s="390"/>
      <c r="E159" s="391"/>
      <c r="F159" s="205"/>
      <c r="G159" s="205"/>
      <c r="H159" s="186"/>
      <c r="I159" s="185">
        <v>130</v>
      </c>
      <c r="J159" s="205">
        <v>50</v>
      </c>
      <c r="K159" s="205">
        <v>10</v>
      </c>
      <c r="L159" s="186">
        <v>0</v>
      </c>
      <c r="M159" s="185">
        <v>2866</v>
      </c>
      <c r="N159" s="205"/>
      <c r="O159" s="205"/>
      <c r="P159" s="186">
        <v>0</v>
      </c>
      <c r="Q159" s="185"/>
      <c r="R159" s="205"/>
      <c r="S159" s="205"/>
      <c r="T159" s="186"/>
      <c r="U159" s="185"/>
      <c r="V159" s="205"/>
      <c r="W159" s="186"/>
      <c r="X159" s="185"/>
      <c r="Y159" s="205"/>
      <c r="Z159" s="205"/>
      <c r="AA159" s="186"/>
      <c r="AB159" s="203"/>
      <c r="AC159" s="178"/>
      <c r="AD159" s="178"/>
      <c r="AE159" s="179"/>
      <c r="AF159" s="390"/>
      <c r="AG159" s="205"/>
      <c r="AH159" s="205"/>
      <c r="AI159" s="205"/>
      <c r="AJ159" s="186"/>
      <c r="AK159" s="390">
        <v>2261</v>
      </c>
      <c r="AL159" s="205"/>
      <c r="AM159" s="205"/>
      <c r="AN159" s="186">
        <v>0</v>
      </c>
      <c r="AO159" s="390">
        <v>0.72299999999999998</v>
      </c>
      <c r="AP159" s="186"/>
      <c r="AQ159" s="185"/>
      <c r="AR159" s="205"/>
      <c r="AS159" s="205"/>
      <c r="AT159" s="186"/>
      <c r="AU159" s="185">
        <v>40</v>
      </c>
      <c r="AV159" s="205">
        <v>20</v>
      </c>
      <c r="AW159" s="205">
        <v>0</v>
      </c>
      <c r="AX159" s="186">
        <v>0</v>
      </c>
      <c r="AY159" s="185"/>
      <c r="AZ159" s="205"/>
      <c r="BA159" s="205"/>
      <c r="BB159" s="186"/>
      <c r="BC159" s="185">
        <v>359.23924317906727</v>
      </c>
      <c r="BD159" s="205">
        <v>156.20024769719387</v>
      </c>
      <c r="BE159" s="205">
        <v>3.2046511912515938</v>
      </c>
      <c r="BF159" s="186">
        <v>0</v>
      </c>
      <c r="BG159" s="185">
        <v>979.12621359223294</v>
      </c>
      <c r="BH159" s="205"/>
      <c r="BI159" s="205"/>
      <c r="BJ159" s="186">
        <v>10.89108910891089</v>
      </c>
      <c r="BK159" s="185"/>
      <c r="BL159" s="186"/>
      <c r="BM159" s="185"/>
      <c r="BN159" s="205"/>
      <c r="BO159" s="205"/>
      <c r="BP159" s="186"/>
      <c r="BQ159" s="389"/>
      <c r="BR159" s="185"/>
      <c r="BS159" s="205"/>
      <c r="BT159" s="186"/>
      <c r="BU159" s="185"/>
      <c r="BV159" s="205"/>
      <c r="BW159" s="186"/>
      <c r="BX159" s="185"/>
      <c r="BY159" s="205"/>
      <c r="BZ159" s="186"/>
      <c r="CA159" s="185"/>
      <c r="CB159" s="205"/>
      <c r="CC159" s="186"/>
      <c r="CD159" s="185"/>
      <c r="CE159" s="205"/>
      <c r="CF159" s="186"/>
      <c r="CG159" s="185"/>
      <c r="CH159" s="205"/>
      <c r="CI159" s="186"/>
      <c r="CJ159" s="185"/>
      <c r="CK159" s="186"/>
      <c r="CL159" s="185"/>
      <c r="CM159" s="186"/>
      <c r="CN159" s="185"/>
      <c r="CO159" s="186"/>
      <c r="CP159" s="185"/>
      <c r="CQ159" s="186"/>
      <c r="CR159" s="201"/>
      <c r="CS159" s="389"/>
      <c r="CT159" s="203"/>
      <c r="CU159" s="179"/>
      <c r="CV159" s="397">
        <v>4004</v>
      </c>
      <c r="CW159" s="398">
        <v>179</v>
      </c>
      <c r="CX159" s="398">
        <v>10</v>
      </c>
      <c r="CY159" s="399">
        <v>0</v>
      </c>
      <c r="CZ159" s="389"/>
      <c r="DA159" s="185"/>
      <c r="DB159" s="205"/>
      <c r="DC159" s="205"/>
      <c r="DD159" s="205"/>
      <c r="DE159" s="186"/>
      <c r="DF159" s="185"/>
      <c r="DG159" s="205"/>
      <c r="DH159" s="205"/>
      <c r="DI159" s="205"/>
      <c r="DJ159" s="186"/>
      <c r="DK159" s="203"/>
      <c r="DL159" s="178"/>
      <c r="DM159" s="178"/>
      <c r="DN159" s="179"/>
      <c r="DO159" s="174">
        <v>1883.6160852314238</v>
      </c>
      <c r="DP159" s="170">
        <v>772.62917119999975</v>
      </c>
      <c r="DQ159" s="170">
        <v>3.7259839369878978</v>
      </c>
      <c r="DR159" s="173">
        <v>0</v>
      </c>
      <c r="DS159" s="185"/>
      <c r="DT159" s="205"/>
      <c r="DU159" s="205"/>
      <c r="DV159" s="186"/>
      <c r="DW159" s="389"/>
      <c r="DX159" s="389"/>
      <c r="DY159" s="185">
        <v>136.01895734597159</v>
      </c>
      <c r="DZ159" s="205"/>
      <c r="EA159" s="205"/>
      <c r="EB159" s="186">
        <v>0</v>
      </c>
      <c r="EC159" s="389"/>
      <c r="ED159" s="389"/>
      <c r="EE159" s="185"/>
      <c r="EF159" s="186"/>
      <c r="EG159" s="185"/>
      <c r="EH159" s="186"/>
      <c r="EI159" s="185"/>
      <c r="EJ159" s="186"/>
      <c r="EK159" s="185"/>
      <c r="EL159" s="205"/>
      <c r="EM159" s="186"/>
      <c r="EN159" s="599">
        <v>0</v>
      </c>
      <c r="EO159" s="600">
        <v>0</v>
      </c>
      <c r="EP159" s="185"/>
      <c r="EQ159" s="186"/>
      <c r="ER159" s="185"/>
      <c r="ES159" s="186"/>
      <c r="ET159" s="185"/>
      <c r="EU159" s="205"/>
      <c r="EV159" s="205"/>
      <c r="EW159" s="186"/>
      <c r="EX159" s="185">
        <v>990</v>
      </c>
      <c r="EY159" s="205">
        <v>170</v>
      </c>
      <c r="EZ159" s="205">
        <v>30</v>
      </c>
      <c r="FA159" s="186">
        <v>0</v>
      </c>
      <c r="FB159" s="185"/>
      <c r="FC159" s="186"/>
      <c r="FD159" s="185"/>
      <c r="FE159" s="205"/>
      <c r="FF159" s="205"/>
      <c r="FG159" s="186"/>
      <c r="FH159" s="185"/>
      <c r="FI159" s="186"/>
      <c r="FJ159" s="185"/>
      <c r="FK159" s="186"/>
      <c r="FL159" s="599">
        <v>40</v>
      </c>
      <c r="FM159" s="600">
        <v>0</v>
      </c>
      <c r="FN159" s="185"/>
      <c r="FO159" s="205"/>
      <c r="FP159" s="205"/>
      <c r="FQ159" s="186"/>
      <c r="FR159" s="185">
        <v>624</v>
      </c>
      <c r="FS159" s="404"/>
      <c r="FT159" s="601"/>
      <c r="FU159" s="602"/>
      <c r="FV159" s="185"/>
      <c r="FW159" s="186"/>
      <c r="FX159" s="185"/>
      <c r="FY159" s="186"/>
      <c r="FZ159" s="185"/>
      <c r="GA159" s="186"/>
      <c r="GB159" s="389"/>
      <c r="GC159" s="185"/>
      <c r="GD159" s="186"/>
      <c r="GE159" s="185"/>
      <c r="GF159" s="205"/>
      <c r="GG159" s="205"/>
      <c r="GH159" s="186"/>
      <c r="GI159" s="389"/>
      <c r="GJ159" s="389"/>
      <c r="GK159" s="389"/>
      <c r="GL159" s="389"/>
      <c r="GM159" s="174">
        <v>436.77922417684908</v>
      </c>
      <c r="GN159" s="170">
        <v>152.98325436703831</v>
      </c>
      <c r="GO159" s="170">
        <v>0</v>
      </c>
      <c r="GP159" s="173">
        <v>0</v>
      </c>
      <c r="GQ159" s="174">
        <v>754.83754295774281</v>
      </c>
      <c r="GR159" s="170">
        <v>131.63459080233022</v>
      </c>
      <c r="GS159" s="170">
        <v>0</v>
      </c>
      <c r="GT159" s="173">
        <v>0</v>
      </c>
      <c r="GU159" s="174">
        <v>900</v>
      </c>
      <c r="GV159" s="170">
        <v>80</v>
      </c>
      <c r="GW159" s="170">
        <v>20</v>
      </c>
      <c r="GX159" s="173">
        <v>0</v>
      </c>
      <c r="GY159" s="185">
        <v>200</v>
      </c>
      <c r="GZ159" s="205">
        <v>4000</v>
      </c>
      <c r="HA159" s="205">
        <v>30</v>
      </c>
      <c r="HB159" s="186">
        <v>0</v>
      </c>
      <c r="HC159" s="201"/>
      <c r="HD159" s="185"/>
      <c r="HE159" s="186"/>
      <c r="HF159" s="185"/>
      <c r="HG159" s="205"/>
      <c r="HH159" s="205"/>
      <c r="HI159" s="186"/>
      <c r="HJ159" s="185"/>
      <c r="HK159" s="186"/>
      <c r="HL159" s="390">
        <v>915.04899999999998</v>
      </c>
      <c r="HM159" s="391">
        <v>496.17200000000003</v>
      </c>
      <c r="HN159" s="391">
        <v>8.4158419999999996</v>
      </c>
      <c r="HO159" s="392">
        <v>0</v>
      </c>
      <c r="HP159" s="185">
        <v>16</v>
      </c>
      <c r="HQ159" s="600">
        <v>21.604939999999999</v>
      </c>
      <c r="HR159" s="174">
        <v>500</v>
      </c>
      <c r="HS159" s="170">
        <v>70</v>
      </c>
      <c r="HT159" s="170">
        <v>0</v>
      </c>
      <c r="HU159" s="173">
        <v>0</v>
      </c>
      <c r="HV159" s="185"/>
      <c r="HW159" s="186"/>
      <c r="HX159" s="185"/>
      <c r="HY159" s="186"/>
      <c r="HZ159" s="174">
        <v>164.12162781214309</v>
      </c>
      <c r="IA159" s="170">
        <v>46.282939427052526</v>
      </c>
      <c r="IB159" s="170">
        <v>3.006480655633494</v>
      </c>
      <c r="IC159" s="173">
        <v>0</v>
      </c>
      <c r="ID159" s="185"/>
      <c r="IE159" s="186"/>
      <c r="IF159" s="185"/>
      <c r="IG159" s="186"/>
      <c r="IH159" s="174">
        <v>2188.8356162710356</v>
      </c>
      <c r="II159" s="170">
        <v>595.00774728324996</v>
      </c>
      <c r="IJ159" s="170">
        <v>12.209951001067742</v>
      </c>
      <c r="IK159" s="173">
        <v>0</v>
      </c>
      <c r="IL159" s="389"/>
      <c r="IM159" s="185"/>
      <c r="IN159" s="186"/>
      <c r="IO159" s="185">
        <v>1342.8571428571427</v>
      </c>
      <c r="IP159" s="205"/>
      <c r="IQ159" s="205"/>
      <c r="IR159" s="186">
        <v>9.4527363184079611</v>
      </c>
      <c r="IS159" s="185">
        <v>1598</v>
      </c>
      <c r="IT159" s="205"/>
      <c r="IU159" s="205"/>
      <c r="IV159" s="186">
        <v>0</v>
      </c>
      <c r="IW159" s="174">
        <v>2653.3064670965268</v>
      </c>
      <c r="IX159" s="170">
        <v>625.96859871288405</v>
      </c>
      <c r="IY159" s="170">
        <v>0</v>
      </c>
      <c r="IZ159" s="173">
        <v>0</v>
      </c>
      <c r="JA159" s="389"/>
      <c r="JB159" s="203"/>
      <c r="JC159" s="178"/>
      <c r="JD159" s="178"/>
      <c r="JE159" s="179"/>
      <c r="JF159" s="185"/>
      <c r="JG159" s="205"/>
      <c r="JH159" s="186"/>
      <c r="JI159" s="185"/>
      <c r="JJ159" s="186"/>
      <c r="JK159" s="174">
        <v>701.32998126573625</v>
      </c>
      <c r="JL159" s="170">
        <v>129.11170553614534</v>
      </c>
      <c r="JM159" s="170">
        <v>5.4918128985168497</v>
      </c>
      <c r="JN159" s="173">
        <v>4.6464283481298363</v>
      </c>
      <c r="JO159" s="390" t="s">
        <v>403</v>
      </c>
      <c r="JP159" s="392" t="s">
        <v>403</v>
      </c>
      <c r="JQ159" s="174">
        <v>537.30621530991095</v>
      </c>
      <c r="JR159" s="170">
        <v>249.50762437850685</v>
      </c>
      <c r="JS159" s="170">
        <v>3.1710411714261362</v>
      </c>
      <c r="JT159" s="173">
        <v>0</v>
      </c>
      <c r="JU159" s="185">
        <v>4026.4705882352941</v>
      </c>
      <c r="JV159" s="205"/>
      <c r="JW159" s="205"/>
      <c r="JX159" s="186">
        <v>0</v>
      </c>
      <c r="JY159" s="203"/>
      <c r="JZ159" s="178"/>
      <c r="KA159" s="178"/>
      <c r="KB159" s="179"/>
      <c r="KC159" s="185"/>
      <c r="KD159" s="205"/>
      <c r="KE159" s="205"/>
      <c r="KF159" s="410"/>
    </row>
    <row r="160" spans="1:292" s="151" customFormat="1" ht="14">
      <c r="A160" s="880" t="s">
        <v>570</v>
      </c>
      <c r="B160" s="603" t="s">
        <v>404</v>
      </c>
      <c r="C160" s="266"/>
      <c r="D160" s="418"/>
      <c r="E160" s="419"/>
      <c r="F160" s="284"/>
      <c r="G160" s="284"/>
      <c r="H160" s="252"/>
      <c r="I160" s="262">
        <v>1170</v>
      </c>
      <c r="J160" s="284">
        <v>830</v>
      </c>
      <c r="K160" s="284">
        <v>40</v>
      </c>
      <c r="L160" s="252">
        <v>0</v>
      </c>
      <c r="M160" s="262">
        <v>5928</v>
      </c>
      <c r="N160" s="284"/>
      <c r="O160" s="284"/>
      <c r="P160" s="252">
        <v>0</v>
      </c>
      <c r="Q160" s="262"/>
      <c r="R160" s="284"/>
      <c r="S160" s="284"/>
      <c r="T160" s="252"/>
      <c r="U160" s="262"/>
      <c r="V160" s="284"/>
      <c r="W160" s="252"/>
      <c r="X160" s="262"/>
      <c r="Y160" s="284"/>
      <c r="Z160" s="284"/>
      <c r="AA160" s="252"/>
      <c r="AB160" s="256"/>
      <c r="AC160" s="271"/>
      <c r="AD160" s="271"/>
      <c r="AE160" s="265"/>
      <c r="AF160" s="418"/>
      <c r="AG160" s="284"/>
      <c r="AH160" s="284"/>
      <c r="AI160" s="284"/>
      <c r="AJ160" s="252"/>
      <c r="AK160" s="418">
        <v>5308</v>
      </c>
      <c r="AL160" s="284"/>
      <c r="AM160" s="284"/>
      <c r="AN160" s="252">
        <v>9.7674418604651176</v>
      </c>
      <c r="AO160" s="418">
        <v>3.6440000000000001</v>
      </c>
      <c r="AP160" s="252"/>
      <c r="AQ160" s="262"/>
      <c r="AR160" s="284"/>
      <c r="AS160" s="284"/>
      <c r="AT160" s="252"/>
      <c r="AU160" s="262">
        <v>2450</v>
      </c>
      <c r="AV160" s="284">
        <v>1420</v>
      </c>
      <c r="AW160" s="284">
        <v>30</v>
      </c>
      <c r="AX160" s="252">
        <v>0</v>
      </c>
      <c r="AY160" s="262"/>
      <c r="AZ160" s="284"/>
      <c r="BA160" s="284"/>
      <c r="BB160" s="252"/>
      <c r="BC160" s="262">
        <v>1887.3838798580907</v>
      </c>
      <c r="BD160" s="284">
        <v>1398.3496775295546</v>
      </c>
      <c r="BE160" s="284">
        <v>35.700067409884632</v>
      </c>
      <c r="BF160" s="252">
        <v>0</v>
      </c>
      <c r="BG160" s="262">
        <v>3050.4854368932033</v>
      </c>
      <c r="BH160" s="284"/>
      <c r="BI160" s="284"/>
      <c r="BJ160" s="252">
        <v>74.257425742574256</v>
      </c>
      <c r="BK160" s="262"/>
      <c r="BL160" s="252"/>
      <c r="BM160" s="262"/>
      <c r="BN160" s="284"/>
      <c r="BO160" s="284"/>
      <c r="BP160" s="252"/>
      <c r="BQ160" s="266"/>
      <c r="BR160" s="262"/>
      <c r="BS160" s="284"/>
      <c r="BT160" s="252"/>
      <c r="BU160" s="262"/>
      <c r="BV160" s="284"/>
      <c r="BW160" s="252"/>
      <c r="BX160" s="262"/>
      <c r="BY160" s="284"/>
      <c r="BZ160" s="252"/>
      <c r="CA160" s="262"/>
      <c r="CB160" s="284"/>
      <c r="CC160" s="252"/>
      <c r="CD160" s="262"/>
      <c r="CE160" s="284"/>
      <c r="CF160" s="252"/>
      <c r="CG160" s="262"/>
      <c r="CH160" s="284"/>
      <c r="CI160" s="252"/>
      <c r="CJ160" s="262"/>
      <c r="CK160" s="252"/>
      <c r="CL160" s="262"/>
      <c r="CM160" s="252"/>
      <c r="CN160" s="262"/>
      <c r="CO160" s="252"/>
      <c r="CP160" s="262"/>
      <c r="CQ160" s="252"/>
      <c r="CR160" s="263"/>
      <c r="CS160" s="266"/>
      <c r="CT160" s="256"/>
      <c r="CU160" s="265"/>
      <c r="CV160" s="429">
        <v>7820</v>
      </c>
      <c r="CW160" s="430">
        <v>2847</v>
      </c>
      <c r="CX160" s="430">
        <v>93</v>
      </c>
      <c r="CY160" s="431">
        <v>4</v>
      </c>
      <c r="CZ160" s="266"/>
      <c r="DA160" s="262"/>
      <c r="DB160" s="284"/>
      <c r="DC160" s="284"/>
      <c r="DD160" s="284"/>
      <c r="DE160" s="252"/>
      <c r="DF160" s="262"/>
      <c r="DG160" s="284"/>
      <c r="DH160" s="284"/>
      <c r="DI160" s="284"/>
      <c r="DJ160" s="252"/>
      <c r="DK160" s="256"/>
      <c r="DL160" s="271"/>
      <c r="DM160" s="271"/>
      <c r="DN160" s="265"/>
      <c r="DO160" s="278">
        <v>4173.2776857839435</v>
      </c>
      <c r="DP160" s="251">
        <v>3333.2026643601066</v>
      </c>
      <c r="DQ160" s="251">
        <v>34.160147996829956</v>
      </c>
      <c r="DR160" s="243">
        <v>0</v>
      </c>
      <c r="DS160" s="262"/>
      <c r="DT160" s="284"/>
      <c r="DU160" s="284"/>
      <c r="DV160" s="252"/>
      <c r="DW160" s="266"/>
      <c r="DX160" s="266"/>
      <c r="DY160" s="262">
        <v>1023.6966824644549</v>
      </c>
      <c r="DZ160" s="284"/>
      <c r="EA160" s="284"/>
      <c r="EB160" s="252">
        <v>0</v>
      </c>
      <c r="EC160" s="266"/>
      <c r="ED160" s="266"/>
      <c r="EE160" s="262"/>
      <c r="EF160" s="252"/>
      <c r="EG160" s="262"/>
      <c r="EH160" s="252"/>
      <c r="EI160" s="262"/>
      <c r="EJ160" s="252"/>
      <c r="EK160" s="262"/>
      <c r="EL160" s="284"/>
      <c r="EM160" s="252"/>
      <c r="EN160" s="604">
        <v>149.30879999999999</v>
      </c>
      <c r="EO160" s="605">
        <v>0</v>
      </c>
      <c r="EP160" s="262"/>
      <c r="EQ160" s="252"/>
      <c r="ER160" s="262"/>
      <c r="ES160" s="252"/>
      <c r="ET160" s="262"/>
      <c r="EU160" s="284"/>
      <c r="EV160" s="284"/>
      <c r="EW160" s="252"/>
      <c r="EX160" s="262">
        <v>3850</v>
      </c>
      <c r="EY160" s="284">
        <v>2400</v>
      </c>
      <c r="EZ160" s="284">
        <v>390</v>
      </c>
      <c r="FA160" s="252">
        <v>0</v>
      </c>
      <c r="FB160" s="262"/>
      <c r="FC160" s="252"/>
      <c r="FD160" s="262"/>
      <c r="FE160" s="284"/>
      <c r="FF160" s="284"/>
      <c r="FG160" s="252"/>
      <c r="FH160" s="262"/>
      <c r="FI160" s="252"/>
      <c r="FJ160" s="262"/>
      <c r="FK160" s="252"/>
      <c r="FL160" s="604">
        <v>136</v>
      </c>
      <c r="FM160" s="605">
        <v>0</v>
      </c>
      <c r="FN160" s="262"/>
      <c r="FO160" s="284"/>
      <c r="FP160" s="284"/>
      <c r="FQ160" s="252"/>
      <c r="FR160" s="262">
        <v>1071</v>
      </c>
      <c r="FS160" s="606"/>
      <c r="FT160" s="607"/>
      <c r="FU160" s="608"/>
      <c r="FV160" s="262"/>
      <c r="FW160" s="252"/>
      <c r="FX160" s="262"/>
      <c r="FY160" s="252"/>
      <c r="FZ160" s="262"/>
      <c r="GA160" s="252"/>
      <c r="GB160" s="266"/>
      <c r="GC160" s="262"/>
      <c r="GD160" s="252"/>
      <c r="GE160" s="262"/>
      <c r="GF160" s="284"/>
      <c r="GG160" s="284"/>
      <c r="GH160" s="252"/>
      <c r="GI160" s="266"/>
      <c r="GJ160" s="266"/>
      <c r="GK160" s="266"/>
      <c r="GL160" s="266"/>
      <c r="GM160" s="278">
        <v>2196.4913502659292</v>
      </c>
      <c r="GN160" s="251">
        <v>1517.4499342905087</v>
      </c>
      <c r="GO160" s="251">
        <v>59.997674658705812</v>
      </c>
      <c r="GP160" s="243">
        <v>2.8588790572018898</v>
      </c>
      <c r="GQ160" s="278">
        <v>2783.5470551947683</v>
      </c>
      <c r="GR160" s="251">
        <v>1356.3315228192653</v>
      </c>
      <c r="GS160" s="251">
        <v>13.482327251091661</v>
      </c>
      <c r="GT160" s="243">
        <v>0</v>
      </c>
      <c r="GU160" s="278">
        <v>3980</v>
      </c>
      <c r="GV160" s="251">
        <v>960</v>
      </c>
      <c r="GW160" s="251">
        <v>60</v>
      </c>
      <c r="GX160" s="243">
        <v>0</v>
      </c>
      <c r="GY160" s="262">
        <v>1550</v>
      </c>
      <c r="GZ160" s="284">
        <v>990</v>
      </c>
      <c r="HA160" s="284">
        <v>110</v>
      </c>
      <c r="HB160" s="252">
        <v>0</v>
      </c>
      <c r="HC160" s="263"/>
      <c r="HD160" s="262"/>
      <c r="HE160" s="252"/>
      <c r="HF160" s="262"/>
      <c r="HG160" s="284"/>
      <c r="HH160" s="284"/>
      <c r="HI160" s="252"/>
      <c r="HJ160" s="262"/>
      <c r="HK160" s="252"/>
      <c r="HL160" s="418">
        <v>15114.1</v>
      </c>
      <c r="HM160" s="419">
        <v>8568.42</v>
      </c>
      <c r="HN160" s="419">
        <v>25.247520000000002</v>
      </c>
      <c r="HO160" s="420">
        <v>9.6153849999999998</v>
      </c>
      <c r="HP160" s="262">
        <v>29</v>
      </c>
      <c r="HQ160" s="605">
        <v>40.740740000000002</v>
      </c>
      <c r="HR160" s="278">
        <v>3330</v>
      </c>
      <c r="HS160" s="251">
        <v>1510</v>
      </c>
      <c r="HT160" s="251">
        <v>10</v>
      </c>
      <c r="HU160" s="243">
        <v>0</v>
      </c>
      <c r="HV160" s="262"/>
      <c r="HW160" s="252"/>
      <c r="HX160" s="262"/>
      <c r="HY160" s="252"/>
      <c r="HZ160" s="278">
        <v>819.14483621538284</v>
      </c>
      <c r="IA160" s="251">
        <v>453.23952629481681</v>
      </c>
      <c r="IB160" s="251">
        <v>146.21407250743658</v>
      </c>
      <c r="IC160" s="243">
        <v>0</v>
      </c>
      <c r="ID160" s="262"/>
      <c r="IE160" s="252"/>
      <c r="IF160" s="262"/>
      <c r="IG160" s="252"/>
      <c r="IH160" s="278">
        <v>6203.8111428329139</v>
      </c>
      <c r="II160" s="251">
        <v>3886.6450514763387</v>
      </c>
      <c r="IJ160" s="251">
        <v>51.838887013906977</v>
      </c>
      <c r="IK160" s="243">
        <v>0</v>
      </c>
      <c r="IL160" s="266"/>
      <c r="IM160" s="262"/>
      <c r="IN160" s="252"/>
      <c r="IO160" s="262">
        <v>2030.6122448979588</v>
      </c>
      <c r="IP160" s="284"/>
      <c r="IQ160" s="284"/>
      <c r="IR160" s="252">
        <v>11.940298507462689</v>
      </c>
      <c r="IS160" s="262">
        <v>3552</v>
      </c>
      <c r="IT160" s="284"/>
      <c r="IU160" s="284"/>
      <c r="IV160" s="252">
        <v>10</v>
      </c>
      <c r="IW160" s="278">
        <v>6326.1860608187808</v>
      </c>
      <c r="IX160" s="251">
        <v>3512.8813479700152</v>
      </c>
      <c r="IY160" s="251">
        <v>60.095134439669224</v>
      </c>
      <c r="IZ160" s="243">
        <v>0</v>
      </c>
      <c r="JA160" s="266"/>
      <c r="JB160" s="256"/>
      <c r="JC160" s="271"/>
      <c r="JD160" s="271"/>
      <c r="JE160" s="265"/>
      <c r="JF160" s="262"/>
      <c r="JG160" s="284"/>
      <c r="JH160" s="252"/>
      <c r="JI160" s="262"/>
      <c r="JJ160" s="252"/>
      <c r="JK160" s="278">
        <v>2527.0046559782741</v>
      </c>
      <c r="JL160" s="251">
        <v>1398.6747983157807</v>
      </c>
      <c r="JM160" s="251">
        <v>27.385489737694218</v>
      </c>
      <c r="JN160" s="243">
        <v>10.245801432064924</v>
      </c>
      <c r="JO160" s="418" t="s">
        <v>403</v>
      </c>
      <c r="JP160" s="420" t="s">
        <v>403</v>
      </c>
      <c r="JQ160" s="278">
        <v>2625.4342805598835</v>
      </c>
      <c r="JR160" s="251">
        <v>2069.363918795113</v>
      </c>
      <c r="JS160" s="251">
        <v>193.42725554729353</v>
      </c>
      <c r="JT160" s="243">
        <v>0</v>
      </c>
      <c r="JU160" s="262">
        <v>7395.0980392156871</v>
      </c>
      <c r="JV160" s="284"/>
      <c r="JW160" s="284"/>
      <c r="JX160" s="252">
        <v>12.918660287081339</v>
      </c>
      <c r="JY160" s="256"/>
      <c r="JZ160" s="271"/>
      <c r="KA160" s="271"/>
      <c r="KB160" s="265"/>
      <c r="KC160" s="262"/>
      <c r="KD160" s="284"/>
      <c r="KE160" s="284"/>
      <c r="KF160" s="288"/>
    </row>
    <row r="161" spans="1:292" s="151" customFormat="1" ht="14">
      <c r="A161" s="881"/>
      <c r="B161" s="603" t="s">
        <v>405</v>
      </c>
      <c r="C161" s="266"/>
      <c r="D161" s="418"/>
      <c r="E161" s="419"/>
      <c r="F161" s="284"/>
      <c r="G161" s="284"/>
      <c r="H161" s="252"/>
      <c r="I161" s="262">
        <v>510</v>
      </c>
      <c r="J161" s="284">
        <v>460</v>
      </c>
      <c r="K161" s="284">
        <v>130</v>
      </c>
      <c r="L161" s="252">
        <v>0</v>
      </c>
      <c r="M161" s="262">
        <v>1319</v>
      </c>
      <c r="N161" s="284"/>
      <c r="O161" s="284"/>
      <c r="P161" s="252">
        <v>0</v>
      </c>
      <c r="Q161" s="262"/>
      <c r="R161" s="284"/>
      <c r="S161" s="284"/>
      <c r="T161" s="252"/>
      <c r="U161" s="262"/>
      <c r="V161" s="284"/>
      <c r="W161" s="252"/>
      <c r="X161" s="262"/>
      <c r="Y161" s="284"/>
      <c r="Z161" s="284"/>
      <c r="AA161" s="252"/>
      <c r="AB161" s="256"/>
      <c r="AC161" s="271"/>
      <c r="AD161" s="271"/>
      <c r="AE161" s="265"/>
      <c r="AF161" s="418"/>
      <c r="AG161" s="284"/>
      <c r="AH161" s="284"/>
      <c r="AI161" s="284"/>
      <c r="AJ161" s="252"/>
      <c r="AK161" s="418">
        <v>1646</v>
      </c>
      <c r="AL161" s="284"/>
      <c r="AM161" s="284"/>
      <c r="AN161" s="252">
        <v>0.46511627906976749</v>
      </c>
      <c r="AO161" s="418">
        <v>0.80800000000000005</v>
      </c>
      <c r="AP161" s="252"/>
      <c r="AQ161" s="262"/>
      <c r="AR161" s="284"/>
      <c r="AS161" s="284"/>
      <c r="AT161" s="252"/>
      <c r="AU161" s="262">
        <v>910</v>
      </c>
      <c r="AV161" s="284">
        <v>810</v>
      </c>
      <c r="AW161" s="284">
        <v>150</v>
      </c>
      <c r="AX161" s="252">
        <v>0</v>
      </c>
      <c r="AY161" s="262"/>
      <c r="AZ161" s="284"/>
      <c r="BA161" s="284"/>
      <c r="BB161" s="252"/>
      <c r="BC161" s="262">
        <v>1109.3662789901591</v>
      </c>
      <c r="BD161" s="284">
        <v>1053.5364182219896</v>
      </c>
      <c r="BE161" s="284">
        <v>225.08734819601668</v>
      </c>
      <c r="BF161" s="252">
        <v>0</v>
      </c>
      <c r="BG161" s="262">
        <v>1995.1456310679612</v>
      </c>
      <c r="BH161" s="284"/>
      <c r="BI161" s="284"/>
      <c r="BJ161" s="252">
        <v>434.15841584158414</v>
      </c>
      <c r="BK161" s="262"/>
      <c r="BL161" s="252"/>
      <c r="BM161" s="262"/>
      <c r="BN161" s="284"/>
      <c r="BO161" s="284"/>
      <c r="BP161" s="252"/>
      <c r="BQ161" s="266"/>
      <c r="BR161" s="262"/>
      <c r="BS161" s="284"/>
      <c r="BT161" s="252"/>
      <c r="BU161" s="262"/>
      <c r="BV161" s="284"/>
      <c r="BW161" s="252"/>
      <c r="BX161" s="262"/>
      <c r="BY161" s="284"/>
      <c r="BZ161" s="252"/>
      <c r="CA161" s="262"/>
      <c r="CB161" s="284"/>
      <c r="CC161" s="252"/>
      <c r="CD161" s="262"/>
      <c r="CE161" s="284"/>
      <c r="CF161" s="252"/>
      <c r="CG161" s="262"/>
      <c r="CH161" s="284"/>
      <c r="CI161" s="252"/>
      <c r="CJ161" s="262"/>
      <c r="CK161" s="252"/>
      <c r="CL161" s="262"/>
      <c r="CM161" s="252"/>
      <c r="CN161" s="262"/>
      <c r="CO161" s="252"/>
      <c r="CP161" s="262"/>
      <c r="CQ161" s="252"/>
      <c r="CR161" s="263"/>
      <c r="CS161" s="266"/>
      <c r="CT161" s="256"/>
      <c r="CU161" s="265"/>
      <c r="CV161" s="429">
        <v>1816</v>
      </c>
      <c r="CW161" s="430">
        <v>1393</v>
      </c>
      <c r="CX161" s="430">
        <v>324</v>
      </c>
      <c r="CY161" s="431">
        <v>0</v>
      </c>
      <c r="CZ161" s="266"/>
      <c r="DA161" s="262"/>
      <c r="DB161" s="284"/>
      <c r="DC161" s="284"/>
      <c r="DD161" s="284"/>
      <c r="DE161" s="252"/>
      <c r="DF161" s="262"/>
      <c r="DG161" s="284"/>
      <c r="DH161" s="284"/>
      <c r="DI161" s="284"/>
      <c r="DJ161" s="252"/>
      <c r="DK161" s="256"/>
      <c r="DL161" s="271"/>
      <c r="DM161" s="271"/>
      <c r="DN161" s="265"/>
      <c r="DO161" s="278">
        <v>1199.7005412190958</v>
      </c>
      <c r="DP161" s="251">
        <v>1207.6046049041126</v>
      </c>
      <c r="DQ161" s="251">
        <v>178.50734565345809</v>
      </c>
      <c r="DR161" s="243">
        <v>0</v>
      </c>
      <c r="DS161" s="262"/>
      <c r="DT161" s="284"/>
      <c r="DU161" s="284"/>
      <c r="DV161" s="252"/>
      <c r="DW161" s="266"/>
      <c r="DX161" s="266"/>
      <c r="DY161" s="262">
        <v>618.957345971564</v>
      </c>
      <c r="DZ161" s="284"/>
      <c r="EA161" s="284"/>
      <c r="EB161" s="252">
        <v>0.47169811320754718</v>
      </c>
      <c r="EC161" s="266"/>
      <c r="ED161" s="266"/>
      <c r="EE161" s="262"/>
      <c r="EF161" s="252"/>
      <c r="EG161" s="262"/>
      <c r="EH161" s="252"/>
      <c r="EI161" s="262"/>
      <c r="EJ161" s="252"/>
      <c r="EK161" s="262"/>
      <c r="EL161" s="284"/>
      <c r="EM161" s="252"/>
      <c r="EN161" s="604">
        <v>124.42400000000001</v>
      </c>
      <c r="EO161" s="605">
        <v>0.51282099999999997</v>
      </c>
      <c r="EP161" s="262"/>
      <c r="EQ161" s="252"/>
      <c r="ER161" s="262"/>
      <c r="ES161" s="252"/>
      <c r="ET161" s="262"/>
      <c r="EU161" s="284"/>
      <c r="EV161" s="284"/>
      <c r="EW161" s="252"/>
      <c r="EX161" s="262">
        <v>850</v>
      </c>
      <c r="EY161" s="284">
        <v>800</v>
      </c>
      <c r="EZ161" s="284">
        <v>370</v>
      </c>
      <c r="FA161" s="252">
        <v>0</v>
      </c>
      <c r="FB161" s="262"/>
      <c r="FC161" s="252"/>
      <c r="FD161" s="262"/>
      <c r="FE161" s="284"/>
      <c r="FF161" s="284"/>
      <c r="FG161" s="252"/>
      <c r="FH161" s="262"/>
      <c r="FI161" s="252"/>
      <c r="FJ161" s="262"/>
      <c r="FK161" s="252"/>
      <c r="FL161" s="604">
        <v>58</v>
      </c>
      <c r="FM161" s="605">
        <v>0</v>
      </c>
      <c r="FN161" s="262"/>
      <c r="FO161" s="284"/>
      <c r="FP161" s="284"/>
      <c r="FQ161" s="252"/>
      <c r="FR161" s="262">
        <v>143</v>
      </c>
      <c r="FS161" s="606"/>
      <c r="FT161" s="607"/>
      <c r="FU161" s="608"/>
      <c r="FV161" s="262"/>
      <c r="FW161" s="252"/>
      <c r="FX161" s="262"/>
      <c r="FY161" s="252"/>
      <c r="FZ161" s="262"/>
      <c r="GA161" s="252"/>
      <c r="GB161" s="266"/>
      <c r="GC161" s="262"/>
      <c r="GD161" s="252"/>
      <c r="GE161" s="262"/>
      <c r="GF161" s="284"/>
      <c r="GG161" s="284"/>
      <c r="GH161" s="252"/>
      <c r="GI161" s="266"/>
      <c r="GJ161" s="266"/>
      <c r="GK161" s="266"/>
      <c r="GL161" s="266"/>
      <c r="GM161" s="278">
        <v>923.07329735990015</v>
      </c>
      <c r="GN161" s="251">
        <v>784.99782213155618</v>
      </c>
      <c r="GO161" s="251">
        <v>189.18909818517196</v>
      </c>
      <c r="GP161" s="243">
        <v>0.56960839984858769</v>
      </c>
      <c r="GQ161" s="278">
        <v>1056.3398202285041</v>
      </c>
      <c r="GR161" s="251">
        <v>777.42497561842526</v>
      </c>
      <c r="GS161" s="251">
        <v>85.927539605487226</v>
      </c>
      <c r="GT161" s="243">
        <v>0</v>
      </c>
      <c r="GU161" s="278">
        <v>890</v>
      </c>
      <c r="GV161" s="251">
        <v>550</v>
      </c>
      <c r="GW161" s="251">
        <v>160</v>
      </c>
      <c r="GX161" s="243">
        <v>0</v>
      </c>
      <c r="GY161" s="262">
        <v>740</v>
      </c>
      <c r="GZ161" s="284">
        <v>630</v>
      </c>
      <c r="HA161" s="284">
        <v>260</v>
      </c>
      <c r="HB161" s="252">
        <v>0</v>
      </c>
      <c r="HC161" s="263"/>
      <c r="HD161" s="262"/>
      <c r="HE161" s="252"/>
      <c r="HF161" s="262"/>
      <c r="HG161" s="284"/>
      <c r="HH161" s="284"/>
      <c r="HI161" s="252"/>
      <c r="HJ161" s="262"/>
      <c r="HK161" s="252"/>
      <c r="HL161" s="418">
        <v>2666.02</v>
      </c>
      <c r="HM161" s="419">
        <v>2388.52</v>
      </c>
      <c r="HN161" s="419">
        <v>183.6634</v>
      </c>
      <c r="HO161" s="420">
        <v>0</v>
      </c>
      <c r="HP161" s="262">
        <v>22</v>
      </c>
      <c r="HQ161" s="605">
        <v>30.8642</v>
      </c>
      <c r="HR161" s="278">
        <v>730</v>
      </c>
      <c r="HS161" s="251">
        <v>540</v>
      </c>
      <c r="HT161" s="251">
        <v>70</v>
      </c>
      <c r="HU161" s="243">
        <v>0</v>
      </c>
      <c r="HV161" s="262"/>
      <c r="HW161" s="252"/>
      <c r="HX161" s="262"/>
      <c r="HY161" s="252"/>
      <c r="HZ161" s="278">
        <v>496.11812123492041</v>
      </c>
      <c r="IA161" s="251">
        <v>375.67479133902219</v>
      </c>
      <c r="IB161" s="251">
        <v>244.57124883237407</v>
      </c>
      <c r="IC161" s="243">
        <v>0</v>
      </c>
      <c r="ID161" s="262"/>
      <c r="IE161" s="252"/>
      <c r="IF161" s="262"/>
      <c r="IG161" s="252"/>
      <c r="IH161" s="278">
        <v>1549.7334152804494</v>
      </c>
      <c r="II161" s="251">
        <v>1205.4297920132294</v>
      </c>
      <c r="IJ161" s="251">
        <v>184.1021074650356</v>
      </c>
      <c r="IK161" s="243">
        <v>0</v>
      </c>
      <c r="IL161" s="266"/>
      <c r="IM161" s="262"/>
      <c r="IN161" s="252"/>
      <c r="IO161" s="262">
        <v>973.87755102040819</v>
      </c>
      <c r="IP161" s="284"/>
      <c r="IQ161" s="284"/>
      <c r="IR161" s="252">
        <v>0</v>
      </c>
      <c r="IS161" s="262">
        <v>891</v>
      </c>
      <c r="IT161" s="284"/>
      <c r="IU161" s="284"/>
      <c r="IV161" s="252">
        <v>0</v>
      </c>
      <c r="IW161" s="278">
        <v>1315.1731659307538</v>
      </c>
      <c r="IX161" s="251">
        <v>1122.9630565929488</v>
      </c>
      <c r="IY161" s="251">
        <v>192.05769159514273</v>
      </c>
      <c r="IZ161" s="243">
        <v>0</v>
      </c>
      <c r="JA161" s="266"/>
      <c r="JB161" s="256"/>
      <c r="JC161" s="271"/>
      <c r="JD161" s="271"/>
      <c r="JE161" s="265"/>
      <c r="JF161" s="262"/>
      <c r="JG161" s="284"/>
      <c r="JH161" s="252"/>
      <c r="JI161" s="262"/>
      <c r="JJ161" s="252"/>
      <c r="JK161" s="278">
        <v>1425.2770445499832</v>
      </c>
      <c r="JL161" s="251">
        <v>1175.7569204213005</v>
      </c>
      <c r="JM161" s="251">
        <v>207.16354409838263</v>
      </c>
      <c r="JN161" s="243">
        <v>9.3692229727651277</v>
      </c>
      <c r="JO161" s="418">
        <v>2000</v>
      </c>
      <c r="JP161" s="420" t="s">
        <v>403</v>
      </c>
      <c r="JQ161" s="278">
        <v>979.41550053222738</v>
      </c>
      <c r="JR161" s="251">
        <v>969.54656173450985</v>
      </c>
      <c r="JS161" s="251">
        <v>365.93911296142306</v>
      </c>
      <c r="JT161" s="243">
        <v>0</v>
      </c>
      <c r="JU161" s="262">
        <v>4845.0980392156862</v>
      </c>
      <c r="JV161" s="284"/>
      <c r="JW161" s="284"/>
      <c r="JX161" s="252">
        <v>0</v>
      </c>
      <c r="JY161" s="256"/>
      <c r="JZ161" s="271"/>
      <c r="KA161" s="271"/>
      <c r="KB161" s="265"/>
      <c r="KC161" s="262"/>
      <c r="KD161" s="284"/>
      <c r="KE161" s="284"/>
      <c r="KF161" s="288"/>
    </row>
    <row r="162" spans="1:292" s="151" customFormat="1" ht="14">
      <c r="A162" s="881"/>
      <c r="B162" s="603" t="s">
        <v>406</v>
      </c>
      <c r="C162" s="266"/>
      <c r="D162" s="418"/>
      <c r="E162" s="419"/>
      <c r="F162" s="284"/>
      <c r="G162" s="284"/>
      <c r="H162" s="252"/>
      <c r="I162" s="262"/>
      <c r="J162" s="284"/>
      <c r="K162" s="284"/>
      <c r="L162" s="252"/>
      <c r="M162" s="262"/>
      <c r="N162" s="284"/>
      <c r="O162" s="284"/>
      <c r="P162" s="252">
        <v>0</v>
      </c>
      <c r="Q162" s="262"/>
      <c r="R162" s="284"/>
      <c r="S162" s="284"/>
      <c r="T162" s="252"/>
      <c r="U162" s="262"/>
      <c r="V162" s="284"/>
      <c r="W162" s="252"/>
      <c r="X162" s="262"/>
      <c r="Y162" s="284"/>
      <c r="Z162" s="284"/>
      <c r="AA162" s="252"/>
      <c r="AB162" s="256"/>
      <c r="AC162" s="271"/>
      <c r="AD162" s="271"/>
      <c r="AE162" s="265"/>
      <c r="AF162" s="262"/>
      <c r="AG162" s="284"/>
      <c r="AH162" s="284"/>
      <c r="AI162" s="284"/>
      <c r="AJ162" s="252"/>
      <c r="AK162" s="262">
        <v>6318</v>
      </c>
      <c r="AL162" s="284"/>
      <c r="AM162" s="284"/>
      <c r="AN162" s="252">
        <v>0.46511627906976749</v>
      </c>
      <c r="AO162" s="418">
        <v>2.97</v>
      </c>
      <c r="AP162" s="252"/>
      <c r="AQ162" s="262"/>
      <c r="AR162" s="284"/>
      <c r="AS162" s="284"/>
      <c r="AT162" s="252"/>
      <c r="AU162" s="262"/>
      <c r="AV162" s="284"/>
      <c r="AW162" s="284"/>
      <c r="AX162" s="252"/>
      <c r="AY162" s="262"/>
      <c r="AZ162" s="284"/>
      <c r="BA162" s="284"/>
      <c r="BB162" s="252"/>
      <c r="BC162" s="262">
        <v>2334.4269747795265</v>
      </c>
      <c r="BD162" s="284">
        <v>2205.586901235838</v>
      </c>
      <c r="BE162" s="284">
        <v>585.91036065223454</v>
      </c>
      <c r="BF162" s="252">
        <v>0</v>
      </c>
      <c r="BG162" s="262">
        <v>3143.2038834951454</v>
      </c>
      <c r="BH162" s="284"/>
      <c r="BI162" s="284"/>
      <c r="BJ162" s="252">
        <v>855.44554455445541</v>
      </c>
      <c r="BK162" s="262"/>
      <c r="BL162" s="252"/>
      <c r="BM162" s="262"/>
      <c r="BN162" s="284"/>
      <c r="BO162" s="284"/>
      <c r="BP162" s="252"/>
      <c r="BQ162" s="266"/>
      <c r="BR162" s="262"/>
      <c r="BS162" s="284"/>
      <c r="BT162" s="252"/>
      <c r="BU162" s="262"/>
      <c r="BV162" s="284"/>
      <c r="BW162" s="252"/>
      <c r="BX162" s="262"/>
      <c r="BY162" s="284"/>
      <c r="BZ162" s="252"/>
      <c r="CA162" s="262"/>
      <c r="CB162" s="284"/>
      <c r="CC162" s="252"/>
      <c r="CD162" s="262"/>
      <c r="CE162" s="284"/>
      <c r="CF162" s="252"/>
      <c r="CG162" s="262"/>
      <c r="CH162" s="284"/>
      <c r="CI162" s="252"/>
      <c r="CJ162" s="262"/>
      <c r="CK162" s="252"/>
      <c r="CL162" s="262"/>
      <c r="CM162" s="252"/>
      <c r="CN162" s="262"/>
      <c r="CO162" s="252"/>
      <c r="CP162" s="262"/>
      <c r="CQ162" s="252"/>
      <c r="CR162" s="263"/>
      <c r="CS162" s="266"/>
      <c r="CT162" s="256"/>
      <c r="CU162" s="265"/>
      <c r="CV162" s="262"/>
      <c r="CW162" s="284"/>
      <c r="CX162" s="284"/>
      <c r="CY162" s="252"/>
      <c r="CZ162" s="266"/>
      <c r="DA162" s="262"/>
      <c r="DB162" s="284"/>
      <c r="DC162" s="284"/>
      <c r="DD162" s="284"/>
      <c r="DE162" s="252"/>
      <c r="DF162" s="262"/>
      <c r="DG162" s="284"/>
      <c r="DH162" s="284"/>
      <c r="DI162" s="284"/>
      <c r="DJ162" s="252"/>
      <c r="DK162" s="256"/>
      <c r="DL162" s="271"/>
      <c r="DM162" s="271"/>
      <c r="DN162" s="265"/>
      <c r="DO162" s="278">
        <v>3092.5417208496292</v>
      </c>
      <c r="DP162" s="251">
        <v>3088.4310248442289</v>
      </c>
      <c r="DQ162" s="251">
        <v>603.38136422255843</v>
      </c>
      <c r="DR162" s="243">
        <v>0</v>
      </c>
      <c r="DS162" s="262"/>
      <c r="DT162" s="284"/>
      <c r="DU162" s="284"/>
      <c r="DV162" s="252"/>
      <c r="DW162" s="266"/>
      <c r="DX162" s="266"/>
      <c r="DY162" s="262">
        <v>2397.1563981042655</v>
      </c>
      <c r="DZ162" s="284"/>
      <c r="EA162" s="284"/>
      <c r="EB162" s="252">
        <v>2.3584905660377355</v>
      </c>
      <c r="EC162" s="266"/>
      <c r="ED162" s="266"/>
      <c r="EE162" s="262"/>
      <c r="EF162" s="252"/>
      <c r="EG162" s="262"/>
      <c r="EH162" s="252"/>
      <c r="EI162" s="262"/>
      <c r="EJ162" s="252"/>
      <c r="EK162" s="262"/>
      <c r="EL162" s="284"/>
      <c r="EM162" s="252"/>
      <c r="EN162" s="604">
        <v>413.36410000000001</v>
      </c>
      <c r="EO162" s="605">
        <v>0.51282099999999997</v>
      </c>
      <c r="EP162" s="262"/>
      <c r="EQ162" s="252"/>
      <c r="ER162" s="262"/>
      <c r="ES162" s="252"/>
      <c r="ET162" s="262"/>
      <c r="EU162" s="284"/>
      <c r="EV162" s="284"/>
      <c r="EW162" s="252"/>
      <c r="EX162" s="262"/>
      <c r="EY162" s="284"/>
      <c r="EZ162" s="284"/>
      <c r="FA162" s="252"/>
      <c r="FB162" s="262"/>
      <c r="FC162" s="252"/>
      <c r="FD162" s="262"/>
      <c r="FE162" s="284"/>
      <c r="FF162" s="284"/>
      <c r="FG162" s="252"/>
      <c r="FH162" s="262"/>
      <c r="FI162" s="252"/>
      <c r="FJ162" s="262"/>
      <c r="FK162" s="252"/>
      <c r="FL162" s="604"/>
      <c r="FM162" s="605">
        <v>0</v>
      </c>
      <c r="FN162" s="262"/>
      <c r="FO162" s="284"/>
      <c r="FP162" s="284"/>
      <c r="FQ162" s="252"/>
      <c r="FR162" s="262">
        <v>986</v>
      </c>
      <c r="FS162" s="606"/>
      <c r="FT162" s="607"/>
      <c r="FU162" s="608"/>
      <c r="FV162" s="262"/>
      <c r="FW162" s="252"/>
      <c r="FX162" s="262"/>
      <c r="FY162" s="252"/>
      <c r="FZ162" s="262"/>
      <c r="GA162" s="252"/>
      <c r="GB162" s="266"/>
      <c r="GC162" s="262"/>
      <c r="GD162" s="252"/>
      <c r="GE162" s="262"/>
      <c r="GF162" s="284"/>
      <c r="GG162" s="284"/>
      <c r="GH162" s="252"/>
      <c r="GI162" s="266"/>
      <c r="GJ162" s="266"/>
      <c r="GK162" s="266"/>
      <c r="GL162" s="266"/>
      <c r="GM162" s="278">
        <v>2871.425899477224</v>
      </c>
      <c r="GN162" s="251">
        <v>2619.5929435379362</v>
      </c>
      <c r="GO162" s="251">
        <v>761.31555735255654</v>
      </c>
      <c r="GP162" s="243">
        <v>2.464171605999403</v>
      </c>
      <c r="GQ162" s="278">
        <v>2482.6950243221563</v>
      </c>
      <c r="GR162" s="251">
        <v>1915.9771494878876</v>
      </c>
      <c r="GS162" s="251">
        <v>313.39388068425438</v>
      </c>
      <c r="GT162" s="243">
        <v>0</v>
      </c>
      <c r="GU162" s="262"/>
      <c r="GV162" s="284"/>
      <c r="GW162" s="284"/>
      <c r="GX162" s="252"/>
      <c r="GY162" s="262"/>
      <c r="GZ162" s="284"/>
      <c r="HA162" s="284"/>
      <c r="HB162" s="252"/>
      <c r="HC162" s="263"/>
      <c r="HD162" s="262"/>
      <c r="HE162" s="252"/>
      <c r="HF162" s="262"/>
      <c r="HG162" s="284"/>
      <c r="HH162" s="284"/>
      <c r="HI162" s="252"/>
      <c r="HJ162" s="262"/>
      <c r="HK162" s="252"/>
      <c r="HL162" s="262">
        <v>15420.4</v>
      </c>
      <c r="HM162" s="284">
        <v>14650.7</v>
      </c>
      <c r="HN162" s="284">
        <v>1831.683</v>
      </c>
      <c r="HO162" s="252">
        <v>0.480769</v>
      </c>
      <c r="HP162" s="262">
        <v>18</v>
      </c>
      <c r="HQ162" s="252">
        <v>25.30864</v>
      </c>
      <c r="HR162" s="262"/>
      <c r="HS162" s="284"/>
      <c r="HT162" s="284"/>
      <c r="HU162" s="252"/>
      <c r="HV162" s="262"/>
      <c r="HW162" s="252"/>
      <c r="HX162" s="262"/>
      <c r="HY162" s="252"/>
      <c r="HZ162" s="278">
        <v>741.29399598301154</v>
      </c>
      <c r="IA162" s="251">
        <v>584.13288371993883</v>
      </c>
      <c r="IB162" s="251">
        <v>369.52442983586104</v>
      </c>
      <c r="IC162" s="243">
        <v>0.25799048280327019</v>
      </c>
      <c r="ID162" s="262"/>
      <c r="IE162" s="252"/>
      <c r="IF162" s="262"/>
      <c r="IG162" s="252"/>
      <c r="IH162" s="278">
        <v>4597.8506494873991</v>
      </c>
      <c r="II162" s="251">
        <v>4013.1618832198851</v>
      </c>
      <c r="IJ162" s="251">
        <v>774.77813863660879</v>
      </c>
      <c r="IK162" s="243">
        <v>0.35301518811321553</v>
      </c>
      <c r="IL162" s="266"/>
      <c r="IM162" s="262"/>
      <c r="IN162" s="252"/>
      <c r="IO162" s="262">
        <v>2625.7142857142853</v>
      </c>
      <c r="IP162" s="284"/>
      <c r="IQ162" s="284"/>
      <c r="IR162" s="252">
        <v>0.99502487562189068</v>
      </c>
      <c r="IS162" s="262">
        <v>4397</v>
      </c>
      <c r="IT162" s="284"/>
      <c r="IU162" s="284"/>
      <c r="IV162" s="252">
        <v>1.4705882352941175</v>
      </c>
      <c r="IW162" s="278">
        <v>5763.7797975199064</v>
      </c>
      <c r="IX162" s="251">
        <v>5299.2695020138071</v>
      </c>
      <c r="IY162" s="251">
        <v>1287.2279766677152</v>
      </c>
      <c r="IZ162" s="243">
        <v>0</v>
      </c>
      <c r="JA162" s="266"/>
      <c r="JB162" s="256"/>
      <c r="JC162" s="271"/>
      <c r="JD162" s="271"/>
      <c r="JE162" s="265"/>
      <c r="JF162" s="262"/>
      <c r="JG162" s="284"/>
      <c r="JH162" s="252"/>
      <c r="JI162" s="262"/>
      <c r="JJ162" s="252"/>
      <c r="JK162" s="278">
        <v>5026.9977785142291</v>
      </c>
      <c r="JL162" s="251">
        <v>4200.3372690536062</v>
      </c>
      <c r="JM162" s="251">
        <v>927.27086819808994</v>
      </c>
      <c r="JN162" s="243">
        <v>30.86192205150456</v>
      </c>
      <c r="JO162" s="418">
        <v>4000</v>
      </c>
      <c r="JP162" s="420" t="s">
        <v>403</v>
      </c>
      <c r="JQ162" s="278">
        <v>3196.9370703730528</v>
      </c>
      <c r="JR162" s="251">
        <v>3088.9387044641612</v>
      </c>
      <c r="JS162" s="251">
        <v>1357.9736315243974</v>
      </c>
      <c r="JT162" s="243">
        <v>0</v>
      </c>
      <c r="JU162" s="262">
        <v>5012.7450980392159</v>
      </c>
      <c r="JV162" s="284"/>
      <c r="JW162" s="284"/>
      <c r="JX162" s="252">
        <v>0.95693779904306231</v>
      </c>
      <c r="JY162" s="256"/>
      <c r="JZ162" s="271"/>
      <c r="KA162" s="271"/>
      <c r="KB162" s="265"/>
      <c r="KC162" s="262"/>
      <c r="KD162" s="284"/>
      <c r="KE162" s="284"/>
      <c r="KF162" s="288"/>
    </row>
    <row r="163" spans="1:292" s="151" customFormat="1" ht="14">
      <c r="A163" s="882"/>
      <c r="B163" s="603" t="s">
        <v>407</v>
      </c>
      <c r="C163" s="266"/>
      <c r="D163" s="418"/>
      <c r="E163" s="419"/>
      <c r="F163" s="284"/>
      <c r="G163" s="284"/>
      <c r="H163" s="252"/>
      <c r="I163" s="262"/>
      <c r="J163" s="284"/>
      <c r="K163" s="284"/>
      <c r="L163" s="252"/>
      <c r="M163" s="262"/>
      <c r="N163" s="284"/>
      <c r="O163" s="284"/>
      <c r="P163" s="252">
        <v>0</v>
      </c>
      <c r="Q163" s="262"/>
      <c r="R163" s="284"/>
      <c r="S163" s="284"/>
      <c r="T163" s="252"/>
      <c r="U163" s="262"/>
      <c r="V163" s="284"/>
      <c r="W163" s="252"/>
      <c r="X163" s="262"/>
      <c r="Y163" s="284"/>
      <c r="Z163" s="284"/>
      <c r="AA163" s="252"/>
      <c r="AB163" s="256"/>
      <c r="AC163" s="271"/>
      <c r="AD163" s="271"/>
      <c r="AE163" s="265"/>
      <c r="AF163" s="418"/>
      <c r="AG163" s="284"/>
      <c r="AH163" s="284"/>
      <c r="AI163" s="284"/>
      <c r="AJ163" s="252"/>
      <c r="AK163" s="418">
        <v>2636</v>
      </c>
      <c r="AL163" s="284"/>
      <c r="AM163" s="284"/>
      <c r="AN163" s="252">
        <v>0.46511627906976749</v>
      </c>
      <c r="AO163" s="418">
        <v>0.996</v>
      </c>
      <c r="AP163" s="252"/>
      <c r="AQ163" s="262"/>
      <c r="AR163" s="284"/>
      <c r="AS163" s="284"/>
      <c r="AT163" s="252"/>
      <c r="AU163" s="262"/>
      <c r="AV163" s="284"/>
      <c r="AW163" s="284"/>
      <c r="AX163" s="252"/>
      <c r="AY163" s="262"/>
      <c r="AZ163" s="284"/>
      <c r="BA163" s="284"/>
      <c r="BB163" s="252"/>
      <c r="BC163" s="262">
        <v>1134.1291651130837</v>
      </c>
      <c r="BD163" s="284">
        <v>1076.4425287506551</v>
      </c>
      <c r="BE163" s="284">
        <v>385.62890725285587</v>
      </c>
      <c r="BF163" s="252">
        <v>0</v>
      </c>
      <c r="BG163" s="262">
        <v>1783.495145631068</v>
      </c>
      <c r="BH163" s="284"/>
      <c r="BI163" s="284"/>
      <c r="BJ163" s="252">
        <v>652.47524752475249</v>
      </c>
      <c r="BK163" s="262"/>
      <c r="BL163" s="252"/>
      <c r="BM163" s="262"/>
      <c r="BN163" s="284"/>
      <c r="BO163" s="284"/>
      <c r="BP163" s="252"/>
      <c r="BQ163" s="266"/>
      <c r="BR163" s="262"/>
      <c r="BS163" s="284"/>
      <c r="BT163" s="252"/>
      <c r="BU163" s="262"/>
      <c r="BV163" s="284"/>
      <c r="BW163" s="252"/>
      <c r="BX163" s="262"/>
      <c r="BY163" s="284"/>
      <c r="BZ163" s="252"/>
      <c r="CA163" s="262"/>
      <c r="CB163" s="284"/>
      <c r="CC163" s="252"/>
      <c r="CD163" s="262"/>
      <c r="CE163" s="284"/>
      <c r="CF163" s="252"/>
      <c r="CG163" s="262"/>
      <c r="CH163" s="284"/>
      <c r="CI163" s="252"/>
      <c r="CJ163" s="262"/>
      <c r="CK163" s="252"/>
      <c r="CL163" s="262"/>
      <c r="CM163" s="252"/>
      <c r="CN163" s="262"/>
      <c r="CO163" s="252"/>
      <c r="CP163" s="262"/>
      <c r="CQ163" s="252"/>
      <c r="CR163" s="263"/>
      <c r="CS163" s="266"/>
      <c r="CT163" s="256"/>
      <c r="CU163" s="265"/>
      <c r="CV163" s="262"/>
      <c r="CW163" s="284"/>
      <c r="CX163" s="284"/>
      <c r="CY163" s="252"/>
      <c r="CZ163" s="266"/>
      <c r="DA163" s="262"/>
      <c r="DB163" s="284"/>
      <c r="DC163" s="284"/>
      <c r="DD163" s="284"/>
      <c r="DE163" s="252"/>
      <c r="DF163" s="262"/>
      <c r="DG163" s="284"/>
      <c r="DH163" s="284"/>
      <c r="DI163" s="284"/>
      <c r="DJ163" s="252"/>
      <c r="DK163" s="256"/>
      <c r="DL163" s="271"/>
      <c r="DM163" s="271"/>
      <c r="DN163" s="265"/>
      <c r="DO163" s="278">
        <v>1619.1709011075243</v>
      </c>
      <c r="DP163" s="251">
        <v>1638.0727564183026</v>
      </c>
      <c r="DQ163" s="251">
        <v>455.26972573381005</v>
      </c>
      <c r="DR163" s="243">
        <v>0</v>
      </c>
      <c r="DS163" s="262"/>
      <c r="DT163" s="284"/>
      <c r="DU163" s="284"/>
      <c r="DV163" s="252"/>
      <c r="DW163" s="266"/>
      <c r="DX163" s="266"/>
      <c r="DY163" s="262">
        <v>1377.2511848341233</v>
      </c>
      <c r="DZ163" s="284"/>
      <c r="EA163" s="284"/>
      <c r="EB163" s="252">
        <v>4.7169811320754711</v>
      </c>
      <c r="EC163" s="266"/>
      <c r="ED163" s="266"/>
      <c r="EE163" s="262"/>
      <c r="EF163" s="252"/>
      <c r="EG163" s="262"/>
      <c r="EH163" s="252"/>
      <c r="EI163" s="262"/>
      <c r="EJ163" s="252"/>
      <c r="EK163" s="262"/>
      <c r="EL163" s="284"/>
      <c r="EM163" s="252"/>
      <c r="EN163" s="604">
        <v>198.61750000000001</v>
      </c>
      <c r="EO163" s="605">
        <v>0.51282099999999997</v>
      </c>
      <c r="EP163" s="262"/>
      <c r="EQ163" s="252"/>
      <c r="ER163" s="262"/>
      <c r="ES163" s="252"/>
      <c r="ET163" s="262"/>
      <c r="EU163" s="284"/>
      <c r="EV163" s="284"/>
      <c r="EW163" s="252"/>
      <c r="EX163" s="262"/>
      <c r="EY163" s="284"/>
      <c r="EZ163" s="284"/>
      <c r="FA163" s="252"/>
      <c r="FB163" s="262"/>
      <c r="FC163" s="252"/>
      <c r="FD163" s="262"/>
      <c r="FE163" s="284"/>
      <c r="FF163" s="284"/>
      <c r="FG163" s="252"/>
      <c r="FH163" s="262"/>
      <c r="FI163" s="252"/>
      <c r="FJ163" s="262"/>
      <c r="FK163" s="252"/>
      <c r="FL163" s="604"/>
      <c r="FM163" s="605">
        <v>0</v>
      </c>
      <c r="FN163" s="262"/>
      <c r="FO163" s="284"/>
      <c r="FP163" s="284"/>
      <c r="FQ163" s="252"/>
      <c r="FR163" s="262">
        <v>254</v>
      </c>
      <c r="FS163" s="606"/>
      <c r="FT163" s="607"/>
      <c r="FU163" s="608"/>
      <c r="FV163" s="262"/>
      <c r="FW163" s="252"/>
      <c r="FX163" s="262"/>
      <c r="FY163" s="252"/>
      <c r="FZ163" s="262"/>
      <c r="GA163" s="252"/>
      <c r="GB163" s="266"/>
      <c r="GC163" s="262"/>
      <c r="GD163" s="252"/>
      <c r="GE163" s="262"/>
      <c r="GF163" s="284"/>
      <c r="GG163" s="284"/>
      <c r="GH163" s="252"/>
      <c r="GI163" s="266"/>
      <c r="GJ163" s="266"/>
      <c r="GK163" s="266"/>
      <c r="GL163" s="266"/>
      <c r="GM163" s="278">
        <v>1393.068939665533</v>
      </c>
      <c r="GN163" s="251">
        <v>1302.5357927047514</v>
      </c>
      <c r="GO163" s="251">
        <v>483.06008366723728</v>
      </c>
      <c r="GP163" s="243">
        <v>0.57781776173903787</v>
      </c>
      <c r="GQ163" s="278">
        <v>1261.8481968931123</v>
      </c>
      <c r="GR163" s="251">
        <v>1029.430245355137</v>
      </c>
      <c r="GS163" s="251">
        <v>238.42861459612851</v>
      </c>
      <c r="GT163" s="243">
        <v>0</v>
      </c>
      <c r="GU163" s="262"/>
      <c r="GV163" s="284"/>
      <c r="GW163" s="284"/>
      <c r="GX163" s="252"/>
      <c r="GY163" s="262"/>
      <c r="GZ163" s="284"/>
      <c r="HA163" s="284"/>
      <c r="HB163" s="252"/>
      <c r="HC163" s="263"/>
      <c r="HD163" s="262"/>
      <c r="HE163" s="252"/>
      <c r="HF163" s="262"/>
      <c r="HG163" s="284"/>
      <c r="HH163" s="284"/>
      <c r="HI163" s="252"/>
      <c r="HJ163" s="262"/>
      <c r="HK163" s="252"/>
      <c r="HL163" s="262">
        <v>6025.24</v>
      </c>
      <c r="HM163" s="284">
        <v>5897.13</v>
      </c>
      <c r="HN163" s="284">
        <v>1065.8420000000001</v>
      </c>
      <c r="HO163" s="252">
        <v>0.480769</v>
      </c>
      <c r="HP163" s="262">
        <v>11</v>
      </c>
      <c r="HQ163" s="252">
        <v>14.81481</v>
      </c>
      <c r="HR163" s="262"/>
      <c r="HS163" s="284"/>
      <c r="HT163" s="284"/>
      <c r="HU163" s="252"/>
      <c r="HV163" s="262"/>
      <c r="HW163" s="252"/>
      <c r="HX163" s="262"/>
      <c r="HY163" s="252"/>
      <c r="HZ163" s="278">
        <v>545.97343374290062</v>
      </c>
      <c r="IA163" s="251">
        <v>449.62281814530161</v>
      </c>
      <c r="IB163" s="251">
        <v>302.60567258951846</v>
      </c>
      <c r="IC163" s="243">
        <v>0.37108918344767006</v>
      </c>
      <c r="ID163" s="262"/>
      <c r="IE163" s="252"/>
      <c r="IF163" s="262"/>
      <c r="IG163" s="252"/>
      <c r="IH163" s="278">
        <v>1856.6048847843676</v>
      </c>
      <c r="II163" s="251">
        <v>1664.1087237119311</v>
      </c>
      <c r="IJ163" s="251">
        <v>424.58796363120018</v>
      </c>
      <c r="IK163" s="243">
        <v>0.21293809854049126</v>
      </c>
      <c r="IL163" s="266"/>
      <c r="IM163" s="262"/>
      <c r="IN163" s="252"/>
      <c r="IO163" s="262">
        <v>1253.8775510204082</v>
      </c>
      <c r="IP163" s="284"/>
      <c r="IQ163" s="284"/>
      <c r="IR163" s="252">
        <v>0.49751243781094534</v>
      </c>
      <c r="IS163" s="262">
        <v>1767</v>
      </c>
      <c r="IT163" s="284"/>
      <c r="IU163" s="284"/>
      <c r="IV163" s="252">
        <v>0.98039215686274506</v>
      </c>
      <c r="IW163" s="278">
        <v>2311.4474837780581</v>
      </c>
      <c r="IX163" s="251">
        <v>1938.7218037671946</v>
      </c>
      <c r="IY163" s="251">
        <v>717.2829966168357</v>
      </c>
      <c r="IZ163" s="243">
        <v>0</v>
      </c>
      <c r="JA163" s="266"/>
      <c r="JB163" s="256"/>
      <c r="JC163" s="271"/>
      <c r="JD163" s="271"/>
      <c r="JE163" s="265"/>
      <c r="JF163" s="262"/>
      <c r="JG163" s="284"/>
      <c r="JH163" s="252"/>
      <c r="JI163" s="262"/>
      <c r="JJ163" s="252"/>
      <c r="JK163" s="278">
        <v>1298.1723362184998</v>
      </c>
      <c r="JL163" s="251">
        <v>1155.3909165520381</v>
      </c>
      <c r="JM163" s="251">
        <v>319.80618557626889</v>
      </c>
      <c r="JN163" s="243">
        <v>8.8124035151740507</v>
      </c>
      <c r="JO163" s="418">
        <v>1000</v>
      </c>
      <c r="JP163" s="420" t="s">
        <v>403</v>
      </c>
      <c r="JQ163" s="278">
        <v>1484.3835781209182</v>
      </c>
      <c r="JR163" s="251">
        <v>1481.6786647386534</v>
      </c>
      <c r="JS163" s="251">
        <v>772.22512193987006</v>
      </c>
      <c r="JT163" s="243">
        <v>0</v>
      </c>
      <c r="JU163" s="262">
        <v>2091.666666666667</v>
      </c>
      <c r="JV163" s="284"/>
      <c r="JW163" s="284"/>
      <c r="JX163" s="252">
        <v>0.47846889952153115</v>
      </c>
      <c r="JY163" s="256"/>
      <c r="JZ163" s="271"/>
      <c r="KA163" s="271"/>
      <c r="KB163" s="265"/>
      <c r="KC163" s="262"/>
      <c r="KD163" s="284"/>
      <c r="KE163" s="284"/>
      <c r="KF163" s="288"/>
    </row>
    <row r="164" spans="1:292" s="151" customFormat="1" ht="14">
      <c r="A164" s="1045" t="s">
        <v>571</v>
      </c>
      <c r="B164" s="609" t="s">
        <v>408</v>
      </c>
      <c r="C164" s="266"/>
      <c r="D164" s="418"/>
      <c r="E164" s="419"/>
      <c r="F164" s="284"/>
      <c r="G164" s="284"/>
      <c r="H164" s="252"/>
      <c r="I164" s="262"/>
      <c r="J164" s="284"/>
      <c r="K164" s="284"/>
      <c r="L164" s="252"/>
      <c r="M164" s="262"/>
      <c r="N164" s="284"/>
      <c r="O164" s="284"/>
      <c r="P164" s="252"/>
      <c r="Q164" s="262"/>
      <c r="R164" s="284"/>
      <c r="S164" s="284"/>
      <c r="T164" s="252"/>
      <c r="U164" s="262"/>
      <c r="V164" s="284"/>
      <c r="W164" s="252"/>
      <c r="X164" s="262"/>
      <c r="Y164" s="284"/>
      <c r="Z164" s="284"/>
      <c r="AA164" s="252"/>
      <c r="AB164" s="256"/>
      <c r="AC164" s="271"/>
      <c r="AD164" s="271"/>
      <c r="AE164" s="265"/>
      <c r="AF164" s="262"/>
      <c r="AG164" s="284"/>
      <c r="AH164" s="284"/>
      <c r="AI164" s="284"/>
      <c r="AJ164" s="252"/>
      <c r="AK164" s="262">
        <v>315.23809523809524</v>
      </c>
      <c r="AL164" s="284"/>
      <c r="AM164" s="284"/>
      <c r="AN164" s="252">
        <v>0</v>
      </c>
      <c r="AO164" s="418">
        <v>0.28000000000000003</v>
      </c>
      <c r="AP164" s="252"/>
      <c r="AQ164" s="262"/>
      <c r="AR164" s="284"/>
      <c r="AS164" s="284"/>
      <c r="AT164" s="252"/>
      <c r="AU164" s="262"/>
      <c r="AV164" s="284"/>
      <c r="AW164" s="284"/>
      <c r="AX164" s="252"/>
      <c r="AY164" s="262"/>
      <c r="AZ164" s="284"/>
      <c r="BA164" s="284"/>
      <c r="BB164" s="252"/>
      <c r="BC164" s="262">
        <v>214.9352755538844</v>
      </c>
      <c r="BD164" s="284">
        <v>218.06033097090696</v>
      </c>
      <c r="BE164" s="284">
        <v>93.69931059805009</v>
      </c>
      <c r="BF164" s="252">
        <v>0</v>
      </c>
      <c r="BG164" s="262">
        <v>303.88349514563106</v>
      </c>
      <c r="BH164" s="284"/>
      <c r="BI164" s="284"/>
      <c r="BJ164" s="252">
        <v>142.57425742574256</v>
      </c>
      <c r="BK164" s="262"/>
      <c r="BL164" s="252"/>
      <c r="BM164" s="262"/>
      <c r="BN164" s="284"/>
      <c r="BO164" s="284"/>
      <c r="BP164" s="252"/>
      <c r="BQ164" s="266"/>
      <c r="BR164" s="262"/>
      <c r="BS164" s="284"/>
      <c r="BT164" s="252"/>
      <c r="BU164" s="262"/>
      <c r="BV164" s="284"/>
      <c r="BW164" s="252"/>
      <c r="BX164" s="262"/>
      <c r="BY164" s="284"/>
      <c r="BZ164" s="252"/>
      <c r="CA164" s="262"/>
      <c r="CB164" s="284"/>
      <c r="CC164" s="252"/>
      <c r="CD164" s="262"/>
      <c r="CE164" s="284"/>
      <c r="CF164" s="252"/>
      <c r="CG164" s="262"/>
      <c r="CH164" s="284"/>
      <c r="CI164" s="252"/>
      <c r="CJ164" s="262"/>
      <c r="CK164" s="252"/>
      <c r="CL164" s="262"/>
      <c r="CM164" s="252"/>
      <c r="CN164" s="278"/>
      <c r="CO164" s="243"/>
      <c r="CP164" s="278"/>
      <c r="CQ164" s="243"/>
      <c r="CR164" s="263"/>
      <c r="CS164" s="266"/>
      <c r="CT164" s="256"/>
      <c r="CU164" s="265"/>
      <c r="CV164" s="262"/>
      <c r="CW164" s="284"/>
      <c r="CX164" s="284"/>
      <c r="CY164" s="252"/>
      <c r="CZ164" s="266"/>
      <c r="DA164" s="262"/>
      <c r="DB164" s="284"/>
      <c r="DC164" s="284"/>
      <c r="DD164" s="284"/>
      <c r="DE164" s="252"/>
      <c r="DF164" s="262"/>
      <c r="DG164" s="284"/>
      <c r="DH164" s="284"/>
      <c r="DI164" s="284"/>
      <c r="DJ164" s="252"/>
      <c r="DK164" s="256"/>
      <c r="DL164" s="271"/>
      <c r="DM164" s="271"/>
      <c r="DN164" s="265"/>
      <c r="DO164" s="278">
        <v>11968.306934191616</v>
      </c>
      <c r="DP164" s="251">
        <v>10039.940221726752</v>
      </c>
      <c r="DQ164" s="251">
        <v>1275.0445675436445</v>
      </c>
      <c r="DR164" s="243">
        <v>0</v>
      </c>
      <c r="DS164" s="262"/>
      <c r="DT164" s="284"/>
      <c r="DU164" s="284"/>
      <c r="DV164" s="252"/>
      <c r="DW164" s="266"/>
      <c r="DX164" s="266"/>
      <c r="DY164" s="262">
        <v>371.56398104265406</v>
      </c>
      <c r="DZ164" s="284"/>
      <c r="EA164" s="284"/>
      <c r="EB164" s="252">
        <v>5.6603773584905657</v>
      </c>
      <c r="EC164" s="266"/>
      <c r="ED164" s="266"/>
      <c r="EE164" s="262"/>
      <c r="EF164" s="252"/>
      <c r="EG164" s="262"/>
      <c r="EH164" s="252"/>
      <c r="EI164" s="262"/>
      <c r="EJ164" s="252"/>
      <c r="EK164" s="262"/>
      <c r="EL164" s="284"/>
      <c r="EM164" s="252"/>
      <c r="EN164" s="604">
        <v>47.00461</v>
      </c>
      <c r="EO164" s="605">
        <v>0</v>
      </c>
      <c r="EP164" s="262"/>
      <c r="EQ164" s="252"/>
      <c r="ER164" s="262"/>
      <c r="ES164" s="252"/>
      <c r="ET164" s="262"/>
      <c r="EU164" s="284"/>
      <c r="EV164" s="284"/>
      <c r="EW164" s="252"/>
      <c r="EX164" s="262"/>
      <c r="EY164" s="284"/>
      <c r="EZ164" s="284"/>
      <c r="FA164" s="252"/>
      <c r="FB164" s="262"/>
      <c r="FC164" s="252"/>
      <c r="FD164" s="262"/>
      <c r="FE164" s="284"/>
      <c r="FF164" s="284"/>
      <c r="FG164" s="252"/>
      <c r="FH164" s="262"/>
      <c r="FI164" s="252"/>
      <c r="FJ164" s="262"/>
      <c r="FK164" s="252"/>
      <c r="FL164" s="604"/>
      <c r="FM164" s="605"/>
      <c r="FN164" s="262"/>
      <c r="FO164" s="284"/>
      <c r="FP164" s="284"/>
      <c r="FQ164" s="252"/>
      <c r="FR164" s="262">
        <v>31</v>
      </c>
      <c r="FS164" s="606"/>
      <c r="FT164" s="607"/>
      <c r="FU164" s="608"/>
      <c r="FV164" s="262"/>
      <c r="FW164" s="252"/>
      <c r="FX164" s="262"/>
      <c r="FY164" s="252"/>
      <c r="FZ164" s="262"/>
      <c r="GA164" s="252"/>
      <c r="GB164" s="266"/>
      <c r="GC164" s="262"/>
      <c r="GD164" s="252"/>
      <c r="GE164" s="262"/>
      <c r="GF164" s="284"/>
      <c r="GG164" s="284"/>
      <c r="GH164" s="252"/>
      <c r="GI164" s="266"/>
      <c r="GJ164" s="266"/>
      <c r="GK164" s="266"/>
      <c r="GL164" s="266"/>
      <c r="GM164" s="278">
        <v>259.05217703061214</v>
      </c>
      <c r="GN164" s="251">
        <v>248.80204358900892</v>
      </c>
      <c r="GO164" s="251">
        <v>115.93186664286003</v>
      </c>
      <c r="GP164" s="243">
        <v>0</v>
      </c>
      <c r="GQ164" s="278">
        <v>190.55203109098122</v>
      </c>
      <c r="GR164" s="251">
        <v>159.58423840137647</v>
      </c>
      <c r="GS164" s="251">
        <v>45.791571195442117</v>
      </c>
      <c r="GT164" s="243">
        <v>0</v>
      </c>
      <c r="GU164" s="262"/>
      <c r="GV164" s="284"/>
      <c r="GW164" s="284"/>
      <c r="GX164" s="252"/>
      <c r="GY164" s="262"/>
      <c r="GZ164" s="284"/>
      <c r="HA164" s="284"/>
      <c r="HB164" s="252"/>
      <c r="HC164" s="263"/>
      <c r="HD164" s="262"/>
      <c r="HE164" s="252"/>
      <c r="HF164" s="262"/>
      <c r="HG164" s="284"/>
      <c r="HH164" s="284"/>
      <c r="HI164" s="252"/>
      <c r="HJ164" s="262"/>
      <c r="HK164" s="252"/>
      <c r="HL164" s="262">
        <v>651.45600000000002</v>
      </c>
      <c r="HM164" s="284">
        <v>668.9</v>
      </c>
      <c r="HN164" s="284">
        <v>183.6634</v>
      </c>
      <c r="HO164" s="252">
        <v>0</v>
      </c>
      <c r="HP164" s="262">
        <v>7.1111110000000002</v>
      </c>
      <c r="HQ164" s="252">
        <v>9.8765429999999999</v>
      </c>
      <c r="HR164" s="262"/>
      <c r="HS164" s="284"/>
      <c r="HT164" s="284"/>
      <c r="HU164" s="252"/>
      <c r="HV164" s="262"/>
      <c r="HW164" s="252"/>
      <c r="HX164" s="262"/>
      <c r="HY164" s="252"/>
      <c r="HZ164" s="278">
        <v>177.96343984135899</v>
      </c>
      <c r="IA164" s="251">
        <v>151.06780435376771</v>
      </c>
      <c r="IB164" s="251">
        <v>110.78409325783306</v>
      </c>
      <c r="IC164" s="243">
        <v>0.34388623150862074</v>
      </c>
      <c r="ID164" s="262"/>
      <c r="IE164" s="252"/>
      <c r="IF164" s="262"/>
      <c r="IG164" s="252"/>
      <c r="IH164" s="278">
        <v>393.00688650780933</v>
      </c>
      <c r="II164" s="251">
        <v>362.35360017432407</v>
      </c>
      <c r="IJ164" s="251">
        <v>131.00648646435437</v>
      </c>
      <c r="IK164" s="243">
        <v>0.1509640730655937</v>
      </c>
      <c r="IL164" s="266"/>
      <c r="IM164" s="262"/>
      <c r="IN164" s="252"/>
      <c r="IO164" s="262">
        <v>223.265306122449</v>
      </c>
      <c r="IP164" s="284"/>
      <c r="IQ164" s="284"/>
      <c r="IR164" s="252">
        <v>0</v>
      </c>
      <c r="IS164" s="262">
        <v>254.58937198067639</v>
      </c>
      <c r="IT164" s="284"/>
      <c r="IU164" s="284"/>
      <c r="IV164" s="252">
        <v>0</v>
      </c>
      <c r="IW164" s="278">
        <v>342.90523969716298</v>
      </c>
      <c r="IX164" s="251">
        <v>337.0935753228942</v>
      </c>
      <c r="IY164" s="251">
        <v>151.60258543402173</v>
      </c>
      <c r="IZ164" s="243">
        <v>0</v>
      </c>
      <c r="JA164" s="266"/>
      <c r="JB164" s="256"/>
      <c r="JC164" s="271"/>
      <c r="JD164" s="271"/>
      <c r="JE164" s="265"/>
      <c r="JF164" s="262"/>
      <c r="JG164" s="284"/>
      <c r="JH164" s="252"/>
      <c r="JI164" s="262"/>
      <c r="JJ164" s="252"/>
      <c r="JK164" s="278">
        <v>433.39703197133326</v>
      </c>
      <c r="JL164" s="251">
        <v>407.91171341667524</v>
      </c>
      <c r="JM164" s="251">
        <v>143.7199105298277</v>
      </c>
      <c r="JN164" s="243">
        <v>3.7339318470254237</v>
      </c>
      <c r="JO164" s="418" t="s">
        <v>403</v>
      </c>
      <c r="JP164" s="420" t="s">
        <v>403</v>
      </c>
      <c r="JQ164" s="278">
        <v>276.59405421977476</v>
      </c>
      <c r="JR164" s="251">
        <v>277.46202338032447</v>
      </c>
      <c r="JS164" s="251">
        <v>168.08159518744949</v>
      </c>
      <c r="JT164" s="243">
        <v>0</v>
      </c>
      <c r="JU164" s="262">
        <v>713.72549019607845</v>
      </c>
      <c r="JV164" s="284"/>
      <c r="JW164" s="284"/>
      <c r="JX164" s="252">
        <v>0.47846889952153115</v>
      </c>
      <c r="JY164" s="256"/>
      <c r="JZ164" s="271"/>
      <c r="KA164" s="271"/>
      <c r="KB164" s="265"/>
      <c r="KC164" s="262"/>
      <c r="KD164" s="284"/>
      <c r="KE164" s="284"/>
      <c r="KF164" s="288"/>
    </row>
    <row r="165" spans="1:292" s="151" customFormat="1" ht="15.75" customHeight="1">
      <c r="A165" s="1046"/>
      <c r="B165" s="609" t="s">
        <v>409</v>
      </c>
      <c r="C165" s="266"/>
      <c r="D165" s="418"/>
      <c r="E165" s="419"/>
      <c r="F165" s="284"/>
      <c r="G165" s="284"/>
      <c r="H165" s="252"/>
      <c r="I165" s="262"/>
      <c r="J165" s="284"/>
      <c r="K165" s="284"/>
      <c r="L165" s="252"/>
      <c r="M165" s="262"/>
      <c r="N165" s="284"/>
      <c r="O165" s="284"/>
      <c r="P165" s="252"/>
      <c r="Q165" s="262"/>
      <c r="R165" s="284"/>
      <c r="S165" s="284"/>
      <c r="T165" s="252"/>
      <c r="U165" s="262"/>
      <c r="V165" s="284"/>
      <c r="W165" s="252"/>
      <c r="X165" s="262"/>
      <c r="Y165" s="284"/>
      <c r="Z165" s="284"/>
      <c r="AA165" s="252"/>
      <c r="AB165" s="256"/>
      <c r="AC165" s="271"/>
      <c r="AD165" s="271"/>
      <c r="AE165" s="265"/>
      <c r="AF165" s="262"/>
      <c r="AG165" s="284"/>
      <c r="AH165" s="284"/>
      <c r="AI165" s="284"/>
      <c r="AJ165" s="252"/>
      <c r="AK165" s="262">
        <v>651.42857142857144</v>
      </c>
      <c r="AL165" s="284"/>
      <c r="AM165" s="284"/>
      <c r="AN165" s="252">
        <v>0.46511627906976749</v>
      </c>
      <c r="AO165" s="418">
        <v>0.24299999999999999</v>
      </c>
      <c r="AP165" s="252"/>
      <c r="AQ165" s="262"/>
      <c r="AR165" s="284"/>
      <c r="AS165" s="284"/>
      <c r="AT165" s="252"/>
      <c r="AU165" s="262"/>
      <c r="AV165" s="284"/>
      <c r="AW165" s="284"/>
      <c r="AX165" s="252"/>
      <c r="AY165" s="262"/>
      <c r="AZ165" s="284"/>
      <c r="BA165" s="284"/>
      <c r="BB165" s="252"/>
      <c r="BC165" s="262">
        <v>391.89549883977782</v>
      </c>
      <c r="BD165" s="284">
        <v>422.62948225902193</v>
      </c>
      <c r="BE165" s="284">
        <v>226.37026544183041</v>
      </c>
      <c r="BF165" s="252">
        <v>0</v>
      </c>
      <c r="BG165" s="262">
        <v>548.54368932038835</v>
      </c>
      <c r="BH165" s="284"/>
      <c r="BI165" s="284"/>
      <c r="BJ165" s="252">
        <v>332.1782178217822</v>
      </c>
      <c r="BK165" s="262"/>
      <c r="BL165" s="252"/>
      <c r="BM165" s="262"/>
      <c r="BN165" s="284"/>
      <c r="BO165" s="284"/>
      <c r="BP165" s="252"/>
      <c r="BQ165" s="266"/>
      <c r="BR165" s="262"/>
      <c r="BS165" s="284"/>
      <c r="BT165" s="252"/>
      <c r="BU165" s="262"/>
      <c r="BV165" s="284"/>
      <c r="BW165" s="252"/>
      <c r="BX165" s="262"/>
      <c r="BY165" s="284"/>
      <c r="BZ165" s="252"/>
      <c r="CA165" s="262"/>
      <c r="CB165" s="284"/>
      <c r="CC165" s="252"/>
      <c r="CD165" s="262"/>
      <c r="CE165" s="284"/>
      <c r="CF165" s="252"/>
      <c r="CG165" s="262"/>
      <c r="CH165" s="284"/>
      <c r="CI165" s="252"/>
      <c r="CJ165" s="262"/>
      <c r="CK165" s="252"/>
      <c r="CL165" s="262"/>
      <c r="CM165" s="252"/>
      <c r="CN165" s="278"/>
      <c r="CO165" s="243"/>
      <c r="CP165" s="278"/>
      <c r="CQ165" s="243"/>
      <c r="CR165" s="263"/>
      <c r="CS165" s="266"/>
      <c r="CT165" s="256"/>
      <c r="CU165" s="265"/>
      <c r="CV165" s="262"/>
      <c r="CW165" s="284"/>
      <c r="CX165" s="284"/>
      <c r="CY165" s="252"/>
      <c r="CZ165" s="266"/>
      <c r="DA165" s="262"/>
      <c r="DB165" s="284"/>
      <c r="DC165" s="284"/>
      <c r="DD165" s="284"/>
      <c r="DE165" s="252"/>
      <c r="DF165" s="262"/>
      <c r="DG165" s="284"/>
      <c r="DH165" s="284"/>
      <c r="DI165" s="284"/>
      <c r="DJ165" s="252"/>
      <c r="DK165" s="256"/>
      <c r="DL165" s="271"/>
      <c r="DM165" s="271"/>
      <c r="DN165" s="265"/>
      <c r="DO165" s="278">
        <v>711.48366640406255</v>
      </c>
      <c r="DP165" s="251">
        <v>801.78469789159328</v>
      </c>
      <c r="DQ165" s="251">
        <v>368.00174989112554</v>
      </c>
      <c r="DR165" s="243">
        <v>0.35799027264118299</v>
      </c>
      <c r="DS165" s="262"/>
      <c r="DT165" s="284"/>
      <c r="DU165" s="284"/>
      <c r="DV165" s="252"/>
      <c r="DW165" s="266"/>
      <c r="DX165" s="266"/>
      <c r="DY165" s="262">
        <v>1016.1137440758295</v>
      </c>
      <c r="DZ165" s="284"/>
      <c r="EA165" s="284"/>
      <c r="EB165" s="252">
        <v>50.943396226415089</v>
      </c>
      <c r="EC165" s="266"/>
      <c r="ED165" s="266"/>
      <c r="EE165" s="262"/>
      <c r="EF165" s="252"/>
      <c r="EG165" s="262"/>
      <c r="EH165" s="252"/>
      <c r="EI165" s="262"/>
      <c r="EJ165" s="252"/>
      <c r="EK165" s="262"/>
      <c r="EL165" s="284"/>
      <c r="EM165" s="252"/>
      <c r="EN165" s="604">
        <v>94.470050000000001</v>
      </c>
      <c r="EO165" s="605">
        <v>0.51282099999999997</v>
      </c>
      <c r="EP165" s="262"/>
      <c r="EQ165" s="252"/>
      <c r="ER165" s="262"/>
      <c r="ES165" s="252"/>
      <c r="ET165" s="262"/>
      <c r="EU165" s="284"/>
      <c r="EV165" s="284"/>
      <c r="EW165" s="252"/>
      <c r="EX165" s="262"/>
      <c r="EY165" s="284"/>
      <c r="EZ165" s="284"/>
      <c r="FA165" s="252"/>
      <c r="FB165" s="262"/>
      <c r="FC165" s="252"/>
      <c r="FD165" s="262"/>
      <c r="FE165" s="284"/>
      <c r="FF165" s="284"/>
      <c r="FG165" s="252"/>
      <c r="FH165" s="262"/>
      <c r="FI165" s="252"/>
      <c r="FJ165" s="262"/>
      <c r="FK165" s="252"/>
      <c r="FL165" s="604"/>
      <c r="FM165" s="605"/>
      <c r="FN165" s="262"/>
      <c r="FO165" s="284"/>
      <c r="FP165" s="284"/>
      <c r="FQ165" s="252"/>
      <c r="FR165" s="262">
        <v>44</v>
      </c>
      <c r="FS165" s="606"/>
      <c r="FT165" s="607"/>
      <c r="FU165" s="608"/>
      <c r="FV165" s="262"/>
      <c r="FW165" s="252"/>
      <c r="FX165" s="262"/>
      <c r="FY165" s="252"/>
      <c r="FZ165" s="262"/>
      <c r="GA165" s="252"/>
      <c r="GB165" s="266"/>
      <c r="GC165" s="262"/>
      <c r="GD165" s="252"/>
      <c r="GE165" s="262"/>
      <c r="GF165" s="284"/>
      <c r="GG165" s="284"/>
      <c r="GH165" s="252"/>
      <c r="GI165" s="266"/>
      <c r="GJ165" s="266"/>
      <c r="GK165" s="266"/>
      <c r="GL165" s="266"/>
      <c r="GM165" s="278">
        <v>463.19781707179294</v>
      </c>
      <c r="GN165" s="251">
        <v>427.7738223540598</v>
      </c>
      <c r="GO165" s="251">
        <v>241.58429017160321</v>
      </c>
      <c r="GP165" s="243">
        <v>0.73940344436338357</v>
      </c>
      <c r="GQ165" s="278">
        <v>408.58070388977131</v>
      </c>
      <c r="GR165" s="251">
        <v>337.39508809819949</v>
      </c>
      <c r="GS165" s="251">
        <v>145.2192684621312</v>
      </c>
      <c r="GT165" s="243">
        <v>1.0166016779915212</v>
      </c>
      <c r="GU165" s="262"/>
      <c r="GV165" s="284"/>
      <c r="GW165" s="284"/>
      <c r="GX165" s="252"/>
      <c r="GY165" s="262"/>
      <c r="GZ165" s="284"/>
      <c r="HA165" s="284"/>
      <c r="HB165" s="252"/>
      <c r="HC165" s="263"/>
      <c r="HD165" s="262"/>
      <c r="HE165" s="252"/>
      <c r="HF165" s="262"/>
      <c r="HG165" s="284"/>
      <c r="HH165" s="284"/>
      <c r="HI165" s="252"/>
      <c r="HJ165" s="262"/>
      <c r="HK165" s="252"/>
      <c r="HL165" s="262">
        <v>1211.17</v>
      </c>
      <c r="HM165" s="284">
        <v>1283.25</v>
      </c>
      <c r="HN165" s="284">
        <v>522.77229999999997</v>
      </c>
      <c r="HO165" s="252">
        <v>0.961538</v>
      </c>
      <c r="HP165" s="262">
        <v>10.66667</v>
      </c>
      <c r="HQ165" s="252">
        <v>14.81481</v>
      </c>
      <c r="HR165" s="262"/>
      <c r="HS165" s="284"/>
      <c r="HT165" s="284"/>
      <c r="HU165" s="252"/>
      <c r="HV165" s="262"/>
      <c r="HW165" s="252"/>
      <c r="HX165" s="262"/>
      <c r="HY165" s="252"/>
      <c r="HZ165" s="278">
        <v>389.81685796099401</v>
      </c>
      <c r="IA165" s="251">
        <v>338.87140824902326</v>
      </c>
      <c r="IB165" s="251">
        <v>256.20844409090927</v>
      </c>
      <c r="IC165" s="243">
        <v>3.1972125307828532</v>
      </c>
      <c r="ID165" s="262"/>
      <c r="IE165" s="252"/>
      <c r="IF165" s="262"/>
      <c r="IG165" s="252"/>
      <c r="IH165" s="278">
        <v>759.47948606555065</v>
      </c>
      <c r="II165" s="251">
        <v>762.0515876663261</v>
      </c>
      <c r="IJ165" s="251">
        <v>361.86563762227394</v>
      </c>
      <c r="IK165" s="243">
        <v>2.3305078779501027</v>
      </c>
      <c r="IL165" s="266"/>
      <c r="IM165" s="262"/>
      <c r="IN165" s="252"/>
      <c r="IO165" s="262">
        <v>377.14285714285711</v>
      </c>
      <c r="IP165" s="284"/>
      <c r="IQ165" s="284"/>
      <c r="IR165" s="252">
        <v>0.49751243781094534</v>
      </c>
      <c r="IS165" s="262">
        <v>369.56521739130437</v>
      </c>
      <c r="IT165" s="284"/>
      <c r="IU165" s="284"/>
      <c r="IV165" s="252">
        <v>1.4705882352941175</v>
      </c>
      <c r="IW165" s="278">
        <v>404.66995880421638</v>
      </c>
      <c r="IX165" s="251">
        <v>440.33773894967834</v>
      </c>
      <c r="IY165" s="251">
        <v>228.58651088391898</v>
      </c>
      <c r="IZ165" s="243">
        <v>0.56717833754402347</v>
      </c>
      <c r="JA165" s="266"/>
      <c r="JB165" s="256"/>
      <c r="JC165" s="271"/>
      <c r="JD165" s="271"/>
      <c r="JE165" s="265"/>
      <c r="JF165" s="262"/>
      <c r="JG165" s="284"/>
      <c r="JH165" s="252"/>
      <c r="JI165" s="262"/>
      <c r="JJ165" s="252"/>
      <c r="JK165" s="278">
        <v>608.76412447057373</v>
      </c>
      <c r="JL165" s="251">
        <v>590.95593783437346</v>
      </c>
      <c r="JM165" s="251">
        <v>279.69634799825855</v>
      </c>
      <c r="JN165" s="243">
        <v>6.7365636779283555</v>
      </c>
      <c r="JO165" s="418" t="s">
        <v>403</v>
      </c>
      <c r="JP165" s="420" t="s">
        <v>403</v>
      </c>
      <c r="JQ165" s="278">
        <v>485.1171306449483</v>
      </c>
      <c r="JR165" s="251">
        <v>501.18142170000033</v>
      </c>
      <c r="JS165" s="251">
        <v>358.52487183522419</v>
      </c>
      <c r="JT165" s="243">
        <v>0.44629028519236613</v>
      </c>
      <c r="JU165" s="262">
        <v>1217.1568627450981</v>
      </c>
      <c r="JV165" s="284"/>
      <c r="JW165" s="284"/>
      <c r="JX165" s="252">
        <v>6.6985645933014366</v>
      </c>
      <c r="JY165" s="256"/>
      <c r="JZ165" s="271"/>
      <c r="KA165" s="271"/>
      <c r="KB165" s="265"/>
      <c r="KC165" s="262"/>
      <c r="KD165" s="284"/>
      <c r="KE165" s="284"/>
      <c r="KF165" s="288"/>
    </row>
    <row r="166" spans="1:292" s="151" customFormat="1" ht="15.75" customHeight="1">
      <c r="A166" s="1046"/>
      <c r="B166" s="609" t="s">
        <v>410</v>
      </c>
      <c r="C166" s="266"/>
      <c r="D166" s="418"/>
      <c r="E166" s="419"/>
      <c r="F166" s="284"/>
      <c r="G166" s="284"/>
      <c r="H166" s="252"/>
      <c r="I166" s="262"/>
      <c r="J166" s="284"/>
      <c r="K166" s="284"/>
      <c r="L166" s="252"/>
      <c r="M166" s="262"/>
      <c r="N166" s="284"/>
      <c r="O166" s="284"/>
      <c r="P166" s="252"/>
      <c r="Q166" s="262"/>
      <c r="R166" s="284"/>
      <c r="S166" s="284"/>
      <c r="T166" s="252"/>
      <c r="U166" s="262"/>
      <c r="V166" s="284"/>
      <c r="W166" s="252"/>
      <c r="X166" s="262"/>
      <c r="Y166" s="284"/>
      <c r="Z166" s="284"/>
      <c r="AA166" s="252"/>
      <c r="AB166" s="256"/>
      <c r="AC166" s="271"/>
      <c r="AD166" s="271"/>
      <c r="AE166" s="265"/>
      <c r="AF166" s="262"/>
      <c r="AG166" s="284"/>
      <c r="AH166" s="284"/>
      <c r="AI166" s="284"/>
      <c r="AJ166" s="252"/>
      <c r="AK166" s="262">
        <v>2926.1904761904761</v>
      </c>
      <c r="AL166" s="284"/>
      <c r="AM166" s="284"/>
      <c r="AN166" s="252">
        <v>4.1860465116279073</v>
      </c>
      <c r="AO166" s="418">
        <v>1.0680000000000001</v>
      </c>
      <c r="AP166" s="252"/>
      <c r="AQ166" s="262"/>
      <c r="AR166" s="284"/>
      <c r="AS166" s="284"/>
      <c r="AT166" s="252"/>
      <c r="AU166" s="262"/>
      <c r="AV166" s="284"/>
      <c r="AW166" s="284"/>
      <c r="AX166" s="252"/>
      <c r="AY166" s="262"/>
      <c r="AZ166" s="284"/>
      <c r="BA166" s="284"/>
      <c r="BB166" s="252"/>
      <c r="BC166" s="262">
        <v>1841.5436151914232</v>
      </c>
      <c r="BD166" s="284">
        <v>1941.125355402095</v>
      </c>
      <c r="BE166" s="284">
        <v>1174.1950176693979</v>
      </c>
      <c r="BF166" s="252">
        <v>1.9419136511835458</v>
      </c>
      <c r="BG166" s="262">
        <v>2872.8155339805826</v>
      </c>
      <c r="BH166" s="284"/>
      <c r="BI166" s="284"/>
      <c r="BJ166" s="252">
        <v>1940.09900990099</v>
      </c>
      <c r="BK166" s="262"/>
      <c r="BL166" s="252"/>
      <c r="BM166" s="262"/>
      <c r="BN166" s="284"/>
      <c r="BO166" s="284"/>
      <c r="BP166" s="252"/>
      <c r="BQ166" s="266"/>
      <c r="BR166" s="262"/>
      <c r="BS166" s="284"/>
      <c r="BT166" s="252"/>
      <c r="BU166" s="262"/>
      <c r="BV166" s="284"/>
      <c r="BW166" s="252"/>
      <c r="BX166" s="262"/>
      <c r="BY166" s="284"/>
      <c r="BZ166" s="252"/>
      <c r="CA166" s="262"/>
      <c r="CB166" s="284"/>
      <c r="CC166" s="252"/>
      <c r="CD166" s="262"/>
      <c r="CE166" s="284"/>
      <c r="CF166" s="252"/>
      <c r="CG166" s="262"/>
      <c r="CH166" s="284"/>
      <c r="CI166" s="252"/>
      <c r="CJ166" s="262"/>
      <c r="CK166" s="252"/>
      <c r="CL166" s="262"/>
      <c r="CM166" s="252"/>
      <c r="CN166" s="278"/>
      <c r="CO166" s="243"/>
      <c r="CP166" s="278"/>
      <c r="CQ166" s="243"/>
      <c r="CR166" s="263"/>
      <c r="CS166" s="266"/>
      <c r="CT166" s="256"/>
      <c r="CU166" s="265"/>
      <c r="CV166" s="262"/>
      <c r="CW166" s="284"/>
      <c r="CX166" s="284"/>
      <c r="CY166" s="252"/>
      <c r="CZ166" s="266"/>
      <c r="DA166" s="262"/>
      <c r="DB166" s="284"/>
      <c r="DC166" s="284"/>
      <c r="DD166" s="284"/>
      <c r="DE166" s="252"/>
      <c r="DF166" s="262"/>
      <c r="DG166" s="284"/>
      <c r="DH166" s="284"/>
      <c r="DI166" s="284"/>
      <c r="DJ166" s="252"/>
      <c r="DK166" s="256"/>
      <c r="DL166" s="271"/>
      <c r="DM166" s="271"/>
      <c r="DN166" s="265"/>
      <c r="DO166" s="278">
        <v>1349.5722300722753</v>
      </c>
      <c r="DP166" s="251">
        <v>1473.4275830738018</v>
      </c>
      <c r="DQ166" s="251">
        <v>800.84301304365169</v>
      </c>
      <c r="DR166" s="243">
        <v>1.8528947078461226</v>
      </c>
      <c r="DS166" s="262"/>
      <c r="DT166" s="284"/>
      <c r="DU166" s="284"/>
      <c r="DV166" s="252"/>
      <c r="DW166" s="266"/>
      <c r="DX166" s="266"/>
      <c r="DY166" s="262">
        <v>3022.2748815165878</v>
      </c>
      <c r="DZ166" s="284"/>
      <c r="EA166" s="284"/>
      <c r="EB166" s="252">
        <v>251.88679245283018</v>
      </c>
      <c r="EC166" s="266"/>
      <c r="ED166" s="266"/>
      <c r="EE166" s="262"/>
      <c r="EF166" s="252"/>
      <c r="EG166" s="262"/>
      <c r="EH166" s="252"/>
      <c r="EI166" s="262"/>
      <c r="EJ166" s="252"/>
      <c r="EK166" s="262"/>
      <c r="EL166" s="284"/>
      <c r="EM166" s="252"/>
      <c r="EN166" s="604">
        <v>477.8802</v>
      </c>
      <c r="EO166" s="605">
        <v>2.5641029999999998</v>
      </c>
      <c r="EP166" s="262"/>
      <c r="EQ166" s="252"/>
      <c r="ER166" s="262"/>
      <c r="ES166" s="252"/>
      <c r="ET166" s="262"/>
      <c r="EU166" s="284"/>
      <c r="EV166" s="284"/>
      <c r="EW166" s="252"/>
      <c r="EX166" s="262"/>
      <c r="EY166" s="284"/>
      <c r="EZ166" s="284"/>
      <c r="FA166" s="252"/>
      <c r="FB166" s="262"/>
      <c r="FC166" s="252"/>
      <c r="FD166" s="262"/>
      <c r="FE166" s="284"/>
      <c r="FF166" s="284"/>
      <c r="FG166" s="252"/>
      <c r="FH166" s="262"/>
      <c r="FI166" s="252"/>
      <c r="FJ166" s="262"/>
      <c r="FK166" s="252"/>
      <c r="FL166" s="604"/>
      <c r="FM166" s="605"/>
      <c r="FN166" s="262"/>
      <c r="FO166" s="284"/>
      <c r="FP166" s="284"/>
      <c r="FQ166" s="252"/>
      <c r="FR166" s="262">
        <v>204</v>
      </c>
      <c r="FS166" s="606"/>
      <c r="FT166" s="607"/>
      <c r="FU166" s="608"/>
      <c r="FV166" s="262"/>
      <c r="FW166" s="252"/>
      <c r="FX166" s="262"/>
      <c r="FY166" s="252"/>
      <c r="FZ166" s="262"/>
      <c r="GA166" s="252"/>
      <c r="GB166" s="266"/>
      <c r="GC166" s="262"/>
      <c r="GD166" s="252"/>
      <c r="GE166" s="262"/>
      <c r="GF166" s="284"/>
      <c r="GG166" s="284"/>
      <c r="GH166" s="252"/>
      <c r="GI166" s="266"/>
      <c r="GJ166" s="266"/>
      <c r="GK166" s="266"/>
      <c r="GL166" s="266"/>
      <c r="GM166" s="278">
        <v>1636.1254663977863</v>
      </c>
      <c r="GN166" s="251">
        <v>1560.9241290442374</v>
      </c>
      <c r="GO166" s="251">
        <v>971.49606291370549</v>
      </c>
      <c r="GP166" s="243">
        <v>2.1821935464019631</v>
      </c>
      <c r="GQ166" s="278">
        <v>1426.8427398203708</v>
      </c>
      <c r="GR166" s="251">
        <v>1265.4965646934884</v>
      </c>
      <c r="GS166" s="251">
        <v>534.00221873031501</v>
      </c>
      <c r="GT166" s="243">
        <v>8.0552947774622297</v>
      </c>
      <c r="GU166" s="262"/>
      <c r="GV166" s="284"/>
      <c r="GW166" s="284"/>
      <c r="GX166" s="252"/>
      <c r="GY166" s="262"/>
      <c r="GZ166" s="284"/>
      <c r="HA166" s="284"/>
      <c r="HB166" s="252"/>
      <c r="HC166" s="263"/>
      <c r="HD166" s="262"/>
      <c r="HE166" s="252"/>
      <c r="HF166" s="262"/>
      <c r="HG166" s="284"/>
      <c r="HH166" s="284"/>
      <c r="HI166" s="252"/>
      <c r="HJ166" s="262"/>
      <c r="HK166" s="252"/>
      <c r="HL166" s="262">
        <v>4670.3900000000003</v>
      </c>
      <c r="HM166" s="284">
        <v>5023.4399999999996</v>
      </c>
      <c r="HN166" s="284">
        <v>2442.5740000000001</v>
      </c>
      <c r="HO166" s="252">
        <v>8.6538459999999997</v>
      </c>
      <c r="HP166" s="262">
        <v>14.66667</v>
      </c>
      <c r="HQ166" s="252">
        <v>20.370370000000001</v>
      </c>
      <c r="HR166" s="262"/>
      <c r="HS166" s="284"/>
      <c r="HT166" s="284"/>
      <c r="HU166" s="252"/>
      <c r="HV166" s="262"/>
      <c r="HW166" s="252"/>
      <c r="HX166" s="262"/>
      <c r="HY166" s="252"/>
      <c r="HZ166" s="278">
        <v>559.54642891266576</v>
      </c>
      <c r="IA166" s="251">
        <v>499.37548007491768</v>
      </c>
      <c r="IB166" s="251">
        <v>408.23673243932393</v>
      </c>
      <c r="IC166" s="243">
        <v>8.2114455550774714</v>
      </c>
      <c r="ID166" s="262"/>
      <c r="IE166" s="252"/>
      <c r="IF166" s="262"/>
      <c r="IG166" s="252"/>
      <c r="IH166" s="278">
        <v>1739.2831671416218</v>
      </c>
      <c r="II166" s="251">
        <v>1668.3792882081855</v>
      </c>
      <c r="IJ166" s="251">
        <v>891.04525639603389</v>
      </c>
      <c r="IK166" s="243">
        <v>10.173091473707695</v>
      </c>
      <c r="IL166" s="266"/>
      <c r="IM166" s="262"/>
      <c r="IN166" s="252"/>
      <c r="IO166" s="262">
        <v>1723.2653061224489</v>
      </c>
      <c r="IP166" s="284"/>
      <c r="IQ166" s="284"/>
      <c r="IR166" s="252">
        <v>4.9751243781094532</v>
      </c>
      <c r="IS166" s="262">
        <v>1473.913043478261</v>
      </c>
      <c r="IT166" s="284"/>
      <c r="IU166" s="284"/>
      <c r="IV166" s="252">
        <v>12.745098039215685</v>
      </c>
      <c r="IW166" s="278">
        <v>1725.2627072799019</v>
      </c>
      <c r="IX166" s="251">
        <v>1749.2366187046573</v>
      </c>
      <c r="IY166" s="251">
        <v>1097.0157047728374</v>
      </c>
      <c r="IZ166" s="243">
        <v>4.4127452554610445</v>
      </c>
      <c r="JA166" s="266"/>
      <c r="JB166" s="256"/>
      <c r="JC166" s="271"/>
      <c r="JD166" s="271"/>
      <c r="JE166" s="265"/>
      <c r="JF166" s="262"/>
      <c r="JG166" s="284"/>
      <c r="JH166" s="252"/>
      <c r="JI166" s="262"/>
      <c r="JJ166" s="252"/>
      <c r="JK166" s="278">
        <v>1967.4340494175008</v>
      </c>
      <c r="JL166" s="251">
        <v>1945.0608728554132</v>
      </c>
      <c r="JM166" s="251">
        <v>1033.2556714085426</v>
      </c>
      <c r="JN166" s="243">
        <v>29.621952417761594</v>
      </c>
      <c r="JO166" s="418" t="s">
        <v>403</v>
      </c>
      <c r="JP166" s="420" t="s">
        <v>403</v>
      </c>
      <c r="JQ166" s="278">
        <v>1638.7122745380527</v>
      </c>
      <c r="JR166" s="251">
        <v>1736.9775914664735</v>
      </c>
      <c r="JS166" s="251">
        <v>1332.818468241509</v>
      </c>
      <c r="JT166" s="243">
        <v>3.2345994093446722</v>
      </c>
      <c r="JU166" s="262">
        <v>2706.8627450980393</v>
      </c>
      <c r="JV166" s="284"/>
      <c r="JW166" s="284"/>
      <c r="JX166" s="252">
        <v>30.143540669856463</v>
      </c>
      <c r="JY166" s="256"/>
      <c r="JZ166" s="271"/>
      <c r="KA166" s="271"/>
      <c r="KB166" s="265"/>
      <c r="KC166" s="262"/>
      <c r="KD166" s="284"/>
      <c r="KE166" s="284"/>
      <c r="KF166" s="288"/>
    </row>
    <row r="167" spans="1:292" s="151" customFormat="1" ht="15.75" customHeight="1">
      <c r="A167" s="1046"/>
      <c r="B167" s="609" t="s">
        <v>411</v>
      </c>
      <c r="C167" s="266"/>
      <c r="D167" s="418"/>
      <c r="E167" s="419"/>
      <c r="F167" s="284"/>
      <c r="G167" s="284"/>
      <c r="H167" s="252"/>
      <c r="I167" s="262"/>
      <c r="J167" s="284"/>
      <c r="K167" s="284"/>
      <c r="L167" s="252"/>
      <c r="M167" s="262"/>
      <c r="N167" s="284"/>
      <c r="O167" s="284"/>
      <c r="P167" s="252"/>
      <c r="Q167" s="262"/>
      <c r="R167" s="284"/>
      <c r="S167" s="284"/>
      <c r="T167" s="252"/>
      <c r="U167" s="262"/>
      <c r="V167" s="284"/>
      <c r="W167" s="252"/>
      <c r="X167" s="262"/>
      <c r="Y167" s="284"/>
      <c r="Z167" s="284"/>
      <c r="AA167" s="252"/>
      <c r="AB167" s="256"/>
      <c r="AC167" s="271"/>
      <c r="AD167" s="271"/>
      <c r="AE167" s="265"/>
      <c r="AF167" s="262"/>
      <c r="AG167" s="284"/>
      <c r="AH167" s="284"/>
      <c r="AI167" s="284"/>
      <c r="AJ167" s="252"/>
      <c r="AK167" s="262">
        <v>1237.6190476190477</v>
      </c>
      <c r="AL167" s="284"/>
      <c r="AM167" s="284"/>
      <c r="AN167" s="252">
        <v>5.1162790697674412</v>
      </c>
      <c r="AO167" s="418">
        <v>0.34399999999999997</v>
      </c>
      <c r="AP167" s="252"/>
      <c r="AQ167" s="262"/>
      <c r="AR167" s="284"/>
      <c r="AS167" s="284"/>
      <c r="AT167" s="252"/>
      <c r="AU167" s="262"/>
      <c r="AV167" s="284"/>
      <c r="AW167" s="284"/>
      <c r="AX167" s="252"/>
      <c r="AY167" s="262"/>
      <c r="AZ167" s="284"/>
      <c r="BA167" s="284"/>
      <c r="BB167" s="252"/>
      <c r="BC167" s="262">
        <v>657.37543695174782</v>
      </c>
      <c r="BD167" s="284">
        <v>673.62952498996322</v>
      </c>
      <c r="BE167" s="284">
        <v>441.28003020305067</v>
      </c>
      <c r="BF167" s="252">
        <v>1.2535569435726173</v>
      </c>
      <c r="BG167" s="262">
        <v>505.33980582524265</v>
      </c>
      <c r="BH167" s="284"/>
      <c r="BI167" s="284"/>
      <c r="BJ167" s="252">
        <v>361.38613861386136</v>
      </c>
      <c r="BK167" s="262"/>
      <c r="BL167" s="252"/>
      <c r="BM167" s="262"/>
      <c r="BN167" s="284"/>
      <c r="BO167" s="284"/>
      <c r="BP167" s="252"/>
      <c r="BQ167" s="266"/>
      <c r="BR167" s="262"/>
      <c r="BS167" s="284"/>
      <c r="BT167" s="252"/>
      <c r="BU167" s="262"/>
      <c r="BV167" s="284"/>
      <c r="BW167" s="252"/>
      <c r="BX167" s="262"/>
      <c r="BY167" s="284"/>
      <c r="BZ167" s="252"/>
      <c r="CA167" s="262"/>
      <c r="CB167" s="284"/>
      <c r="CC167" s="252"/>
      <c r="CD167" s="262"/>
      <c r="CE167" s="284"/>
      <c r="CF167" s="252"/>
      <c r="CG167" s="262"/>
      <c r="CH167" s="284"/>
      <c r="CI167" s="252"/>
      <c r="CJ167" s="262"/>
      <c r="CK167" s="252"/>
      <c r="CL167" s="262"/>
      <c r="CM167" s="252"/>
      <c r="CN167" s="278"/>
      <c r="CO167" s="243"/>
      <c r="CP167" s="278"/>
      <c r="CQ167" s="243"/>
      <c r="CR167" s="263"/>
      <c r="CS167" s="266"/>
      <c r="CT167" s="256"/>
      <c r="CU167" s="265"/>
      <c r="CV167" s="262"/>
      <c r="CW167" s="284"/>
      <c r="CX167" s="284"/>
      <c r="CY167" s="252"/>
      <c r="CZ167" s="266"/>
      <c r="DA167" s="262"/>
      <c r="DB167" s="284"/>
      <c r="DC167" s="284"/>
      <c r="DD167" s="284"/>
      <c r="DE167" s="252"/>
      <c r="DF167" s="262"/>
      <c r="DG167" s="284"/>
      <c r="DH167" s="284"/>
      <c r="DI167" s="284"/>
      <c r="DJ167" s="252"/>
      <c r="DK167" s="256"/>
      <c r="DL167" s="271"/>
      <c r="DM167" s="271"/>
      <c r="DN167" s="265"/>
      <c r="DO167" s="278">
        <v>675.9624843381248</v>
      </c>
      <c r="DP167" s="251">
        <v>710.36195499066969</v>
      </c>
      <c r="DQ167" s="251">
        <v>433.88280445917866</v>
      </c>
      <c r="DR167" s="243">
        <v>2.1617104924871433</v>
      </c>
      <c r="DS167" s="262"/>
      <c r="DT167" s="284"/>
      <c r="DU167" s="284"/>
      <c r="DV167" s="252"/>
      <c r="DW167" s="266"/>
      <c r="DX167" s="266"/>
      <c r="DY167" s="262">
        <v>1341.7061611374409</v>
      </c>
      <c r="DZ167" s="284"/>
      <c r="EA167" s="284"/>
      <c r="EB167" s="252">
        <v>180.66037735849056</v>
      </c>
      <c r="EC167" s="266"/>
      <c r="ED167" s="266"/>
      <c r="EE167" s="262"/>
      <c r="EF167" s="252"/>
      <c r="EG167" s="262"/>
      <c r="EH167" s="252"/>
      <c r="EI167" s="262"/>
      <c r="EJ167" s="252"/>
      <c r="EK167" s="262"/>
      <c r="EL167" s="284"/>
      <c r="EM167" s="252"/>
      <c r="EN167" s="604">
        <v>146.0829</v>
      </c>
      <c r="EO167" s="605">
        <v>1.538462</v>
      </c>
      <c r="EP167" s="262"/>
      <c r="EQ167" s="252"/>
      <c r="ER167" s="262"/>
      <c r="ES167" s="252"/>
      <c r="ET167" s="262"/>
      <c r="EU167" s="284"/>
      <c r="EV167" s="284"/>
      <c r="EW167" s="252"/>
      <c r="EX167" s="262"/>
      <c r="EY167" s="284"/>
      <c r="EZ167" s="284"/>
      <c r="FA167" s="252"/>
      <c r="FB167" s="262"/>
      <c r="FC167" s="252"/>
      <c r="FD167" s="262"/>
      <c r="FE167" s="284"/>
      <c r="FF167" s="284"/>
      <c r="FG167" s="252"/>
      <c r="FH167" s="262"/>
      <c r="FI167" s="252"/>
      <c r="FJ167" s="262"/>
      <c r="FK167" s="252"/>
      <c r="FL167" s="604"/>
      <c r="FM167" s="605"/>
      <c r="FN167" s="262"/>
      <c r="FO167" s="284"/>
      <c r="FP167" s="284"/>
      <c r="FQ167" s="252"/>
      <c r="FR167" s="262">
        <v>144</v>
      </c>
      <c r="FS167" s="606"/>
      <c r="FT167" s="607"/>
      <c r="FU167" s="608"/>
      <c r="FV167" s="262"/>
      <c r="FW167" s="252"/>
      <c r="FX167" s="262"/>
      <c r="FY167" s="252"/>
      <c r="FZ167" s="262"/>
      <c r="GA167" s="252"/>
      <c r="GB167" s="266"/>
      <c r="GC167" s="262"/>
      <c r="GD167" s="252"/>
      <c r="GE167" s="262"/>
      <c r="GF167" s="284"/>
      <c r="GG167" s="284"/>
      <c r="GH167" s="252"/>
      <c r="GI167" s="266"/>
      <c r="GJ167" s="266"/>
      <c r="GK167" s="266"/>
      <c r="GL167" s="266"/>
      <c r="GM167" s="278">
        <v>794.23107150671854</v>
      </c>
      <c r="GN167" s="251">
        <v>847.08605143135196</v>
      </c>
      <c r="GO167" s="251">
        <v>568.88771466223648</v>
      </c>
      <c r="GP167" s="243">
        <v>0.76694569300729187</v>
      </c>
      <c r="GQ167" s="278">
        <v>567.95739257367848</v>
      </c>
      <c r="GR167" s="251">
        <v>517.24548443143658</v>
      </c>
      <c r="GS167" s="251">
        <v>284.13130752427588</v>
      </c>
      <c r="GT167" s="243">
        <v>5.5658388165418149</v>
      </c>
      <c r="GU167" s="262"/>
      <c r="GV167" s="284"/>
      <c r="GW167" s="284"/>
      <c r="GX167" s="252"/>
      <c r="GY167" s="262"/>
      <c r="GZ167" s="284"/>
      <c r="HA167" s="284"/>
      <c r="HB167" s="252"/>
      <c r="HC167" s="263"/>
      <c r="HD167" s="262"/>
      <c r="HE167" s="252"/>
      <c r="HF167" s="262"/>
      <c r="HG167" s="284"/>
      <c r="HH167" s="284"/>
      <c r="HI167" s="252"/>
      <c r="HJ167" s="262"/>
      <c r="HK167" s="252"/>
      <c r="HL167" s="262">
        <v>2546.12</v>
      </c>
      <c r="HM167" s="284">
        <v>2749.28</v>
      </c>
      <c r="HN167" s="284">
        <v>1588.614</v>
      </c>
      <c r="HO167" s="252">
        <v>14.90385</v>
      </c>
      <c r="HP167" s="262">
        <v>4.8888889999999998</v>
      </c>
      <c r="HQ167" s="252">
        <v>6.7901230000000004</v>
      </c>
      <c r="HR167" s="262"/>
      <c r="HS167" s="284"/>
      <c r="HT167" s="284"/>
      <c r="HU167" s="252"/>
      <c r="HV167" s="262"/>
      <c r="HW167" s="252"/>
      <c r="HX167" s="262"/>
      <c r="HY167" s="252"/>
      <c r="HZ167" s="278">
        <v>186.19987459857171</v>
      </c>
      <c r="IA167" s="251">
        <v>172.00811269191314</v>
      </c>
      <c r="IB167" s="251">
        <v>141.76773892416608</v>
      </c>
      <c r="IC167" s="243">
        <v>4.8283485748304997</v>
      </c>
      <c r="ID167" s="262"/>
      <c r="IE167" s="252"/>
      <c r="IF167" s="262"/>
      <c r="IG167" s="252"/>
      <c r="IH167" s="278">
        <v>925.71001816608464</v>
      </c>
      <c r="II167" s="251">
        <v>903.71901147614301</v>
      </c>
      <c r="IJ167" s="251">
        <v>529.77822685203682</v>
      </c>
      <c r="IK167" s="243">
        <v>9.8673892257498697</v>
      </c>
      <c r="IL167" s="266"/>
      <c r="IM167" s="262"/>
      <c r="IN167" s="252"/>
      <c r="IO167" s="262">
        <v>432.65306122448976</v>
      </c>
      <c r="IP167" s="284"/>
      <c r="IQ167" s="284"/>
      <c r="IR167" s="252">
        <v>2.9850746268656723</v>
      </c>
      <c r="IS167" s="262">
        <v>871.49758454106291</v>
      </c>
      <c r="IT167" s="284"/>
      <c r="IU167" s="284"/>
      <c r="IV167" s="252">
        <v>17.156862745098042</v>
      </c>
      <c r="IW167" s="278">
        <v>1491.0746405866785</v>
      </c>
      <c r="IX167" s="251">
        <v>1524.8921817142973</v>
      </c>
      <c r="IY167" s="251">
        <v>1099.4623707216997</v>
      </c>
      <c r="IZ167" s="243">
        <v>10.588143878892955</v>
      </c>
      <c r="JA167" s="266"/>
      <c r="JB167" s="256"/>
      <c r="JC167" s="271"/>
      <c r="JD167" s="271"/>
      <c r="JE167" s="265"/>
      <c r="JF167" s="262"/>
      <c r="JG167" s="284"/>
      <c r="JH167" s="252"/>
      <c r="JI167" s="262"/>
      <c r="JJ167" s="252"/>
      <c r="JK167" s="278">
        <v>1223.8015207396245</v>
      </c>
      <c r="JL167" s="251">
        <v>1215.0932779733337</v>
      </c>
      <c r="JM167" s="251">
        <v>682.28623976664221</v>
      </c>
      <c r="JN167" s="243">
        <v>26.993574124521349</v>
      </c>
      <c r="JO167" s="418" t="s">
        <v>403</v>
      </c>
      <c r="JP167" s="420" t="s">
        <v>403</v>
      </c>
      <c r="JQ167" s="278">
        <v>856.94274222991078</v>
      </c>
      <c r="JR167" s="251">
        <v>848.67492765175837</v>
      </c>
      <c r="JS167" s="251">
        <v>707.42935582242671</v>
      </c>
      <c r="JT167" s="243">
        <v>3.1642383283458759</v>
      </c>
      <c r="JU167" s="262">
        <v>692.64705882352939</v>
      </c>
      <c r="JV167" s="284"/>
      <c r="JW167" s="284"/>
      <c r="JX167" s="252">
        <v>16.267942583732061</v>
      </c>
      <c r="JY167" s="256"/>
      <c r="JZ167" s="271"/>
      <c r="KA167" s="271"/>
      <c r="KB167" s="265"/>
      <c r="KC167" s="262"/>
      <c r="KD167" s="284"/>
      <c r="KE167" s="284"/>
      <c r="KF167" s="288"/>
    </row>
    <row r="168" spans="1:292" s="151" customFormat="1" ht="15.75" customHeight="1">
      <c r="A168" s="1046"/>
      <c r="B168" s="609" t="s">
        <v>412</v>
      </c>
      <c r="C168" s="266"/>
      <c r="D168" s="418"/>
      <c r="E168" s="419"/>
      <c r="F168" s="284"/>
      <c r="G168" s="284"/>
      <c r="H168" s="252"/>
      <c r="I168" s="262"/>
      <c r="J168" s="284"/>
      <c r="K168" s="284"/>
      <c r="L168" s="252"/>
      <c r="M168" s="262"/>
      <c r="N168" s="284"/>
      <c r="O168" s="284"/>
      <c r="P168" s="252"/>
      <c r="Q168" s="262"/>
      <c r="R168" s="284"/>
      <c r="S168" s="284"/>
      <c r="T168" s="252"/>
      <c r="U168" s="262"/>
      <c r="V168" s="284"/>
      <c r="W168" s="252"/>
      <c r="X168" s="262"/>
      <c r="Y168" s="284"/>
      <c r="Z168" s="284"/>
      <c r="AA168" s="252"/>
      <c r="AB168" s="256"/>
      <c r="AC168" s="271"/>
      <c r="AD168" s="271"/>
      <c r="AE168" s="265"/>
      <c r="AF168" s="262"/>
      <c r="AG168" s="284"/>
      <c r="AH168" s="284"/>
      <c r="AI168" s="284"/>
      <c r="AJ168" s="252"/>
      <c r="AK168" s="262">
        <v>822.38095238095241</v>
      </c>
      <c r="AL168" s="284"/>
      <c r="AM168" s="284"/>
      <c r="AN168" s="252">
        <v>2.7906976744186047</v>
      </c>
      <c r="AO168" s="418">
        <v>0.50800000000000001</v>
      </c>
      <c r="AP168" s="252"/>
      <c r="AQ168" s="262"/>
      <c r="AR168" s="284"/>
      <c r="AS168" s="284"/>
      <c r="AT168" s="252"/>
      <c r="AU168" s="262"/>
      <c r="AV168" s="284"/>
      <c r="AW168" s="284"/>
      <c r="AX168" s="252"/>
      <c r="AY168" s="262"/>
      <c r="AZ168" s="284"/>
      <c r="BA168" s="284"/>
      <c r="BB168" s="252"/>
      <c r="BC168" s="262">
        <v>1076.4123172966204</v>
      </c>
      <c r="BD168" s="284">
        <v>1130.3925932615725</v>
      </c>
      <c r="BE168" s="284">
        <v>730.91948875203036</v>
      </c>
      <c r="BF168" s="252">
        <v>2.1420429176135598</v>
      </c>
      <c r="BG168" s="262">
        <v>1616.990291262136</v>
      </c>
      <c r="BH168" s="284"/>
      <c r="BI168" s="284"/>
      <c r="BJ168" s="252">
        <v>1176.2376237623762</v>
      </c>
      <c r="BK168" s="262"/>
      <c r="BL168" s="252"/>
      <c r="BM168" s="262"/>
      <c r="BN168" s="284"/>
      <c r="BO168" s="284"/>
      <c r="BP168" s="252"/>
      <c r="BQ168" s="266"/>
      <c r="BR168" s="262"/>
      <c r="BS168" s="284"/>
      <c r="BT168" s="252"/>
      <c r="BU168" s="262"/>
      <c r="BV168" s="284"/>
      <c r="BW168" s="252"/>
      <c r="BX168" s="262"/>
      <c r="BY168" s="284"/>
      <c r="BZ168" s="252"/>
      <c r="CA168" s="262"/>
      <c r="CB168" s="284"/>
      <c r="CC168" s="252"/>
      <c r="CD168" s="262"/>
      <c r="CE168" s="284"/>
      <c r="CF168" s="252"/>
      <c r="CG168" s="262"/>
      <c r="CH168" s="284"/>
      <c r="CI168" s="252"/>
      <c r="CJ168" s="262"/>
      <c r="CK168" s="252"/>
      <c r="CL168" s="262"/>
      <c r="CM168" s="252"/>
      <c r="CN168" s="278"/>
      <c r="CO168" s="243"/>
      <c r="CP168" s="278"/>
      <c r="CQ168" s="243"/>
      <c r="CR168" s="263"/>
      <c r="CS168" s="266"/>
      <c r="CT168" s="256"/>
      <c r="CU168" s="265"/>
      <c r="CV168" s="262"/>
      <c r="CW168" s="284"/>
      <c r="CX168" s="284"/>
      <c r="CY168" s="252"/>
      <c r="CZ168" s="266"/>
      <c r="DA168" s="262"/>
      <c r="DB168" s="284"/>
      <c r="DC168" s="284"/>
      <c r="DD168" s="284"/>
      <c r="DE168" s="252"/>
      <c r="DF168" s="262"/>
      <c r="DG168" s="284"/>
      <c r="DH168" s="284"/>
      <c r="DI168" s="284"/>
      <c r="DJ168" s="252"/>
      <c r="DK168" s="256"/>
      <c r="DL168" s="271"/>
      <c r="DM168" s="271"/>
      <c r="DN168" s="265"/>
      <c r="DO168" s="278">
        <v>549.75227808360705</v>
      </c>
      <c r="DP168" s="251">
        <v>589.86381292225917</v>
      </c>
      <c r="DQ168" s="251">
        <v>358.20222540547502</v>
      </c>
      <c r="DR168" s="243">
        <v>1.2805036675242314</v>
      </c>
      <c r="DS168" s="262"/>
      <c r="DT168" s="284"/>
      <c r="DU168" s="284"/>
      <c r="DV168" s="252"/>
      <c r="DW168" s="266"/>
      <c r="DX168" s="266"/>
      <c r="DY168" s="262">
        <v>1183.4123222748815</v>
      </c>
      <c r="DZ168" s="284"/>
      <c r="EA168" s="284"/>
      <c r="EB168" s="252">
        <v>139.62264150943395</v>
      </c>
      <c r="EC168" s="266"/>
      <c r="ED168" s="266"/>
      <c r="EE168" s="262"/>
      <c r="EF168" s="252"/>
      <c r="EG168" s="262"/>
      <c r="EH168" s="252"/>
      <c r="EI168" s="262"/>
      <c r="EJ168" s="252"/>
      <c r="EK168" s="262"/>
      <c r="EL168" s="284"/>
      <c r="EM168" s="252"/>
      <c r="EN168" s="604">
        <v>156.22120000000001</v>
      </c>
      <c r="EO168" s="605">
        <v>1.538462</v>
      </c>
      <c r="EP168" s="262"/>
      <c r="EQ168" s="252"/>
      <c r="ER168" s="262"/>
      <c r="ES168" s="252"/>
      <c r="ET168" s="262"/>
      <c r="EU168" s="284"/>
      <c r="EV168" s="284"/>
      <c r="EW168" s="252"/>
      <c r="EX168" s="262"/>
      <c r="EY168" s="284"/>
      <c r="EZ168" s="284"/>
      <c r="FA168" s="252"/>
      <c r="FB168" s="262"/>
      <c r="FC168" s="252"/>
      <c r="FD168" s="262"/>
      <c r="FE168" s="284"/>
      <c r="FF168" s="284"/>
      <c r="FG168" s="252"/>
      <c r="FH168" s="262"/>
      <c r="FI168" s="252"/>
      <c r="FJ168" s="262"/>
      <c r="FK168" s="252"/>
      <c r="FL168" s="604"/>
      <c r="FM168" s="605"/>
      <c r="FN168" s="262"/>
      <c r="FO168" s="284"/>
      <c r="FP168" s="284"/>
      <c r="FQ168" s="252"/>
      <c r="FR168" s="262">
        <v>58</v>
      </c>
      <c r="FS168" s="606"/>
      <c r="FT168" s="607"/>
      <c r="FU168" s="608"/>
      <c r="FV168" s="262"/>
      <c r="FW168" s="252"/>
      <c r="FX168" s="262"/>
      <c r="FY168" s="252"/>
      <c r="FZ168" s="262"/>
      <c r="GA168" s="252"/>
      <c r="GB168" s="266"/>
      <c r="GC168" s="262"/>
      <c r="GD168" s="252"/>
      <c r="GE168" s="262"/>
      <c r="GF168" s="284"/>
      <c r="GG168" s="284"/>
      <c r="GH168" s="252"/>
      <c r="GI168" s="266"/>
      <c r="GJ168" s="266"/>
      <c r="GK168" s="266"/>
      <c r="GL168" s="266"/>
      <c r="GM168" s="278">
        <v>823.68344943959642</v>
      </c>
      <c r="GN168" s="251">
        <v>824.52568344604595</v>
      </c>
      <c r="GO168" s="251">
        <v>558.76037104648935</v>
      </c>
      <c r="GP168" s="243">
        <v>0.79236930714013021</v>
      </c>
      <c r="GQ168" s="278">
        <v>799.2052703387568</v>
      </c>
      <c r="GR168" s="251">
        <v>724.50339075198951</v>
      </c>
      <c r="GS168" s="251">
        <v>382.98898523251557</v>
      </c>
      <c r="GT168" s="243">
        <v>10.185950146150342</v>
      </c>
      <c r="GU168" s="262"/>
      <c r="GV168" s="284"/>
      <c r="GW168" s="284"/>
      <c r="GX168" s="252"/>
      <c r="GY168" s="262"/>
      <c r="GZ168" s="284"/>
      <c r="HA168" s="284"/>
      <c r="HB168" s="252"/>
      <c r="HC168" s="263"/>
      <c r="HD168" s="262"/>
      <c r="HE168" s="252"/>
      <c r="HF168" s="262"/>
      <c r="HG168" s="284"/>
      <c r="HH168" s="284"/>
      <c r="HI168" s="252"/>
      <c r="HJ168" s="262"/>
      <c r="HK168" s="252"/>
      <c r="HL168" s="262">
        <v>1196.5999999999999</v>
      </c>
      <c r="HM168" s="284">
        <v>1299.04</v>
      </c>
      <c r="HN168" s="284">
        <v>711.88120000000004</v>
      </c>
      <c r="HO168" s="252">
        <v>5.288462</v>
      </c>
      <c r="HP168" s="262">
        <v>5.7777779999999996</v>
      </c>
      <c r="HQ168" s="252">
        <v>8.0246910000000007</v>
      </c>
      <c r="HR168" s="262"/>
      <c r="HS168" s="284"/>
      <c r="HT168" s="284"/>
      <c r="HU168" s="252"/>
      <c r="HV168" s="262"/>
      <c r="HW168" s="252"/>
      <c r="HX168" s="262"/>
      <c r="HY168" s="252"/>
      <c r="HZ168" s="278">
        <v>349.15555528262934</v>
      </c>
      <c r="IA168" s="251">
        <v>322.18699329830662</v>
      </c>
      <c r="IB168" s="251">
        <v>269.94426685482506</v>
      </c>
      <c r="IC168" s="243">
        <v>10.453676726738413</v>
      </c>
      <c r="ID168" s="262"/>
      <c r="IE168" s="252"/>
      <c r="IF168" s="262"/>
      <c r="IG168" s="252"/>
      <c r="IH168" s="278">
        <v>720.42556191202345</v>
      </c>
      <c r="II168" s="251">
        <v>697.95810400557207</v>
      </c>
      <c r="IJ168" s="251">
        <v>416.43974851621562</v>
      </c>
      <c r="IK168" s="243">
        <v>8.8936709544767893</v>
      </c>
      <c r="IL168" s="266"/>
      <c r="IM168" s="262"/>
      <c r="IN168" s="252"/>
      <c r="IO168" s="262">
        <v>536.73469387755085</v>
      </c>
      <c r="IP168" s="284"/>
      <c r="IQ168" s="284"/>
      <c r="IR168" s="252">
        <v>3.4825870646766175</v>
      </c>
      <c r="IS168" s="262">
        <v>482.12560386473433</v>
      </c>
      <c r="IT168" s="284"/>
      <c r="IU168" s="284"/>
      <c r="IV168" s="252">
        <v>7.8431372549019605</v>
      </c>
      <c r="IW168" s="278">
        <v>511.10765506721157</v>
      </c>
      <c r="IX168" s="251">
        <v>525.40451999306242</v>
      </c>
      <c r="IY168" s="251">
        <v>363.99040018312502</v>
      </c>
      <c r="IZ168" s="243">
        <v>2.566970924229417</v>
      </c>
      <c r="JA168" s="266"/>
      <c r="JB168" s="256"/>
      <c r="JC168" s="271"/>
      <c r="JD168" s="271"/>
      <c r="JE168" s="265"/>
      <c r="JF168" s="262"/>
      <c r="JG168" s="284"/>
      <c r="JH168" s="252"/>
      <c r="JI168" s="262"/>
      <c r="JJ168" s="252"/>
      <c r="JK168" s="278">
        <v>672.88704759947575</v>
      </c>
      <c r="JL168" s="251">
        <v>666.25130245559603</v>
      </c>
      <c r="JM168" s="251">
        <v>381.84433349353804</v>
      </c>
      <c r="JN168" s="243">
        <v>13.404299119045181</v>
      </c>
      <c r="JO168" s="418" t="s">
        <v>403</v>
      </c>
      <c r="JP168" s="420" t="s">
        <v>403</v>
      </c>
      <c r="JQ168" s="278">
        <v>849.91500005995397</v>
      </c>
      <c r="JR168" s="251">
        <v>870.38279960786303</v>
      </c>
      <c r="JS168" s="251">
        <v>697.42555418830455</v>
      </c>
      <c r="JT168" s="243">
        <v>3.3592390385425408</v>
      </c>
      <c r="JU168" s="262">
        <v>987.74509803921569</v>
      </c>
      <c r="JV168" s="284"/>
      <c r="JW168" s="284"/>
      <c r="JX168" s="252">
        <v>20.574162679425839</v>
      </c>
      <c r="JY168" s="256"/>
      <c r="JZ168" s="271"/>
      <c r="KA168" s="271"/>
      <c r="KB168" s="265"/>
      <c r="KC168" s="262"/>
      <c r="KD168" s="284"/>
      <c r="KE168" s="284"/>
      <c r="KF168" s="288"/>
    </row>
    <row r="169" spans="1:292" s="151" customFormat="1" ht="15.75" customHeight="1">
      <c r="A169" s="1046"/>
      <c r="B169" s="609" t="s">
        <v>413</v>
      </c>
      <c r="C169" s="266"/>
      <c r="D169" s="418"/>
      <c r="E169" s="419"/>
      <c r="F169" s="284"/>
      <c r="G169" s="284"/>
      <c r="H169" s="252"/>
      <c r="I169" s="262"/>
      <c r="J169" s="284"/>
      <c r="K169" s="284"/>
      <c r="L169" s="252"/>
      <c r="M169" s="262"/>
      <c r="N169" s="284"/>
      <c r="O169" s="284"/>
      <c r="P169" s="252"/>
      <c r="Q169" s="262"/>
      <c r="R169" s="284"/>
      <c r="S169" s="284"/>
      <c r="T169" s="252"/>
      <c r="U169" s="262"/>
      <c r="V169" s="284"/>
      <c r="W169" s="252"/>
      <c r="X169" s="262"/>
      <c r="Y169" s="284"/>
      <c r="Z169" s="284"/>
      <c r="AA169" s="252"/>
      <c r="AB169" s="256"/>
      <c r="AC169" s="271"/>
      <c r="AD169" s="271"/>
      <c r="AE169" s="265"/>
      <c r="AF169" s="262"/>
      <c r="AG169" s="284"/>
      <c r="AH169" s="284"/>
      <c r="AI169" s="284"/>
      <c r="AJ169" s="252"/>
      <c r="AK169" s="262">
        <v>4743.8095238095239</v>
      </c>
      <c r="AL169" s="284"/>
      <c r="AM169" s="284"/>
      <c r="AN169" s="252">
        <v>46.511627906976749</v>
      </c>
      <c r="AO169" s="418">
        <v>1.1399999999999999</v>
      </c>
      <c r="AP169" s="252"/>
      <c r="AQ169" s="262"/>
      <c r="AR169" s="284"/>
      <c r="AS169" s="284"/>
      <c r="AT169" s="252"/>
      <c r="AU169" s="262"/>
      <c r="AV169" s="284"/>
      <c r="AW169" s="284"/>
      <c r="AX169" s="252"/>
      <c r="AY169" s="262"/>
      <c r="AZ169" s="284"/>
      <c r="BA169" s="284"/>
      <c r="BB169" s="252"/>
      <c r="BC169" s="262">
        <v>1680.3191523074879</v>
      </c>
      <c r="BD169" s="284">
        <v>1805.116675199602</v>
      </c>
      <c r="BE169" s="284">
        <v>1296.0552087444876</v>
      </c>
      <c r="BF169" s="252">
        <v>9.3038120107615612</v>
      </c>
      <c r="BG169" s="262">
        <v>2193.2038834951454</v>
      </c>
      <c r="BH169" s="284"/>
      <c r="BI169" s="284"/>
      <c r="BJ169" s="252">
        <v>1788.1188118811881</v>
      </c>
      <c r="BK169" s="262"/>
      <c r="BL169" s="252"/>
      <c r="BM169" s="262"/>
      <c r="BN169" s="284"/>
      <c r="BO169" s="284"/>
      <c r="BP169" s="252"/>
      <c r="BQ169" s="266"/>
      <c r="BR169" s="262"/>
      <c r="BS169" s="284"/>
      <c r="BT169" s="252"/>
      <c r="BU169" s="262"/>
      <c r="BV169" s="284"/>
      <c r="BW169" s="252"/>
      <c r="BX169" s="262"/>
      <c r="BY169" s="284"/>
      <c r="BZ169" s="252"/>
      <c r="CA169" s="262"/>
      <c r="CB169" s="284"/>
      <c r="CC169" s="252"/>
      <c r="CD169" s="262"/>
      <c r="CE169" s="284"/>
      <c r="CF169" s="252"/>
      <c r="CG169" s="262"/>
      <c r="CH169" s="284"/>
      <c r="CI169" s="252"/>
      <c r="CJ169" s="262"/>
      <c r="CK169" s="252"/>
      <c r="CL169" s="262"/>
      <c r="CM169" s="252"/>
      <c r="CN169" s="610"/>
      <c r="CO169" s="611"/>
      <c r="CP169" s="278"/>
      <c r="CQ169" s="243"/>
      <c r="CR169" s="263"/>
      <c r="CS169" s="266"/>
      <c r="CT169" s="256"/>
      <c r="CU169" s="265"/>
      <c r="CV169" s="262"/>
      <c r="CW169" s="284"/>
      <c r="CX169" s="284"/>
      <c r="CY169" s="252"/>
      <c r="CZ169" s="266"/>
      <c r="DA169" s="262"/>
      <c r="DB169" s="284"/>
      <c r="DC169" s="284"/>
      <c r="DD169" s="284"/>
      <c r="DE169" s="252"/>
      <c r="DF169" s="262"/>
      <c r="DG169" s="284"/>
      <c r="DH169" s="284"/>
      <c r="DI169" s="284"/>
      <c r="DJ169" s="252"/>
      <c r="DK169" s="256"/>
      <c r="DL169" s="271"/>
      <c r="DM169" s="271"/>
      <c r="DN169" s="265"/>
      <c r="DO169" s="278">
        <v>1760.4525327446602</v>
      </c>
      <c r="DP169" s="251">
        <v>1893.3732977418865</v>
      </c>
      <c r="DQ169" s="251">
        <v>1308.8872242661155</v>
      </c>
      <c r="DR169" s="243">
        <v>13.610664701481781</v>
      </c>
      <c r="DS169" s="262"/>
      <c r="DT169" s="284"/>
      <c r="DU169" s="284"/>
      <c r="DV169" s="252"/>
      <c r="DW169" s="266"/>
      <c r="DX169" s="266"/>
      <c r="DY169" s="262">
        <v>4746.9194312796208</v>
      </c>
      <c r="DZ169" s="284"/>
      <c r="EA169" s="284"/>
      <c r="EB169" s="252">
        <v>963.20754716981116</v>
      </c>
      <c r="EC169" s="266"/>
      <c r="ED169" s="266"/>
      <c r="EE169" s="262"/>
      <c r="EF169" s="252"/>
      <c r="EG169" s="262"/>
      <c r="EH169" s="252"/>
      <c r="EI169" s="262"/>
      <c r="EJ169" s="252"/>
      <c r="EK169" s="262"/>
      <c r="EL169" s="284"/>
      <c r="EM169" s="252"/>
      <c r="EN169" s="604">
        <v>605.06910000000005</v>
      </c>
      <c r="EO169" s="605">
        <v>13.33333</v>
      </c>
      <c r="EP169" s="262"/>
      <c r="EQ169" s="252"/>
      <c r="ER169" s="262"/>
      <c r="ES169" s="252"/>
      <c r="ET169" s="262"/>
      <c r="EU169" s="284"/>
      <c r="EV169" s="284"/>
      <c r="EW169" s="252"/>
      <c r="EX169" s="262"/>
      <c r="EY169" s="284"/>
      <c r="EZ169" s="284"/>
      <c r="FA169" s="252"/>
      <c r="FB169" s="262"/>
      <c r="FC169" s="252"/>
      <c r="FD169" s="262"/>
      <c r="FE169" s="284"/>
      <c r="FF169" s="284"/>
      <c r="FG169" s="252"/>
      <c r="FH169" s="262"/>
      <c r="FI169" s="252"/>
      <c r="FJ169" s="262"/>
      <c r="FK169" s="252"/>
      <c r="FL169" s="604"/>
      <c r="FM169" s="605"/>
      <c r="FN169" s="262"/>
      <c r="FO169" s="284"/>
      <c r="FP169" s="284"/>
      <c r="FQ169" s="252"/>
      <c r="FR169" s="262">
        <v>285</v>
      </c>
      <c r="FS169" s="606"/>
      <c r="FT169" s="607"/>
      <c r="FU169" s="608"/>
      <c r="FV169" s="262"/>
      <c r="FW169" s="252"/>
      <c r="FX169" s="262"/>
      <c r="FY169" s="252"/>
      <c r="FZ169" s="262"/>
      <c r="GA169" s="252"/>
      <c r="GB169" s="266"/>
      <c r="GC169" s="262"/>
      <c r="GD169" s="252"/>
      <c r="GE169" s="262"/>
      <c r="GF169" s="284"/>
      <c r="GG169" s="284"/>
      <c r="GH169" s="252"/>
      <c r="GI169" s="266"/>
      <c r="GJ169" s="266"/>
      <c r="GK169" s="266"/>
      <c r="GL169" s="266"/>
      <c r="GM169" s="278">
        <v>2041.3496436456264</v>
      </c>
      <c r="GN169" s="251">
        <v>2071.2804120750661</v>
      </c>
      <c r="GO169" s="251">
        <v>1550.0149910903071</v>
      </c>
      <c r="GP169" s="243">
        <v>6.0883634406403999</v>
      </c>
      <c r="GQ169" s="278">
        <v>1459.2606862482676</v>
      </c>
      <c r="GR169" s="251">
        <v>1354.2932267489623</v>
      </c>
      <c r="GS169" s="251">
        <v>817.42108012078131</v>
      </c>
      <c r="GT169" s="243">
        <v>40.445770137723379</v>
      </c>
      <c r="GU169" s="262"/>
      <c r="GV169" s="284"/>
      <c r="GW169" s="284"/>
      <c r="GX169" s="252"/>
      <c r="GY169" s="262"/>
      <c r="GZ169" s="284"/>
      <c r="HA169" s="284"/>
      <c r="HB169" s="252"/>
      <c r="HC169" s="263"/>
      <c r="HD169" s="262"/>
      <c r="HE169" s="252"/>
      <c r="HF169" s="262"/>
      <c r="HG169" s="284"/>
      <c r="HH169" s="284"/>
      <c r="HI169" s="252"/>
      <c r="HJ169" s="262"/>
      <c r="HK169" s="252"/>
      <c r="HL169" s="262">
        <v>7203.88</v>
      </c>
      <c r="HM169" s="284">
        <v>7937.8</v>
      </c>
      <c r="HN169" s="284">
        <v>5327.2280000000001</v>
      </c>
      <c r="HO169" s="252">
        <v>103.8462</v>
      </c>
      <c r="HP169" s="262">
        <v>20</v>
      </c>
      <c r="HQ169" s="252">
        <v>27.77778</v>
      </c>
      <c r="HR169" s="262"/>
      <c r="HS169" s="284"/>
      <c r="HT169" s="284"/>
      <c r="HU169" s="252"/>
      <c r="HV169" s="262"/>
      <c r="HW169" s="252"/>
      <c r="HX169" s="262"/>
      <c r="HY169" s="252"/>
      <c r="HZ169" s="278">
        <v>529.52661457178078</v>
      </c>
      <c r="IA169" s="251">
        <v>491.80181750076218</v>
      </c>
      <c r="IB169" s="251">
        <v>432.23460349652407</v>
      </c>
      <c r="IC169" s="243">
        <v>27.249435368426084</v>
      </c>
      <c r="ID169" s="262"/>
      <c r="IE169" s="252"/>
      <c r="IF169" s="262"/>
      <c r="IG169" s="252"/>
      <c r="IH169" s="278">
        <v>1602.8868846158161</v>
      </c>
      <c r="II169" s="251">
        <v>1578.8500355494145</v>
      </c>
      <c r="IJ169" s="251">
        <v>1055.7714201780266</v>
      </c>
      <c r="IK169" s="243">
        <v>43.307252206470011</v>
      </c>
      <c r="IL169" s="266"/>
      <c r="IM169" s="262"/>
      <c r="IN169" s="252"/>
      <c r="IO169" s="262">
        <v>1499.9999999999998</v>
      </c>
      <c r="IP169" s="284"/>
      <c r="IQ169" s="284"/>
      <c r="IR169" s="252">
        <v>22.885572139303484</v>
      </c>
      <c r="IS169" s="262">
        <v>2314.4927536231889</v>
      </c>
      <c r="IT169" s="284"/>
      <c r="IU169" s="284"/>
      <c r="IV169" s="252">
        <v>84.313725490196077</v>
      </c>
      <c r="IW169" s="278">
        <v>2116.0200093233334</v>
      </c>
      <c r="IX169" s="251">
        <v>2181.1226738309224</v>
      </c>
      <c r="IY169" s="251">
        <v>1677.6653999122207</v>
      </c>
      <c r="IZ169" s="243">
        <v>34.916057782543838</v>
      </c>
      <c r="JA169" s="266"/>
      <c r="JB169" s="256"/>
      <c r="JC169" s="271"/>
      <c r="JD169" s="271"/>
      <c r="JE169" s="265"/>
      <c r="JF169" s="262"/>
      <c r="JG169" s="284"/>
      <c r="JH169" s="252"/>
      <c r="JI169" s="262"/>
      <c r="JJ169" s="252"/>
      <c r="JK169" s="278">
        <v>2088.6998189600472</v>
      </c>
      <c r="JL169" s="251">
        <v>2125.0390756919019</v>
      </c>
      <c r="JM169" s="251">
        <v>1362.2725211505569</v>
      </c>
      <c r="JN169" s="243">
        <v>83.789555644999382</v>
      </c>
      <c r="JO169" s="418" t="s">
        <v>403</v>
      </c>
      <c r="JP169" s="420" t="s">
        <v>403</v>
      </c>
      <c r="JQ169" s="278">
        <v>2104.6978528464292</v>
      </c>
      <c r="JR169" s="251">
        <v>2187.5781846054151</v>
      </c>
      <c r="JS169" s="251">
        <v>1877.9555875031804</v>
      </c>
      <c r="JT169" s="243">
        <v>24.326524071643988</v>
      </c>
      <c r="JU169" s="262">
        <v>2646.5686274509803</v>
      </c>
      <c r="JV169" s="284"/>
      <c r="JW169" s="284"/>
      <c r="JX169" s="252">
        <v>122.00956937799045</v>
      </c>
      <c r="JY169" s="256"/>
      <c r="JZ169" s="271"/>
      <c r="KA169" s="271"/>
      <c r="KB169" s="265"/>
      <c r="KC169" s="262"/>
      <c r="KD169" s="284"/>
      <c r="KE169" s="284"/>
      <c r="KF169" s="288"/>
    </row>
    <row r="170" spans="1:292" s="151" customFormat="1" ht="15.75" customHeight="1">
      <c r="A170" s="1046"/>
      <c r="B170" s="609" t="s">
        <v>414</v>
      </c>
      <c r="C170" s="266"/>
      <c r="D170" s="418"/>
      <c r="E170" s="419"/>
      <c r="F170" s="284"/>
      <c r="G170" s="284"/>
      <c r="H170" s="252"/>
      <c r="I170" s="262"/>
      <c r="J170" s="284"/>
      <c r="K170" s="284"/>
      <c r="L170" s="252"/>
      <c r="M170" s="262"/>
      <c r="N170" s="284"/>
      <c r="O170" s="284"/>
      <c r="P170" s="252"/>
      <c r="Q170" s="262"/>
      <c r="R170" s="284"/>
      <c r="S170" s="284"/>
      <c r="T170" s="252"/>
      <c r="U170" s="262"/>
      <c r="V170" s="284"/>
      <c r="W170" s="252"/>
      <c r="X170" s="262"/>
      <c r="Y170" s="284"/>
      <c r="Z170" s="284"/>
      <c r="AA170" s="252"/>
      <c r="AB170" s="256"/>
      <c r="AC170" s="271"/>
      <c r="AD170" s="271"/>
      <c r="AE170" s="265"/>
      <c r="AF170" s="262"/>
      <c r="AG170" s="284"/>
      <c r="AH170" s="284"/>
      <c r="AI170" s="284"/>
      <c r="AJ170" s="252"/>
      <c r="AK170" s="262">
        <v>1699.0476190476188</v>
      </c>
      <c r="AL170" s="284"/>
      <c r="AM170" s="284"/>
      <c r="AN170" s="252">
        <v>46.511627906976749</v>
      </c>
      <c r="AO170" s="418">
        <v>0.127</v>
      </c>
      <c r="AP170" s="252"/>
      <c r="AQ170" s="262"/>
      <c r="AR170" s="284"/>
      <c r="AS170" s="284"/>
      <c r="AT170" s="252"/>
      <c r="AU170" s="262"/>
      <c r="AV170" s="284"/>
      <c r="AW170" s="284"/>
      <c r="AX170" s="252"/>
      <c r="AY170" s="262"/>
      <c r="AZ170" s="284"/>
      <c r="BA170" s="284"/>
      <c r="BB170" s="252"/>
      <c r="BC170" s="262">
        <v>155.43904939571277</v>
      </c>
      <c r="BD170" s="284">
        <v>169.51264617037612</v>
      </c>
      <c r="BE170" s="284">
        <v>120.23129839088426</v>
      </c>
      <c r="BF170" s="252">
        <v>1.0791255310287702</v>
      </c>
      <c r="BG170" s="262">
        <v>575.24271844660188</v>
      </c>
      <c r="BH170" s="284"/>
      <c r="BI170" s="284"/>
      <c r="BJ170" s="252">
        <v>778.71287128712879</v>
      </c>
      <c r="BK170" s="262"/>
      <c r="BL170" s="252"/>
      <c r="BM170" s="262"/>
      <c r="BN170" s="284"/>
      <c r="BO170" s="284"/>
      <c r="BP170" s="252"/>
      <c r="BQ170" s="266"/>
      <c r="BR170" s="262"/>
      <c r="BS170" s="284"/>
      <c r="BT170" s="252"/>
      <c r="BU170" s="262"/>
      <c r="BV170" s="284"/>
      <c r="BW170" s="252"/>
      <c r="BX170" s="262"/>
      <c r="BY170" s="284"/>
      <c r="BZ170" s="252"/>
      <c r="CA170" s="262"/>
      <c r="CB170" s="284"/>
      <c r="CC170" s="252"/>
      <c r="CD170" s="262"/>
      <c r="CE170" s="284"/>
      <c r="CF170" s="252"/>
      <c r="CG170" s="262"/>
      <c r="CH170" s="284"/>
      <c r="CI170" s="252"/>
      <c r="CJ170" s="262"/>
      <c r="CK170" s="252"/>
      <c r="CL170" s="262"/>
      <c r="CM170" s="252"/>
      <c r="CN170" s="610"/>
      <c r="CO170" s="611"/>
      <c r="CP170" s="278"/>
      <c r="CQ170" s="243"/>
      <c r="CR170" s="263"/>
      <c r="CS170" s="266"/>
      <c r="CT170" s="256"/>
      <c r="CU170" s="265"/>
      <c r="CV170" s="262"/>
      <c r="CW170" s="284"/>
      <c r="CX170" s="284"/>
      <c r="CY170" s="252"/>
      <c r="CZ170" s="266"/>
      <c r="DA170" s="262"/>
      <c r="DB170" s="284"/>
      <c r="DC170" s="284"/>
      <c r="DD170" s="284"/>
      <c r="DE170" s="252"/>
      <c r="DF170" s="262"/>
      <c r="DG170" s="284"/>
      <c r="DH170" s="284"/>
      <c r="DI170" s="284"/>
      <c r="DJ170" s="252"/>
      <c r="DK170" s="256"/>
      <c r="DL170" s="271"/>
      <c r="DM170" s="271"/>
      <c r="DN170" s="265"/>
      <c r="DO170" s="278">
        <v>489.79147823108372</v>
      </c>
      <c r="DP170" s="251">
        <v>532.72616819354982</v>
      </c>
      <c r="DQ170" s="251">
        <v>370.27116249688555</v>
      </c>
      <c r="DR170" s="243">
        <v>4.6633030762558842</v>
      </c>
      <c r="DS170" s="262"/>
      <c r="DT170" s="284"/>
      <c r="DU170" s="284"/>
      <c r="DV170" s="252"/>
      <c r="DW170" s="266"/>
      <c r="DX170" s="266"/>
      <c r="DY170" s="262">
        <v>2102.3696682464456</v>
      </c>
      <c r="DZ170" s="284"/>
      <c r="EA170" s="284"/>
      <c r="EB170" s="252">
        <v>663.67924528301876</v>
      </c>
      <c r="EC170" s="266"/>
      <c r="ED170" s="266"/>
      <c r="EE170" s="262"/>
      <c r="EF170" s="252"/>
      <c r="EG170" s="262"/>
      <c r="EH170" s="252"/>
      <c r="EI170" s="262"/>
      <c r="EJ170" s="252"/>
      <c r="EK170" s="262"/>
      <c r="EL170" s="284"/>
      <c r="EM170" s="252"/>
      <c r="EN170" s="604">
        <v>219.35480000000001</v>
      </c>
      <c r="EO170" s="605">
        <v>11.79487</v>
      </c>
      <c r="EP170" s="262"/>
      <c r="EQ170" s="252"/>
      <c r="ER170" s="262"/>
      <c r="ES170" s="252"/>
      <c r="ET170" s="262"/>
      <c r="EU170" s="284"/>
      <c r="EV170" s="284"/>
      <c r="EW170" s="252"/>
      <c r="EX170" s="262"/>
      <c r="EY170" s="284"/>
      <c r="EZ170" s="284"/>
      <c r="FA170" s="252"/>
      <c r="FB170" s="262"/>
      <c r="FC170" s="252"/>
      <c r="FD170" s="262"/>
      <c r="FE170" s="284"/>
      <c r="FF170" s="284"/>
      <c r="FG170" s="252"/>
      <c r="FH170" s="262"/>
      <c r="FI170" s="252"/>
      <c r="FJ170" s="262"/>
      <c r="FK170" s="252"/>
      <c r="FL170" s="604"/>
      <c r="FM170" s="605"/>
      <c r="FN170" s="262"/>
      <c r="FO170" s="284"/>
      <c r="FP170" s="284"/>
      <c r="FQ170" s="252"/>
      <c r="FR170" s="262">
        <v>79</v>
      </c>
      <c r="FS170" s="606"/>
      <c r="FT170" s="607"/>
      <c r="FU170" s="608"/>
      <c r="FV170" s="262"/>
      <c r="FW170" s="252"/>
      <c r="FX170" s="262"/>
      <c r="FY170" s="252"/>
      <c r="FZ170" s="262"/>
      <c r="GA170" s="252"/>
      <c r="GB170" s="266"/>
      <c r="GC170" s="262"/>
      <c r="GD170" s="252"/>
      <c r="GE170" s="262"/>
      <c r="GF170" s="284"/>
      <c r="GG170" s="284"/>
      <c r="GH170" s="252"/>
      <c r="GI170" s="266"/>
      <c r="GJ170" s="266"/>
      <c r="GK170" s="266"/>
      <c r="GL170" s="266"/>
      <c r="GM170" s="278">
        <v>190.9561760010734</v>
      </c>
      <c r="GN170" s="251">
        <v>198.2288479049771</v>
      </c>
      <c r="GO170" s="251">
        <v>155.98113364515694</v>
      </c>
      <c r="GP170" s="243">
        <v>0.41496832822256186</v>
      </c>
      <c r="GQ170" s="278">
        <v>120.71261733753609</v>
      </c>
      <c r="GR170" s="251">
        <v>111.25983408072997</v>
      </c>
      <c r="GS170" s="251">
        <v>67.408334180648268</v>
      </c>
      <c r="GT170" s="243">
        <v>2.6570708721279646</v>
      </c>
      <c r="GU170" s="262"/>
      <c r="GV170" s="284"/>
      <c r="GW170" s="284"/>
      <c r="GX170" s="252"/>
      <c r="GY170" s="262"/>
      <c r="GZ170" s="284"/>
      <c r="HA170" s="284"/>
      <c r="HB170" s="252"/>
      <c r="HC170" s="263"/>
      <c r="HD170" s="262"/>
      <c r="HE170" s="252"/>
      <c r="HF170" s="262"/>
      <c r="HG170" s="284"/>
      <c r="HH170" s="284"/>
      <c r="HI170" s="252"/>
      <c r="HJ170" s="262"/>
      <c r="HK170" s="252"/>
      <c r="HL170" s="262">
        <v>2945.15</v>
      </c>
      <c r="HM170" s="284">
        <v>3262.68</v>
      </c>
      <c r="HN170" s="284">
        <v>2480.1979999999999</v>
      </c>
      <c r="HO170" s="252">
        <v>112.0192</v>
      </c>
      <c r="HP170" s="262">
        <v>20.44444</v>
      </c>
      <c r="HQ170" s="252">
        <v>28.395060000000001</v>
      </c>
      <c r="HR170" s="262"/>
      <c r="HS170" s="284"/>
      <c r="HT170" s="284"/>
      <c r="HU170" s="252"/>
      <c r="HV170" s="262"/>
      <c r="HW170" s="252"/>
      <c r="HX170" s="262"/>
      <c r="HY170" s="252"/>
      <c r="HZ170" s="278">
        <v>144.53223468517064</v>
      </c>
      <c r="IA170" s="251">
        <v>132.00542375686379</v>
      </c>
      <c r="IB170" s="251">
        <v>116.45227193007942</v>
      </c>
      <c r="IC170" s="243">
        <v>6.9996157483439658</v>
      </c>
      <c r="ID170" s="262"/>
      <c r="IE170" s="252"/>
      <c r="IF170" s="262"/>
      <c r="IG170" s="252"/>
      <c r="IH170" s="278">
        <v>249.67860382680828</v>
      </c>
      <c r="II170" s="251">
        <v>246.39752309867291</v>
      </c>
      <c r="IJ170" s="251">
        <v>164.47137014907742</v>
      </c>
      <c r="IK170" s="243">
        <v>7.4024943177297686</v>
      </c>
      <c r="IL170" s="266"/>
      <c r="IM170" s="262"/>
      <c r="IN170" s="252"/>
      <c r="IO170" s="262">
        <v>1013.0612244897959</v>
      </c>
      <c r="IP170" s="284"/>
      <c r="IQ170" s="284"/>
      <c r="IR170" s="252">
        <v>37.313432835820898</v>
      </c>
      <c r="IS170" s="262">
        <v>917.39130434782612</v>
      </c>
      <c r="IT170" s="284"/>
      <c r="IU170" s="284"/>
      <c r="IV170" s="252">
        <v>70.098039215686256</v>
      </c>
      <c r="IW170" s="278">
        <v>169.31485237513982</v>
      </c>
      <c r="IX170" s="251">
        <v>178.03603912089542</v>
      </c>
      <c r="IY170" s="251">
        <v>772.73475746057261</v>
      </c>
      <c r="IZ170" s="243">
        <v>3.2315370260003178</v>
      </c>
      <c r="JA170" s="266"/>
      <c r="JB170" s="256"/>
      <c r="JC170" s="271"/>
      <c r="JD170" s="271"/>
      <c r="JE170" s="265"/>
      <c r="JF170" s="262"/>
      <c r="JG170" s="284"/>
      <c r="JH170" s="252"/>
      <c r="JI170" s="262"/>
      <c r="JJ170" s="252"/>
      <c r="JK170" s="278">
        <v>368.11533836070555</v>
      </c>
      <c r="JL170" s="251">
        <v>387.79375427734249</v>
      </c>
      <c r="JM170" s="251">
        <v>240.59645393608673</v>
      </c>
      <c r="JN170" s="243">
        <v>16.09219370729372</v>
      </c>
      <c r="JO170" s="418" t="s">
        <v>403</v>
      </c>
      <c r="JP170" s="420" t="s">
        <v>403</v>
      </c>
      <c r="JQ170" s="278">
        <v>201.13194680980735</v>
      </c>
      <c r="JR170" s="251">
        <v>210.40201707691543</v>
      </c>
      <c r="JS170" s="251">
        <v>181.58073625186677</v>
      </c>
      <c r="JT170" s="243">
        <v>2.6250169289921006</v>
      </c>
      <c r="JU170" s="262">
        <v>1226.9607843137255</v>
      </c>
      <c r="JV170" s="284"/>
      <c r="JW170" s="284"/>
      <c r="JX170" s="252">
        <v>115.311004784689</v>
      </c>
      <c r="JY170" s="256"/>
      <c r="JZ170" s="271"/>
      <c r="KA170" s="271"/>
      <c r="KB170" s="265"/>
      <c r="KC170" s="262"/>
      <c r="KD170" s="284"/>
      <c r="KE170" s="284"/>
      <c r="KF170" s="288"/>
    </row>
    <row r="171" spans="1:292" s="151" customFormat="1" ht="15.75" customHeight="1">
      <c r="A171" s="1046"/>
      <c r="B171" s="612" t="s">
        <v>415</v>
      </c>
      <c r="C171" s="266"/>
      <c r="D171" s="418"/>
      <c r="E171" s="419"/>
      <c r="F171" s="284"/>
      <c r="G171" s="284"/>
      <c r="H171" s="252"/>
      <c r="I171" s="262"/>
      <c r="J171" s="284"/>
      <c r="K171" s="284"/>
      <c r="L171" s="252"/>
      <c r="M171" s="262"/>
      <c r="N171" s="284"/>
      <c r="O171" s="284"/>
      <c r="P171" s="252"/>
      <c r="Q171" s="262"/>
      <c r="R171" s="284"/>
      <c r="S171" s="284"/>
      <c r="T171" s="252"/>
      <c r="U171" s="262"/>
      <c r="V171" s="284"/>
      <c r="W171" s="252"/>
      <c r="X171" s="262"/>
      <c r="Y171" s="284"/>
      <c r="Z171" s="284"/>
      <c r="AA171" s="252"/>
      <c r="AB171" s="256"/>
      <c r="AC171" s="271"/>
      <c r="AD171" s="271"/>
      <c r="AE171" s="265"/>
      <c r="AF171" s="262"/>
      <c r="AG171" s="284"/>
      <c r="AH171" s="284"/>
      <c r="AI171" s="284"/>
      <c r="AJ171" s="252"/>
      <c r="AK171" s="262">
        <v>83.333333333333329</v>
      </c>
      <c r="AL171" s="284"/>
      <c r="AM171" s="284"/>
      <c r="AN171" s="252">
        <v>1.3953488372093024</v>
      </c>
      <c r="AO171" s="418">
        <v>2.5999999999999999E-2</v>
      </c>
      <c r="AP171" s="252"/>
      <c r="AQ171" s="262"/>
      <c r="AR171" s="284"/>
      <c r="AS171" s="284"/>
      <c r="AT171" s="252"/>
      <c r="AU171" s="262"/>
      <c r="AV171" s="284"/>
      <c r="AW171" s="284"/>
      <c r="AX171" s="252"/>
      <c r="AY171" s="262"/>
      <c r="AZ171" s="284"/>
      <c r="BA171" s="284"/>
      <c r="BB171" s="252"/>
      <c r="BC171" s="262">
        <v>36.095688225688804</v>
      </c>
      <c r="BD171" s="284">
        <v>39.022259487535131</v>
      </c>
      <c r="BE171" s="284">
        <v>22.531371585267586</v>
      </c>
      <c r="BF171" s="252">
        <v>0.41953528960993774</v>
      </c>
      <c r="BG171" s="262">
        <v>47.572815533980588</v>
      </c>
      <c r="BH171" s="284"/>
      <c r="BI171" s="284"/>
      <c r="BJ171" s="252">
        <v>39.10891089108911</v>
      </c>
      <c r="BK171" s="262"/>
      <c r="BL171" s="252"/>
      <c r="BM171" s="262"/>
      <c r="BN171" s="284"/>
      <c r="BO171" s="284"/>
      <c r="BP171" s="252"/>
      <c r="BQ171" s="266"/>
      <c r="BR171" s="262"/>
      <c r="BS171" s="284"/>
      <c r="BT171" s="252"/>
      <c r="BU171" s="262"/>
      <c r="BV171" s="284"/>
      <c r="BW171" s="252"/>
      <c r="BX171" s="262"/>
      <c r="BY171" s="284"/>
      <c r="BZ171" s="252"/>
      <c r="CA171" s="262"/>
      <c r="CB171" s="284"/>
      <c r="CC171" s="252"/>
      <c r="CD171" s="262"/>
      <c r="CE171" s="284"/>
      <c r="CF171" s="252"/>
      <c r="CG171" s="262"/>
      <c r="CH171" s="284"/>
      <c r="CI171" s="252"/>
      <c r="CJ171" s="262"/>
      <c r="CK171" s="252"/>
      <c r="CL171" s="262"/>
      <c r="CM171" s="252"/>
      <c r="CN171" s="610"/>
      <c r="CO171" s="611"/>
      <c r="CP171" s="610"/>
      <c r="CQ171" s="611"/>
      <c r="CR171" s="263"/>
      <c r="CS171" s="266"/>
      <c r="CT171" s="256"/>
      <c r="CU171" s="265"/>
      <c r="CV171" s="262"/>
      <c r="CW171" s="284"/>
      <c r="CX171" s="284"/>
      <c r="CY171" s="252"/>
      <c r="CZ171" s="266"/>
      <c r="DA171" s="262"/>
      <c r="DB171" s="284"/>
      <c r="DC171" s="284"/>
      <c r="DD171" s="284"/>
      <c r="DE171" s="252"/>
      <c r="DF171" s="262"/>
      <c r="DG171" s="284"/>
      <c r="DH171" s="284"/>
      <c r="DI171" s="284"/>
      <c r="DJ171" s="252"/>
      <c r="DK171" s="256"/>
      <c r="DL171" s="271"/>
      <c r="DM171" s="271"/>
      <c r="DN171" s="265"/>
      <c r="DO171" s="278">
        <v>73.443401880534367</v>
      </c>
      <c r="DP171" s="251">
        <v>83.321168449969122</v>
      </c>
      <c r="DQ171" s="251">
        <v>56.310753585567099</v>
      </c>
      <c r="DR171" s="243">
        <v>0.85681170979400267</v>
      </c>
      <c r="DS171" s="262"/>
      <c r="DT171" s="284"/>
      <c r="DU171" s="284"/>
      <c r="DV171" s="252"/>
      <c r="DW171" s="266"/>
      <c r="DX171" s="266"/>
      <c r="DY171" s="262">
        <v>223.69668246445499</v>
      </c>
      <c r="DZ171" s="284"/>
      <c r="EA171" s="284"/>
      <c r="EB171" s="252">
        <v>50.471698113207545</v>
      </c>
      <c r="EC171" s="266"/>
      <c r="ED171" s="266"/>
      <c r="EE171" s="262"/>
      <c r="EF171" s="252"/>
      <c r="EG171" s="262"/>
      <c r="EH171" s="252"/>
      <c r="EI171" s="262"/>
      <c r="EJ171" s="252"/>
      <c r="EK171" s="262"/>
      <c r="EL171" s="284"/>
      <c r="EM171" s="252"/>
      <c r="EN171" s="604">
        <v>9.6774190000000004</v>
      </c>
      <c r="EO171" s="605">
        <v>0</v>
      </c>
      <c r="EP171" s="262"/>
      <c r="EQ171" s="252"/>
      <c r="ER171" s="262"/>
      <c r="ES171" s="252"/>
      <c r="ET171" s="262"/>
      <c r="EU171" s="284"/>
      <c r="EV171" s="284"/>
      <c r="EW171" s="252"/>
      <c r="EX171" s="262"/>
      <c r="EY171" s="284"/>
      <c r="EZ171" s="284"/>
      <c r="FA171" s="252"/>
      <c r="FB171" s="262"/>
      <c r="FC171" s="252"/>
      <c r="FD171" s="262"/>
      <c r="FE171" s="284"/>
      <c r="FF171" s="284"/>
      <c r="FG171" s="252"/>
      <c r="FH171" s="262"/>
      <c r="FI171" s="252"/>
      <c r="FJ171" s="262"/>
      <c r="FK171" s="252"/>
      <c r="FL171" s="604"/>
      <c r="FM171" s="605"/>
      <c r="FN171" s="262"/>
      <c r="FO171" s="284"/>
      <c r="FP171" s="284"/>
      <c r="FQ171" s="252"/>
      <c r="FR171" s="262">
        <v>15</v>
      </c>
      <c r="FS171" s="606"/>
      <c r="FT171" s="607"/>
      <c r="FU171" s="608"/>
      <c r="FV171" s="262"/>
      <c r="FW171" s="252"/>
      <c r="FX171" s="262"/>
      <c r="FY171" s="252"/>
      <c r="FZ171" s="262"/>
      <c r="GA171" s="252"/>
      <c r="GB171" s="266"/>
      <c r="GC171" s="262"/>
      <c r="GD171" s="252"/>
      <c r="GE171" s="262"/>
      <c r="GF171" s="284"/>
      <c r="GG171" s="284"/>
      <c r="GH171" s="252"/>
      <c r="GI171" s="266"/>
      <c r="GJ171" s="266"/>
      <c r="GK171" s="266"/>
      <c r="GL171" s="266"/>
      <c r="GM171" s="278">
        <v>39.916092890771694</v>
      </c>
      <c r="GN171" s="251">
        <v>50.511502890241673</v>
      </c>
      <c r="GO171" s="251">
        <v>32.063601479920848</v>
      </c>
      <c r="GP171" s="243">
        <v>0.19019381710200756</v>
      </c>
      <c r="GQ171" s="278">
        <v>29.837865313031173</v>
      </c>
      <c r="GR171" s="251">
        <v>22.808795633486461</v>
      </c>
      <c r="GS171" s="251">
        <v>17.1075897786125</v>
      </c>
      <c r="GT171" s="243">
        <v>1.0754810672898905</v>
      </c>
      <c r="GU171" s="262"/>
      <c r="GV171" s="284"/>
      <c r="GW171" s="284"/>
      <c r="GX171" s="252"/>
      <c r="GY171" s="262"/>
      <c r="GZ171" s="284"/>
      <c r="HA171" s="284"/>
      <c r="HB171" s="252"/>
      <c r="HC171" s="263"/>
      <c r="HD171" s="262"/>
      <c r="HE171" s="252"/>
      <c r="HF171" s="262"/>
      <c r="HG171" s="284"/>
      <c r="HH171" s="284"/>
      <c r="HI171" s="252"/>
      <c r="HJ171" s="262"/>
      <c r="HK171" s="252"/>
      <c r="HL171" s="262">
        <v>214.078</v>
      </c>
      <c r="HM171" s="284">
        <v>239.71299999999999</v>
      </c>
      <c r="HN171" s="284">
        <v>156.43559999999999</v>
      </c>
      <c r="HO171" s="252">
        <v>2.8846150000000002</v>
      </c>
      <c r="HP171" s="262">
        <v>2.6666669999999999</v>
      </c>
      <c r="HQ171" s="605">
        <v>3.7037040000000001</v>
      </c>
      <c r="HR171" s="262"/>
      <c r="HS171" s="284"/>
      <c r="HT171" s="284"/>
      <c r="HU171" s="252"/>
      <c r="HV171" s="262"/>
      <c r="HW171" s="252"/>
      <c r="HX171" s="262"/>
      <c r="HY171" s="252"/>
      <c r="HZ171" s="278">
        <v>24.560297699095496</v>
      </c>
      <c r="IA171" s="251">
        <v>21.992533292149659</v>
      </c>
      <c r="IB171" s="251">
        <v>17.965088782601782</v>
      </c>
      <c r="IC171" s="243">
        <v>1.4127229888293271</v>
      </c>
      <c r="ID171" s="262"/>
      <c r="IE171" s="252"/>
      <c r="IF171" s="262"/>
      <c r="IG171" s="252"/>
      <c r="IH171" s="278">
        <v>48.597796642889662</v>
      </c>
      <c r="II171" s="251">
        <v>62.023271235718326</v>
      </c>
      <c r="IJ171" s="251">
        <v>32.300817969237585</v>
      </c>
      <c r="IK171" s="243">
        <v>1.3382858383175142</v>
      </c>
      <c r="IL171" s="266"/>
      <c r="IM171" s="262"/>
      <c r="IN171" s="252"/>
      <c r="IO171" s="262">
        <v>67.34693877551021</v>
      </c>
      <c r="IP171" s="284"/>
      <c r="IQ171" s="284"/>
      <c r="IR171" s="252">
        <v>0.99502487562189068</v>
      </c>
      <c r="IS171" s="262">
        <v>109.66183574879227</v>
      </c>
      <c r="IT171" s="284"/>
      <c r="IU171" s="284"/>
      <c r="IV171" s="252">
        <v>3.9215686274509802</v>
      </c>
      <c r="IW171" s="278">
        <v>108.14370364549642</v>
      </c>
      <c r="IX171" s="251">
        <v>115.54608069079859</v>
      </c>
      <c r="IY171" s="251">
        <v>70.496655593680401</v>
      </c>
      <c r="IZ171" s="243">
        <v>1.7964588509116184</v>
      </c>
      <c r="JA171" s="266"/>
      <c r="JB171" s="256"/>
      <c r="JC171" s="271"/>
      <c r="JD171" s="271"/>
      <c r="JE171" s="265"/>
      <c r="JF171" s="262"/>
      <c r="JG171" s="284"/>
      <c r="JH171" s="252"/>
      <c r="JI171" s="262"/>
      <c r="JJ171" s="252"/>
      <c r="JK171" s="278">
        <v>108.28323673033837</v>
      </c>
      <c r="JL171" s="251">
        <v>141.89844629167018</v>
      </c>
      <c r="JM171" s="251">
        <v>75.865454861022627</v>
      </c>
      <c r="JN171" s="243">
        <v>4.9391229936076035</v>
      </c>
      <c r="JO171" s="418" t="s">
        <v>403</v>
      </c>
      <c r="JP171" s="420" t="s">
        <v>403</v>
      </c>
      <c r="JQ171" s="278">
        <v>49.660656295623504</v>
      </c>
      <c r="JR171" s="251">
        <v>52.996452287873446</v>
      </c>
      <c r="JS171" s="251">
        <v>36.392271150503269</v>
      </c>
      <c r="JT171" s="243">
        <v>0.99668611522668815</v>
      </c>
      <c r="JU171" s="262">
        <v>118.13725490196079</v>
      </c>
      <c r="JV171" s="284"/>
      <c r="JW171" s="284"/>
      <c r="JX171" s="252">
        <v>5.7416267942583739</v>
      </c>
      <c r="JY171" s="256"/>
      <c r="JZ171" s="271"/>
      <c r="KA171" s="271"/>
      <c r="KB171" s="265"/>
      <c r="KC171" s="262"/>
      <c r="KD171" s="284"/>
      <c r="KE171" s="284"/>
      <c r="KF171" s="288"/>
    </row>
    <row r="172" spans="1:292" s="151" customFormat="1" ht="15.75" customHeight="1">
      <c r="A172" s="1046"/>
      <c r="B172" s="612" t="s">
        <v>416</v>
      </c>
      <c r="C172" s="266"/>
      <c r="D172" s="418"/>
      <c r="E172" s="419"/>
      <c r="F172" s="284"/>
      <c r="G172" s="284"/>
      <c r="H172" s="252"/>
      <c r="I172" s="262"/>
      <c r="J172" s="284"/>
      <c r="K172" s="284"/>
      <c r="L172" s="252"/>
      <c r="M172" s="262"/>
      <c r="N172" s="284"/>
      <c r="O172" s="284"/>
      <c r="P172" s="252"/>
      <c r="Q172" s="262"/>
      <c r="R172" s="284"/>
      <c r="S172" s="284"/>
      <c r="T172" s="252"/>
      <c r="U172" s="262"/>
      <c r="V172" s="284"/>
      <c r="W172" s="252"/>
      <c r="X172" s="262"/>
      <c r="Y172" s="284"/>
      <c r="Z172" s="284"/>
      <c r="AA172" s="252"/>
      <c r="AB172" s="256"/>
      <c r="AC172" s="271"/>
      <c r="AD172" s="271"/>
      <c r="AE172" s="265"/>
      <c r="AF172" s="262"/>
      <c r="AG172" s="284"/>
      <c r="AH172" s="284"/>
      <c r="AI172" s="284"/>
      <c r="AJ172" s="252"/>
      <c r="AK172" s="262">
        <v>55.714285714285715</v>
      </c>
      <c r="AL172" s="284"/>
      <c r="AM172" s="284"/>
      <c r="AN172" s="252">
        <v>148.37209302325581</v>
      </c>
      <c r="AO172" s="418">
        <v>2.9000000000000001E-2</v>
      </c>
      <c r="AP172" s="252"/>
      <c r="AQ172" s="262"/>
      <c r="AR172" s="284"/>
      <c r="AS172" s="284"/>
      <c r="AT172" s="252"/>
      <c r="AU172" s="262"/>
      <c r="AV172" s="284"/>
      <c r="AW172" s="284"/>
      <c r="AX172" s="252"/>
      <c r="AY172" s="262"/>
      <c r="AZ172" s="284"/>
      <c r="BA172" s="284"/>
      <c r="BB172" s="252"/>
      <c r="BC172" s="262">
        <v>46.896114276056586</v>
      </c>
      <c r="BD172" s="284">
        <v>51.591693824979032</v>
      </c>
      <c r="BE172" s="284">
        <v>38.607168036363674</v>
      </c>
      <c r="BF172" s="252">
        <v>0.64388571186124144</v>
      </c>
      <c r="BG172" s="262">
        <v>56.796116504854368</v>
      </c>
      <c r="BH172" s="284"/>
      <c r="BI172" s="284"/>
      <c r="BJ172" s="252">
        <v>51.485148514851481</v>
      </c>
      <c r="BK172" s="262"/>
      <c r="BL172" s="252"/>
      <c r="BM172" s="262"/>
      <c r="BN172" s="284"/>
      <c r="BO172" s="284"/>
      <c r="BP172" s="252"/>
      <c r="BQ172" s="266"/>
      <c r="BR172" s="262"/>
      <c r="BS172" s="284"/>
      <c r="BT172" s="252"/>
      <c r="BU172" s="262"/>
      <c r="BV172" s="284"/>
      <c r="BW172" s="252"/>
      <c r="BX172" s="262"/>
      <c r="BY172" s="284"/>
      <c r="BZ172" s="252"/>
      <c r="CA172" s="262"/>
      <c r="CB172" s="284"/>
      <c r="CC172" s="252"/>
      <c r="CD172" s="262"/>
      <c r="CE172" s="284"/>
      <c r="CF172" s="252"/>
      <c r="CG172" s="262"/>
      <c r="CH172" s="284"/>
      <c r="CI172" s="252"/>
      <c r="CJ172" s="262"/>
      <c r="CK172" s="252"/>
      <c r="CL172" s="262"/>
      <c r="CM172" s="252"/>
      <c r="CN172" s="610"/>
      <c r="CO172" s="611"/>
      <c r="CP172" s="610"/>
      <c r="CQ172" s="611"/>
      <c r="CR172" s="263"/>
      <c r="CS172" s="266"/>
      <c r="CT172" s="256"/>
      <c r="CU172" s="265"/>
      <c r="CV172" s="262"/>
      <c r="CW172" s="284"/>
      <c r="CX172" s="284"/>
      <c r="CY172" s="252"/>
      <c r="CZ172" s="266"/>
      <c r="DA172" s="262"/>
      <c r="DB172" s="284"/>
      <c r="DC172" s="284"/>
      <c r="DD172" s="284"/>
      <c r="DE172" s="252"/>
      <c r="DF172" s="262"/>
      <c r="DG172" s="284"/>
      <c r="DH172" s="284"/>
      <c r="DI172" s="284"/>
      <c r="DJ172" s="252"/>
      <c r="DK172" s="256"/>
      <c r="DL172" s="271"/>
      <c r="DM172" s="271"/>
      <c r="DN172" s="265"/>
      <c r="DO172" s="278">
        <v>52.881570340613173</v>
      </c>
      <c r="DP172" s="251">
        <v>54.591615243266439</v>
      </c>
      <c r="DQ172" s="251">
        <v>44.800198044985699</v>
      </c>
      <c r="DR172" s="243">
        <v>1.4086225299189454</v>
      </c>
      <c r="DS172" s="262"/>
      <c r="DT172" s="284"/>
      <c r="DU172" s="284"/>
      <c r="DV172" s="252"/>
      <c r="DW172" s="266"/>
      <c r="DX172" s="266"/>
      <c r="DY172" s="262">
        <v>118.48341232227489</v>
      </c>
      <c r="DZ172" s="284"/>
      <c r="EA172" s="284"/>
      <c r="EB172" s="252">
        <v>42.924528301886788</v>
      </c>
      <c r="EC172" s="266"/>
      <c r="ED172" s="266"/>
      <c r="EE172" s="262"/>
      <c r="EF172" s="252"/>
      <c r="EG172" s="262"/>
      <c r="EH172" s="252"/>
      <c r="EI172" s="262"/>
      <c r="EJ172" s="252"/>
      <c r="EK172" s="262"/>
      <c r="EL172" s="284"/>
      <c r="EM172" s="252"/>
      <c r="EN172" s="604">
        <v>8.2949310000000001</v>
      </c>
      <c r="EO172" s="605">
        <v>0.51282099999999997</v>
      </c>
      <c r="EP172" s="262"/>
      <c r="EQ172" s="252"/>
      <c r="ER172" s="262"/>
      <c r="ES172" s="252"/>
      <c r="ET172" s="262"/>
      <c r="EU172" s="284"/>
      <c r="EV172" s="284"/>
      <c r="EW172" s="252"/>
      <c r="EX172" s="262"/>
      <c r="EY172" s="284"/>
      <c r="EZ172" s="284"/>
      <c r="FA172" s="252"/>
      <c r="FB172" s="262"/>
      <c r="FC172" s="252"/>
      <c r="FD172" s="262"/>
      <c r="FE172" s="284"/>
      <c r="FF172" s="284"/>
      <c r="FG172" s="252"/>
      <c r="FH172" s="262"/>
      <c r="FI172" s="252"/>
      <c r="FJ172" s="262"/>
      <c r="FK172" s="252"/>
      <c r="FL172" s="604"/>
      <c r="FM172" s="605"/>
      <c r="FN172" s="262"/>
      <c r="FO172" s="284"/>
      <c r="FP172" s="284"/>
      <c r="FQ172" s="252"/>
      <c r="FR172" s="262">
        <v>11</v>
      </c>
      <c r="FS172" s="606"/>
      <c r="FT172" s="607"/>
      <c r="FU172" s="608"/>
      <c r="FV172" s="262"/>
      <c r="FW172" s="252"/>
      <c r="FX172" s="262"/>
      <c r="FY172" s="252"/>
      <c r="FZ172" s="262"/>
      <c r="GA172" s="252"/>
      <c r="GB172" s="266"/>
      <c r="GC172" s="262"/>
      <c r="GD172" s="252"/>
      <c r="GE172" s="262"/>
      <c r="GF172" s="284"/>
      <c r="GG172" s="284"/>
      <c r="GH172" s="252"/>
      <c r="GI172" s="266"/>
      <c r="GJ172" s="266"/>
      <c r="GK172" s="266"/>
      <c r="GL172" s="266"/>
      <c r="GM172" s="278">
        <v>52.022708641638097</v>
      </c>
      <c r="GN172" s="251">
        <v>56.067411907889223</v>
      </c>
      <c r="GO172" s="251">
        <v>44.316229321578348</v>
      </c>
      <c r="GP172" s="243">
        <v>0.43441996860799442</v>
      </c>
      <c r="GQ172" s="278">
        <v>38.081340997475785</v>
      </c>
      <c r="GR172" s="251">
        <v>36.587610661286639</v>
      </c>
      <c r="GS172" s="251">
        <v>24.163589506312739</v>
      </c>
      <c r="GT172" s="243">
        <v>2.1645186186212495</v>
      </c>
      <c r="GU172" s="262"/>
      <c r="GV172" s="284"/>
      <c r="GW172" s="284"/>
      <c r="GX172" s="252"/>
      <c r="GY172" s="262"/>
      <c r="GZ172" s="284"/>
      <c r="HA172" s="284"/>
      <c r="HB172" s="252"/>
      <c r="HC172" s="263"/>
      <c r="HD172" s="262"/>
      <c r="HE172" s="252"/>
      <c r="HF172" s="262"/>
      <c r="HG172" s="284"/>
      <c r="HH172" s="284"/>
      <c r="HI172" s="252"/>
      <c r="HJ172" s="262"/>
      <c r="HK172" s="252"/>
      <c r="HL172" s="262">
        <v>105.34</v>
      </c>
      <c r="HM172" s="284">
        <v>116.746</v>
      </c>
      <c r="HN172" s="284">
        <v>90.594059999999999</v>
      </c>
      <c r="HO172" s="252">
        <v>4.3269229999999999</v>
      </c>
      <c r="HP172" s="262">
        <v>1.3333330000000001</v>
      </c>
      <c r="HQ172" s="605">
        <v>1.8518520000000001</v>
      </c>
      <c r="HR172" s="262"/>
      <c r="HS172" s="284"/>
      <c r="HT172" s="284"/>
      <c r="HU172" s="252"/>
      <c r="HV172" s="262"/>
      <c r="HW172" s="252"/>
      <c r="HX172" s="262"/>
      <c r="HY172" s="252"/>
      <c r="HZ172" s="278">
        <v>21.039717883974163</v>
      </c>
      <c r="IA172" s="251">
        <v>19.969622021303618</v>
      </c>
      <c r="IB172" s="251">
        <v>18.023629869614957</v>
      </c>
      <c r="IC172" s="243">
        <v>1.7682740766219431</v>
      </c>
      <c r="ID172" s="262"/>
      <c r="IE172" s="252"/>
      <c r="IF172" s="262"/>
      <c r="IG172" s="252"/>
      <c r="IH172" s="278">
        <v>47.520211189698237</v>
      </c>
      <c r="II172" s="251">
        <v>128.26830095092902</v>
      </c>
      <c r="IJ172" s="251">
        <v>35.426536918595978</v>
      </c>
      <c r="IK172" s="243">
        <v>2.763640875754481</v>
      </c>
      <c r="IL172" s="266"/>
      <c r="IM172" s="262"/>
      <c r="IN172" s="252"/>
      <c r="IO172" s="262">
        <v>35.510204081632651</v>
      </c>
      <c r="IP172" s="284"/>
      <c r="IQ172" s="284"/>
      <c r="IR172" s="252">
        <v>1.4925373134328361</v>
      </c>
      <c r="IS172" s="262">
        <v>47.34299516908213</v>
      </c>
      <c r="IT172" s="284"/>
      <c r="IU172" s="284"/>
      <c r="IV172" s="252">
        <v>4.4117647058823533</v>
      </c>
      <c r="IW172" s="278">
        <v>53.548823689693606</v>
      </c>
      <c r="IX172" s="251">
        <v>140.16343848769233</v>
      </c>
      <c r="IY172" s="251">
        <v>46.512888536312431</v>
      </c>
      <c r="IZ172" s="243">
        <v>2.6048653338218468</v>
      </c>
      <c r="JA172" s="266"/>
      <c r="JB172" s="256"/>
      <c r="JC172" s="271"/>
      <c r="JD172" s="271"/>
      <c r="JE172" s="265"/>
      <c r="JF172" s="262"/>
      <c r="JG172" s="284"/>
      <c r="JH172" s="252"/>
      <c r="JI172" s="262"/>
      <c r="JJ172" s="252"/>
      <c r="JK172" s="278">
        <v>74.744410814013861</v>
      </c>
      <c r="JL172" s="251">
        <v>77.065290064512382</v>
      </c>
      <c r="JM172" s="251">
        <v>56.791924905063595</v>
      </c>
      <c r="JN172" s="243">
        <v>6.70105802864399</v>
      </c>
      <c r="JO172" s="418" t="s">
        <v>403</v>
      </c>
      <c r="JP172" s="420" t="s">
        <v>403</v>
      </c>
      <c r="JQ172" s="278">
        <v>53.344852304047237</v>
      </c>
      <c r="JR172" s="251">
        <v>56.090472324276611</v>
      </c>
      <c r="JS172" s="251">
        <v>147.22824916561802</v>
      </c>
      <c r="JT172" s="243">
        <v>1.5811625408225856</v>
      </c>
      <c r="JU172" s="262">
        <v>59.803921568627445</v>
      </c>
      <c r="JV172" s="284"/>
      <c r="JW172" s="284"/>
      <c r="JX172" s="252">
        <v>6.6985645933014366</v>
      </c>
      <c r="JY172" s="256"/>
      <c r="JZ172" s="271"/>
      <c r="KA172" s="271"/>
      <c r="KB172" s="265"/>
      <c r="KC172" s="262"/>
      <c r="KD172" s="284"/>
      <c r="KE172" s="284"/>
      <c r="KF172" s="288"/>
    </row>
    <row r="173" spans="1:292" s="151" customFormat="1" ht="15.75" customHeight="1">
      <c r="A173" s="1046"/>
      <c r="B173" s="612" t="s">
        <v>417</v>
      </c>
      <c r="C173" s="266"/>
      <c r="D173" s="418"/>
      <c r="E173" s="419"/>
      <c r="F173" s="284"/>
      <c r="G173" s="284"/>
      <c r="H173" s="252"/>
      <c r="I173" s="262"/>
      <c r="J173" s="284"/>
      <c r="K173" s="284"/>
      <c r="L173" s="252"/>
      <c r="M173" s="262"/>
      <c r="N173" s="284"/>
      <c r="O173" s="284"/>
      <c r="P173" s="252"/>
      <c r="Q173" s="262"/>
      <c r="R173" s="284"/>
      <c r="S173" s="284"/>
      <c r="T173" s="252"/>
      <c r="U173" s="262"/>
      <c r="V173" s="284"/>
      <c r="W173" s="252"/>
      <c r="X173" s="262"/>
      <c r="Y173" s="284"/>
      <c r="Z173" s="284"/>
      <c r="AA173" s="252"/>
      <c r="AB173" s="256"/>
      <c r="AC173" s="271"/>
      <c r="AD173" s="271"/>
      <c r="AE173" s="265"/>
      <c r="AF173" s="262"/>
      <c r="AG173" s="284"/>
      <c r="AH173" s="284"/>
      <c r="AI173" s="284"/>
      <c r="AJ173" s="252"/>
      <c r="AK173" s="262">
        <v>1120.952380952381</v>
      </c>
      <c r="AL173" s="284"/>
      <c r="AM173" s="284"/>
      <c r="AN173" s="252">
        <v>183.2558139534884</v>
      </c>
      <c r="AO173" s="418">
        <v>0.20399999999999999</v>
      </c>
      <c r="AP173" s="252"/>
      <c r="AQ173" s="262"/>
      <c r="AR173" s="284"/>
      <c r="AS173" s="284"/>
      <c r="AT173" s="252"/>
      <c r="AU173" s="262"/>
      <c r="AV173" s="284"/>
      <c r="AW173" s="284"/>
      <c r="AX173" s="252"/>
      <c r="AY173" s="262"/>
      <c r="AZ173" s="284"/>
      <c r="BA173" s="284"/>
      <c r="BB173" s="252"/>
      <c r="BC173" s="262">
        <v>553.31309866765673</v>
      </c>
      <c r="BD173" s="284">
        <v>569.80550155863989</v>
      </c>
      <c r="BE173" s="284">
        <v>535.04493690274944</v>
      </c>
      <c r="BF173" s="252">
        <v>46.624504752265921</v>
      </c>
      <c r="BG173" s="262">
        <v>1769.4174757281553</v>
      </c>
      <c r="BH173" s="284"/>
      <c r="BI173" s="284"/>
      <c r="BJ173" s="252">
        <v>1814.8514851485149</v>
      </c>
      <c r="BK173" s="262"/>
      <c r="BL173" s="252"/>
      <c r="BM173" s="262"/>
      <c r="BN173" s="284"/>
      <c r="BO173" s="284"/>
      <c r="BP173" s="252"/>
      <c r="BQ173" s="266"/>
      <c r="BR173" s="262"/>
      <c r="BS173" s="284"/>
      <c r="BT173" s="252"/>
      <c r="BU173" s="262"/>
      <c r="BV173" s="284"/>
      <c r="BW173" s="252"/>
      <c r="BX173" s="262"/>
      <c r="BY173" s="284"/>
      <c r="BZ173" s="252"/>
      <c r="CA173" s="262"/>
      <c r="CB173" s="284"/>
      <c r="CC173" s="252"/>
      <c r="CD173" s="262"/>
      <c r="CE173" s="284"/>
      <c r="CF173" s="252"/>
      <c r="CG173" s="262"/>
      <c r="CH173" s="284"/>
      <c r="CI173" s="252"/>
      <c r="CJ173" s="262"/>
      <c r="CK173" s="252"/>
      <c r="CL173" s="262"/>
      <c r="CM173" s="252"/>
      <c r="CN173" s="610"/>
      <c r="CO173" s="611"/>
      <c r="CP173" s="610"/>
      <c r="CQ173" s="611"/>
      <c r="CR173" s="263"/>
      <c r="CS173" s="266"/>
      <c r="CT173" s="256"/>
      <c r="CU173" s="265"/>
      <c r="CV173" s="262"/>
      <c r="CW173" s="284"/>
      <c r="CX173" s="284"/>
      <c r="CY173" s="252"/>
      <c r="CZ173" s="266"/>
      <c r="DA173" s="262"/>
      <c r="DB173" s="284"/>
      <c r="DC173" s="284"/>
      <c r="DD173" s="284"/>
      <c r="DE173" s="252"/>
      <c r="DF173" s="262"/>
      <c r="DG173" s="284"/>
      <c r="DH173" s="284"/>
      <c r="DI173" s="284"/>
      <c r="DJ173" s="252"/>
      <c r="DK173" s="256"/>
      <c r="DL173" s="271"/>
      <c r="DM173" s="271"/>
      <c r="DN173" s="265"/>
      <c r="DO173" s="278">
        <v>458.32892199202263</v>
      </c>
      <c r="DP173" s="251">
        <v>492.6668176460081</v>
      </c>
      <c r="DQ173" s="251">
        <v>451.84449256287724</v>
      </c>
      <c r="DR173" s="243">
        <v>58.853132197325756</v>
      </c>
      <c r="DS173" s="262"/>
      <c r="DT173" s="284"/>
      <c r="DU173" s="284"/>
      <c r="DV173" s="252"/>
      <c r="DW173" s="266"/>
      <c r="DX173" s="266"/>
      <c r="DY173" s="262">
        <v>1231.2796208530806</v>
      </c>
      <c r="DZ173" s="284"/>
      <c r="EA173" s="284"/>
      <c r="EB173" s="252">
        <v>823.11320754716974</v>
      </c>
      <c r="EC173" s="266"/>
      <c r="ED173" s="266"/>
      <c r="EE173" s="262"/>
      <c r="EF173" s="252"/>
      <c r="EG173" s="262"/>
      <c r="EH173" s="252"/>
      <c r="EI173" s="262"/>
      <c r="EJ173" s="252"/>
      <c r="EK173" s="262"/>
      <c r="EL173" s="284"/>
      <c r="EM173" s="252"/>
      <c r="EN173" s="604">
        <v>222.5806</v>
      </c>
      <c r="EO173" s="605">
        <v>34.871789999999997</v>
      </c>
      <c r="EP173" s="262"/>
      <c r="EQ173" s="252"/>
      <c r="ER173" s="262"/>
      <c r="ES173" s="252"/>
      <c r="ET173" s="262"/>
      <c r="EU173" s="284"/>
      <c r="EV173" s="284"/>
      <c r="EW173" s="252"/>
      <c r="EX173" s="262"/>
      <c r="EY173" s="284"/>
      <c r="EZ173" s="284"/>
      <c r="FA173" s="252"/>
      <c r="FB173" s="262"/>
      <c r="FC173" s="252"/>
      <c r="FD173" s="262"/>
      <c r="FE173" s="284"/>
      <c r="FF173" s="284"/>
      <c r="FG173" s="252"/>
      <c r="FH173" s="262"/>
      <c r="FI173" s="252"/>
      <c r="FJ173" s="262"/>
      <c r="FK173" s="252"/>
      <c r="FL173" s="604"/>
      <c r="FM173" s="605"/>
      <c r="FN173" s="262"/>
      <c r="FO173" s="284"/>
      <c r="FP173" s="284"/>
      <c r="FQ173" s="252"/>
      <c r="FR173" s="262">
        <v>49</v>
      </c>
      <c r="FS173" s="606"/>
      <c r="FT173" s="607"/>
      <c r="FU173" s="608"/>
      <c r="FV173" s="262"/>
      <c r="FW173" s="252"/>
      <c r="FX173" s="262"/>
      <c r="FY173" s="252"/>
      <c r="FZ173" s="262"/>
      <c r="GA173" s="252"/>
      <c r="GB173" s="266"/>
      <c r="GC173" s="262"/>
      <c r="GD173" s="252"/>
      <c r="GE173" s="262"/>
      <c r="GF173" s="284"/>
      <c r="GG173" s="284"/>
      <c r="GH173" s="252"/>
      <c r="GI173" s="266"/>
      <c r="GJ173" s="266"/>
      <c r="GK173" s="266"/>
      <c r="GL173" s="266"/>
      <c r="GM173" s="278">
        <v>556.96463424931437</v>
      </c>
      <c r="GN173" s="251">
        <v>556.3795130490048</v>
      </c>
      <c r="GO173" s="251">
        <v>543.70196497679206</v>
      </c>
      <c r="GP173" s="243">
        <v>25.53135865256835</v>
      </c>
      <c r="GQ173" s="278">
        <v>386.74002423722561</v>
      </c>
      <c r="GR173" s="251">
        <v>373.93073738774814</v>
      </c>
      <c r="GS173" s="251">
        <v>310.68299336176813</v>
      </c>
      <c r="GT173" s="243">
        <v>71.932963738042517</v>
      </c>
      <c r="GU173" s="262"/>
      <c r="GV173" s="284"/>
      <c r="GW173" s="284"/>
      <c r="GX173" s="252"/>
      <c r="GY173" s="262"/>
      <c r="GZ173" s="284"/>
      <c r="HA173" s="284"/>
      <c r="HB173" s="252"/>
      <c r="HC173" s="263"/>
      <c r="HD173" s="262"/>
      <c r="HE173" s="252"/>
      <c r="HF173" s="262"/>
      <c r="HG173" s="284"/>
      <c r="HH173" s="284"/>
      <c r="HI173" s="252"/>
      <c r="HJ173" s="262"/>
      <c r="HK173" s="252"/>
      <c r="HL173" s="262">
        <v>1564.08</v>
      </c>
      <c r="HM173" s="284">
        <v>893.78</v>
      </c>
      <c r="HN173" s="284">
        <v>810.89110000000005</v>
      </c>
      <c r="HO173" s="252">
        <v>295.19229999999999</v>
      </c>
      <c r="HP173" s="262">
        <v>13.77778</v>
      </c>
      <c r="HQ173" s="605">
        <v>19.1358</v>
      </c>
      <c r="HR173" s="262"/>
      <c r="HS173" s="284"/>
      <c r="HT173" s="284"/>
      <c r="HU173" s="252"/>
      <c r="HV173" s="262"/>
      <c r="HW173" s="252"/>
      <c r="HX173" s="262"/>
      <c r="HY173" s="252"/>
      <c r="HZ173" s="278">
        <v>169.96940542372013</v>
      </c>
      <c r="IA173" s="251">
        <v>162.74251418395343</v>
      </c>
      <c r="IB173" s="251">
        <v>156.52481681233493</v>
      </c>
      <c r="IC173" s="243">
        <v>40.435640044361556</v>
      </c>
      <c r="ID173" s="262"/>
      <c r="IE173" s="252"/>
      <c r="IF173" s="262"/>
      <c r="IG173" s="252"/>
      <c r="IH173" s="278">
        <v>357.78264881465196</v>
      </c>
      <c r="II173" s="251">
        <v>359.90872062805516</v>
      </c>
      <c r="IJ173" s="251">
        <v>318.17924529347715</v>
      </c>
      <c r="IK173" s="243">
        <v>72.538317221961833</v>
      </c>
      <c r="IL173" s="266"/>
      <c r="IM173" s="262"/>
      <c r="IN173" s="252"/>
      <c r="IO173" s="262">
        <v>466.93877551020404</v>
      </c>
      <c r="IP173" s="284"/>
      <c r="IQ173" s="284"/>
      <c r="IR173" s="252">
        <v>85.074626865671661</v>
      </c>
      <c r="IS173" s="262">
        <v>757.97101449275362</v>
      </c>
      <c r="IT173" s="284"/>
      <c r="IU173" s="284"/>
      <c r="IV173" s="252">
        <v>180.39215686274508</v>
      </c>
      <c r="IW173" s="278">
        <v>380.90518931724938</v>
      </c>
      <c r="IX173" s="251">
        <v>411.04643617497783</v>
      </c>
      <c r="IY173" s="251">
        <v>383.79194065701188</v>
      </c>
      <c r="IZ173" s="243">
        <v>71.365372305284339</v>
      </c>
      <c r="JA173" s="266"/>
      <c r="JB173" s="256"/>
      <c r="JC173" s="271"/>
      <c r="JD173" s="271"/>
      <c r="JE173" s="265"/>
      <c r="JF173" s="262"/>
      <c r="JG173" s="284"/>
      <c r="JH173" s="252"/>
      <c r="JI173" s="262"/>
      <c r="JJ173" s="252"/>
      <c r="JK173" s="278">
        <v>464.27192861359435</v>
      </c>
      <c r="JL173" s="251">
        <v>495.2353518774421</v>
      </c>
      <c r="JM173" s="251">
        <v>433.9614481713989</v>
      </c>
      <c r="JN173" s="243">
        <v>109.40673065626936</v>
      </c>
      <c r="JO173" s="418" t="s">
        <v>403</v>
      </c>
      <c r="JP173" s="420" t="s">
        <v>403</v>
      </c>
      <c r="JQ173" s="278">
        <v>566.66917524160749</v>
      </c>
      <c r="JR173" s="251">
        <v>579.49480726568652</v>
      </c>
      <c r="JS173" s="251">
        <v>597.24246540320598</v>
      </c>
      <c r="JT173" s="243">
        <v>77.487218472685569</v>
      </c>
      <c r="JU173" s="262">
        <v>414.70588235294116</v>
      </c>
      <c r="JV173" s="284"/>
      <c r="JW173" s="284"/>
      <c r="JX173" s="252">
        <v>163.63636363636365</v>
      </c>
      <c r="JY173" s="256"/>
      <c r="JZ173" s="271"/>
      <c r="KA173" s="271"/>
      <c r="KB173" s="265"/>
      <c r="KC173" s="262"/>
      <c r="KD173" s="284"/>
      <c r="KE173" s="284"/>
      <c r="KF173" s="288"/>
    </row>
    <row r="174" spans="1:292" s="151" customFormat="1" ht="15.75" customHeight="1">
      <c r="A174" s="1046"/>
      <c r="B174" s="612" t="s">
        <v>418</v>
      </c>
      <c r="C174" s="266"/>
      <c r="D174" s="418"/>
      <c r="E174" s="419"/>
      <c r="F174" s="284"/>
      <c r="G174" s="284"/>
      <c r="H174" s="252"/>
      <c r="I174" s="262"/>
      <c r="J174" s="284"/>
      <c r="K174" s="284"/>
      <c r="L174" s="252"/>
      <c r="M174" s="262"/>
      <c r="N174" s="284"/>
      <c r="O174" s="284"/>
      <c r="P174" s="252"/>
      <c r="Q174" s="262"/>
      <c r="R174" s="284"/>
      <c r="S174" s="284"/>
      <c r="T174" s="252"/>
      <c r="U174" s="262"/>
      <c r="V174" s="284"/>
      <c r="W174" s="252"/>
      <c r="X174" s="262"/>
      <c r="Y174" s="284"/>
      <c r="Z174" s="284"/>
      <c r="AA174" s="252"/>
      <c r="AB174" s="256"/>
      <c r="AC174" s="271"/>
      <c r="AD174" s="271"/>
      <c r="AE174" s="265"/>
      <c r="AF174" s="262"/>
      <c r="AG174" s="284"/>
      <c r="AH174" s="284"/>
      <c r="AI174" s="284"/>
      <c r="AJ174" s="252"/>
      <c r="AK174" s="262">
        <v>412.85714285714283</v>
      </c>
      <c r="AL174" s="284"/>
      <c r="AM174" s="284"/>
      <c r="AN174" s="252">
        <v>90.697674418604663</v>
      </c>
      <c r="AO174" s="418">
        <v>9.1999999999999998E-2</v>
      </c>
      <c r="AP174" s="252"/>
      <c r="AQ174" s="262"/>
      <c r="AR174" s="284"/>
      <c r="AS174" s="284"/>
      <c r="AT174" s="252"/>
      <c r="AU174" s="262"/>
      <c r="AV174" s="284"/>
      <c r="AW174" s="284"/>
      <c r="AX174" s="252"/>
      <c r="AY174" s="262"/>
      <c r="AZ174" s="284"/>
      <c r="BA174" s="284"/>
      <c r="BB174" s="252"/>
      <c r="BC174" s="262">
        <v>84.14770844853247</v>
      </c>
      <c r="BD174" s="284">
        <v>92.406083683825869</v>
      </c>
      <c r="BE174" s="284">
        <v>144.92715663107549</v>
      </c>
      <c r="BF174" s="252">
        <v>21.169705843633011</v>
      </c>
      <c r="BG174" s="262">
        <v>139.32038834951456</v>
      </c>
      <c r="BH174" s="284"/>
      <c r="BI174" s="284"/>
      <c r="BJ174" s="252">
        <v>150</v>
      </c>
      <c r="BK174" s="262"/>
      <c r="BL174" s="252"/>
      <c r="BM174" s="262"/>
      <c r="BN174" s="284"/>
      <c r="BO174" s="284"/>
      <c r="BP174" s="252"/>
      <c r="BQ174" s="266"/>
      <c r="BR174" s="262"/>
      <c r="BS174" s="284"/>
      <c r="BT174" s="252"/>
      <c r="BU174" s="262"/>
      <c r="BV174" s="284"/>
      <c r="BW174" s="252"/>
      <c r="BX174" s="262"/>
      <c r="BY174" s="284"/>
      <c r="BZ174" s="252"/>
      <c r="CA174" s="262"/>
      <c r="CB174" s="284"/>
      <c r="CC174" s="252"/>
      <c r="CD174" s="262"/>
      <c r="CE174" s="284"/>
      <c r="CF174" s="252"/>
      <c r="CG174" s="262"/>
      <c r="CH174" s="284"/>
      <c r="CI174" s="252"/>
      <c r="CJ174" s="262"/>
      <c r="CK174" s="252"/>
      <c r="CL174" s="262"/>
      <c r="CM174" s="252"/>
      <c r="CN174" s="262"/>
      <c r="CO174" s="252"/>
      <c r="CP174" s="610"/>
      <c r="CQ174" s="611"/>
      <c r="CR174" s="263"/>
      <c r="CS174" s="266"/>
      <c r="CT174" s="256"/>
      <c r="CU174" s="265"/>
      <c r="CV174" s="262"/>
      <c r="CW174" s="284"/>
      <c r="CX174" s="284"/>
      <c r="CY174" s="252"/>
      <c r="CZ174" s="266"/>
      <c r="DA174" s="262"/>
      <c r="DB174" s="284"/>
      <c r="DC174" s="284"/>
      <c r="DD174" s="284"/>
      <c r="DE174" s="252"/>
      <c r="DF174" s="262"/>
      <c r="DG174" s="284"/>
      <c r="DH174" s="284"/>
      <c r="DI174" s="284"/>
      <c r="DJ174" s="252"/>
      <c r="DK174" s="256"/>
      <c r="DL174" s="271"/>
      <c r="DM174" s="271"/>
      <c r="DN174" s="265"/>
      <c r="DO174" s="278">
        <v>63.835044735853401</v>
      </c>
      <c r="DP174" s="251">
        <v>75.167705570170597</v>
      </c>
      <c r="DQ174" s="251">
        <v>82.269542803641187</v>
      </c>
      <c r="DR174" s="243">
        <v>25.917049282668241</v>
      </c>
      <c r="DS174" s="262"/>
      <c r="DT174" s="284"/>
      <c r="DU174" s="284"/>
      <c r="DV174" s="252"/>
      <c r="DW174" s="266"/>
      <c r="DX174" s="266"/>
      <c r="DY174" s="262">
        <v>539.81042654028442</v>
      </c>
      <c r="DZ174" s="284"/>
      <c r="EA174" s="284"/>
      <c r="EB174" s="252">
        <v>441.50943396226415</v>
      </c>
      <c r="EC174" s="266"/>
      <c r="ED174" s="266"/>
      <c r="EE174" s="262"/>
      <c r="EF174" s="252"/>
      <c r="EG174" s="262"/>
      <c r="EH174" s="252"/>
      <c r="EI174" s="262"/>
      <c r="EJ174" s="252"/>
      <c r="EK174" s="262"/>
      <c r="EL174" s="284"/>
      <c r="EM174" s="252"/>
      <c r="EN174" s="604">
        <v>48.387099999999997</v>
      </c>
      <c r="EO174" s="605">
        <v>14.358969999999999</v>
      </c>
      <c r="EP174" s="262"/>
      <c r="EQ174" s="252"/>
      <c r="ER174" s="262"/>
      <c r="ES174" s="252"/>
      <c r="ET174" s="262"/>
      <c r="EU174" s="284"/>
      <c r="EV174" s="284"/>
      <c r="EW174" s="252"/>
      <c r="EX174" s="262"/>
      <c r="EY174" s="284"/>
      <c r="EZ174" s="284"/>
      <c r="FA174" s="252"/>
      <c r="FB174" s="262"/>
      <c r="FC174" s="252"/>
      <c r="FD174" s="262"/>
      <c r="FE174" s="284"/>
      <c r="FF174" s="284"/>
      <c r="FG174" s="252"/>
      <c r="FH174" s="262"/>
      <c r="FI174" s="252"/>
      <c r="FJ174" s="262"/>
      <c r="FK174" s="252"/>
      <c r="FL174" s="604"/>
      <c r="FM174" s="605"/>
      <c r="FN174" s="262"/>
      <c r="FO174" s="284"/>
      <c r="FP174" s="284"/>
      <c r="FQ174" s="252"/>
      <c r="FR174" s="262">
        <v>7</v>
      </c>
      <c r="FS174" s="606"/>
      <c r="FT174" s="607"/>
      <c r="FU174" s="608"/>
      <c r="FV174" s="262"/>
      <c r="FW174" s="252"/>
      <c r="FX174" s="262"/>
      <c r="FY174" s="252"/>
      <c r="FZ174" s="262"/>
      <c r="GA174" s="252"/>
      <c r="GB174" s="266"/>
      <c r="GC174" s="262"/>
      <c r="GD174" s="252"/>
      <c r="GE174" s="262"/>
      <c r="GF174" s="284"/>
      <c r="GG174" s="284"/>
      <c r="GH174" s="252"/>
      <c r="GI174" s="266"/>
      <c r="GJ174" s="266"/>
      <c r="GK174" s="266"/>
      <c r="GL174" s="266"/>
      <c r="GM174" s="278">
        <v>88.639637055651548</v>
      </c>
      <c r="GN174" s="251">
        <v>96.317466762116595</v>
      </c>
      <c r="GO174" s="251">
        <v>84.73934686026513</v>
      </c>
      <c r="GP174" s="243">
        <v>16.125409879523612</v>
      </c>
      <c r="GQ174" s="278">
        <v>69.607205346518697</v>
      </c>
      <c r="GR174" s="251">
        <v>73.774821628395742</v>
      </c>
      <c r="GS174" s="251">
        <v>65.56818583924661</v>
      </c>
      <c r="GT174" s="243">
        <v>30.924599512598171</v>
      </c>
      <c r="GU174" s="262"/>
      <c r="GV174" s="284"/>
      <c r="GW174" s="284"/>
      <c r="GX174" s="252"/>
      <c r="GY174" s="262"/>
      <c r="GZ174" s="284"/>
      <c r="HA174" s="284"/>
      <c r="HB174" s="252"/>
      <c r="HC174" s="263"/>
      <c r="HD174" s="262"/>
      <c r="HE174" s="252"/>
      <c r="HF174" s="262"/>
      <c r="HG174" s="284"/>
      <c r="HH174" s="284"/>
      <c r="HI174" s="252"/>
      <c r="HJ174" s="262"/>
      <c r="HK174" s="252"/>
      <c r="HL174" s="262">
        <v>108.252</v>
      </c>
      <c r="HM174" s="284">
        <v>161.72200000000001</v>
      </c>
      <c r="HN174" s="284">
        <v>176.23759999999999</v>
      </c>
      <c r="HO174" s="252">
        <v>80.769229999999993</v>
      </c>
      <c r="HP174" s="262">
        <v>1.7777780000000001</v>
      </c>
      <c r="HQ174" s="605">
        <v>2.4691360000000002</v>
      </c>
      <c r="HR174" s="262"/>
      <c r="HS174" s="284"/>
      <c r="HT174" s="284"/>
      <c r="HU174" s="252"/>
      <c r="HV174" s="262"/>
      <c r="HW174" s="252"/>
      <c r="HX174" s="262"/>
      <c r="HY174" s="252"/>
      <c r="HZ174" s="278">
        <v>81.295292117500566</v>
      </c>
      <c r="IA174" s="251">
        <v>64.222549960087392</v>
      </c>
      <c r="IB174" s="251">
        <v>74.148140810881856</v>
      </c>
      <c r="IC174" s="243">
        <v>33.571133709378792</v>
      </c>
      <c r="ID174" s="262"/>
      <c r="IE174" s="252"/>
      <c r="IF174" s="262"/>
      <c r="IG174" s="252"/>
      <c r="IH174" s="278">
        <v>97.427171442097773</v>
      </c>
      <c r="II174" s="251">
        <v>97.441462522830989</v>
      </c>
      <c r="IJ174" s="251">
        <v>92.960431497199579</v>
      </c>
      <c r="IK174" s="243">
        <v>34.28914052730152</v>
      </c>
      <c r="IL174" s="266"/>
      <c r="IM174" s="262"/>
      <c r="IN174" s="252"/>
      <c r="IO174" s="262">
        <v>66.122448979591837</v>
      </c>
      <c r="IP174" s="284"/>
      <c r="IQ174" s="284"/>
      <c r="IR174" s="252">
        <v>21.393034825870647</v>
      </c>
      <c r="IS174" s="262">
        <v>52.657004830917877</v>
      </c>
      <c r="IT174" s="284"/>
      <c r="IU174" s="284"/>
      <c r="IV174" s="252">
        <v>27.941176470588236</v>
      </c>
      <c r="IW174" s="278">
        <v>36.898940501870257</v>
      </c>
      <c r="IX174" s="251">
        <v>47.565884035787683</v>
      </c>
      <c r="IY174" s="251">
        <v>43.430709175472451</v>
      </c>
      <c r="IZ174" s="243">
        <v>16.504443466340344</v>
      </c>
      <c r="JA174" s="266"/>
      <c r="JB174" s="256"/>
      <c r="JC174" s="271"/>
      <c r="JD174" s="271"/>
      <c r="JE174" s="265"/>
      <c r="JF174" s="262"/>
      <c r="JG174" s="284"/>
      <c r="JH174" s="252"/>
      <c r="JI174" s="262"/>
      <c r="JJ174" s="252"/>
      <c r="JK174" s="278">
        <v>55.578693225018746</v>
      </c>
      <c r="JL174" s="251">
        <v>51.127757239881362</v>
      </c>
      <c r="JM174" s="251">
        <v>49.753988135792895</v>
      </c>
      <c r="JN174" s="243">
        <v>21.360445287769888</v>
      </c>
      <c r="JO174" s="418" t="s">
        <v>403</v>
      </c>
      <c r="JP174" s="420" t="s">
        <v>403</v>
      </c>
      <c r="JQ174" s="278">
        <v>87.977866986363395</v>
      </c>
      <c r="JR174" s="251">
        <v>100.6357062469817</v>
      </c>
      <c r="JS174" s="251">
        <v>96.950726286998872</v>
      </c>
      <c r="JT174" s="243">
        <v>34.900420388740294</v>
      </c>
      <c r="JU174" s="262">
        <v>216.1764705882353</v>
      </c>
      <c r="JV174" s="284"/>
      <c r="JW174" s="284"/>
      <c r="JX174" s="252">
        <v>126.79425837320576</v>
      </c>
      <c r="JY174" s="256"/>
      <c r="JZ174" s="271"/>
      <c r="KA174" s="271"/>
      <c r="KB174" s="265"/>
      <c r="KC174" s="262"/>
      <c r="KD174" s="284"/>
      <c r="KE174" s="284"/>
      <c r="KF174" s="288"/>
    </row>
    <row r="175" spans="1:292" s="151" customFormat="1" ht="16.5" customHeight="1" thickBot="1">
      <c r="A175" s="1047"/>
      <c r="B175" s="613" t="s">
        <v>419</v>
      </c>
      <c r="C175" s="263"/>
      <c r="D175" s="537"/>
      <c r="E175" s="538"/>
      <c r="F175" s="531"/>
      <c r="G175" s="531"/>
      <c r="H175" s="532"/>
      <c r="I175" s="256"/>
      <c r="J175" s="531"/>
      <c r="K175" s="531"/>
      <c r="L175" s="532"/>
      <c r="M175" s="256"/>
      <c r="N175" s="531"/>
      <c r="O175" s="531"/>
      <c r="P175" s="532"/>
      <c r="Q175" s="256"/>
      <c r="R175" s="531"/>
      <c r="S175" s="531"/>
      <c r="T175" s="532"/>
      <c r="U175" s="256"/>
      <c r="V175" s="531"/>
      <c r="W175" s="532"/>
      <c r="X175" s="256"/>
      <c r="Y175" s="531"/>
      <c r="Z175" s="531"/>
      <c r="AA175" s="532"/>
      <c r="AB175" s="256"/>
      <c r="AC175" s="271"/>
      <c r="AD175" s="271"/>
      <c r="AE175" s="265"/>
      <c r="AF175" s="256"/>
      <c r="AG175" s="531"/>
      <c r="AH175" s="531"/>
      <c r="AI175" s="531"/>
      <c r="AJ175" s="532"/>
      <c r="AK175" s="256">
        <v>98.571428571428555</v>
      </c>
      <c r="AL175" s="531"/>
      <c r="AM175" s="531"/>
      <c r="AN175" s="532">
        <v>147.44186046511629</v>
      </c>
      <c r="AO175" s="537">
        <v>1.2E-2</v>
      </c>
      <c r="AP175" s="532"/>
      <c r="AQ175" s="256"/>
      <c r="AR175" s="531"/>
      <c r="AS175" s="531"/>
      <c r="AT175" s="532"/>
      <c r="AU175" s="256"/>
      <c r="AV175" s="531"/>
      <c r="AW175" s="531"/>
      <c r="AX175" s="532"/>
      <c r="AY175" s="256"/>
      <c r="AZ175" s="531"/>
      <c r="BA175" s="531"/>
      <c r="BB175" s="532"/>
      <c r="BC175" s="256">
        <v>67.024589093117712</v>
      </c>
      <c r="BD175" s="531">
        <v>69.817475788182108</v>
      </c>
      <c r="BE175" s="531">
        <v>71.140134899925144</v>
      </c>
      <c r="BF175" s="532">
        <v>42.431395360389054</v>
      </c>
      <c r="BG175" s="256">
        <v>112.13592233009709</v>
      </c>
      <c r="BH175" s="531"/>
      <c r="BI175" s="531"/>
      <c r="BJ175" s="532">
        <v>131.68316831683168</v>
      </c>
      <c r="BK175" s="256"/>
      <c r="BL175" s="532"/>
      <c r="BM175" s="256"/>
      <c r="BN175" s="531"/>
      <c r="BO175" s="531"/>
      <c r="BP175" s="532"/>
      <c r="BQ175" s="263"/>
      <c r="BR175" s="256"/>
      <c r="BS175" s="531"/>
      <c r="BT175" s="532"/>
      <c r="BU175" s="256"/>
      <c r="BV175" s="531"/>
      <c r="BW175" s="532"/>
      <c r="BX175" s="256"/>
      <c r="BY175" s="531"/>
      <c r="BZ175" s="532"/>
      <c r="CA175" s="256"/>
      <c r="CB175" s="531"/>
      <c r="CC175" s="532"/>
      <c r="CD175" s="256"/>
      <c r="CE175" s="531"/>
      <c r="CF175" s="532"/>
      <c r="CG175" s="256"/>
      <c r="CH175" s="531"/>
      <c r="CI175" s="532"/>
      <c r="CJ175" s="256"/>
      <c r="CK175" s="532"/>
      <c r="CL175" s="256"/>
      <c r="CM175" s="532"/>
      <c r="CN175" s="614"/>
      <c r="CO175" s="615"/>
      <c r="CP175" s="614"/>
      <c r="CQ175" s="615"/>
      <c r="CR175" s="263"/>
      <c r="CS175" s="263"/>
      <c r="CT175" s="256"/>
      <c r="CU175" s="532"/>
      <c r="CV175" s="256"/>
      <c r="CW175" s="531"/>
      <c r="CX175" s="531"/>
      <c r="CY175" s="532"/>
      <c r="CZ175" s="263"/>
      <c r="DA175" s="256"/>
      <c r="DB175" s="531"/>
      <c r="DC175" s="531"/>
      <c r="DD175" s="531"/>
      <c r="DE175" s="532"/>
      <c r="DF175" s="256"/>
      <c r="DG175" s="531"/>
      <c r="DH175" s="531"/>
      <c r="DI175" s="531"/>
      <c r="DJ175" s="532"/>
      <c r="DK175" s="256"/>
      <c r="DL175" s="271"/>
      <c r="DM175" s="271"/>
      <c r="DN175" s="265"/>
      <c r="DO175" s="539">
        <v>83.745417528935135</v>
      </c>
      <c r="DP175" s="540">
        <v>97.91520180387424</v>
      </c>
      <c r="DQ175" s="540">
        <v>106.53025217378965</v>
      </c>
      <c r="DR175" s="536">
        <v>75.860944965976728</v>
      </c>
      <c r="DS175" s="256"/>
      <c r="DT175" s="531"/>
      <c r="DU175" s="531"/>
      <c r="DV175" s="532"/>
      <c r="DW175" s="263"/>
      <c r="DX175" s="263"/>
      <c r="DY175" s="256">
        <v>464.92890995260666</v>
      </c>
      <c r="DZ175" s="531"/>
      <c r="EA175" s="531"/>
      <c r="EB175" s="532">
        <v>549.05660377358492</v>
      </c>
      <c r="EC175" s="263"/>
      <c r="ED175" s="263"/>
      <c r="EE175" s="256"/>
      <c r="EF175" s="532"/>
      <c r="EG175" s="256"/>
      <c r="EH175" s="532"/>
      <c r="EI175" s="256"/>
      <c r="EJ175" s="532"/>
      <c r="EK175" s="256"/>
      <c r="EL175" s="531"/>
      <c r="EM175" s="532"/>
      <c r="EN175" s="616">
        <v>59.447000000000003</v>
      </c>
      <c r="EO175" s="617">
        <v>40</v>
      </c>
      <c r="EP175" s="256"/>
      <c r="EQ175" s="532"/>
      <c r="ER175" s="256"/>
      <c r="ES175" s="532"/>
      <c r="ET175" s="256"/>
      <c r="EU175" s="531"/>
      <c r="EV175" s="531"/>
      <c r="EW175" s="532"/>
      <c r="EX175" s="256"/>
      <c r="EY175" s="531"/>
      <c r="EZ175" s="531"/>
      <c r="FA175" s="532"/>
      <c r="FB175" s="256"/>
      <c r="FC175" s="532"/>
      <c r="FD175" s="256"/>
      <c r="FE175" s="531"/>
      <c r="FF175" s="531"/>
      <c r="FG175" s="532"/>
      <c r="FH175" s="256"/>
      <c r="FI175" s="532"/>
      <c r="FJ175" s="256"/>
      <c r="FK175" s="532"/>
      <c r="FL175" s="616"/>
      <c r="FM175" s="617"/>
      <c r="FN175" s="256"/>
      <c r="FO175" s="531"/>
      <c r="FP175" s="531"/>
      <c r="FQ175" s="532"/>
      <c r="FR175" s="256">
        <v>5</v>
      </c>
      <c r="FS175" s="618"/>
      <c r="FT175" s="619"/>
      <c r="FU175" s="620"/>
      <c r="FV175" s="256"/>
      <c r="FW175" s="532"/>
      <c r="FX175" s="256"/>
      <c r="FY175" s="532"/>
      <c r="FZ175" s="256"/>
      <c r="GA175" s="532"/>
      <c r="GB175" s="263"/>
      <c r="GC175" s="256"/>
      <c r="GD175" s="532"/>
      <c r="GE175" s="256"/>
      <c r="GF175" s="531"/>
      <c r="GG175" s="531"/>
      <c r="GH175" s="532"/>
      <c r="GI175" s="263"/>
      <c r="GJ175" s="263"/>
      <c r="GK175" s="263"/>
      <c r="GL175" s="263"/>
      <c r="GM175" s="539">
        <v>82.968290673465262</v>
      </c>
      <c r="GN175" s="540">
        <v>90.462265510085288</v>
      </c>
      <c r="GO175" s="540">
        <v>98.913344103090893</v>
      </c>
      <c r="GP175" s="536">
        <v>51.987750870132835</v>
      </c>
      <c r="GQ175" s="539">
        <v>62.84693469739323</v>
      </c>
      <c r="GR175" s="540">
        <v>63.675553810659395</v>
      </c>
      <c r="GS175" s="540">
        <v>64.45050339932547</v>
      </c>
      <c r="GT175" s="536">
        <v>51.306773268947126</v>
      </c>
      <c r="GU175" s="256"/>
      <c r="GV175" s="531"/>
      <c r="GW175" s="531"/>
      <c r="GX175" s="532"/>
      <c r="GY175" s="256"/>
      <c r="GZ175" s="531"/>
      <c r="HA175" s="531"/>
      <c r="HB175" s="532"/>
      <c r="HC175" s="263"/>
      <c r="HD175" s="256"/>
      <c r="HE175" s="532"/>
      <c r="HF175" s="256"/>
      <c r="HG175" s="531"/>
      <c r="HH175" s="531"/>
      <c r="HI175" s="532"/>
      <c r="HJ175" s="256"/>
      <c r="HK175" s="532"/>
      <c r="HL175" s="256">
        <v>114.078</v>
      </c>
      <c r="HM175" s="531">
        <v>151.67500000000001</v>
      </c>
      <c r="HN175" s="531">
        <v>1848.5150000000001</v>
      </c>
      <c r="HO175" s="532">
        <v>149.51920000000001</v>
      </c>
      <c r="HP175" s="256">
        <v>2.6666669999999999</v>
      </c>
      <c r="HQ175" s="617">
        <v>3.7037040000000001</v>
      </c>
      <c r="HR175" s="256"/>
      <c r="HS175" s="531"/>
      <c r="HT175" s="531"/>
      <c r="HU175" s="532"/>
      <c r="HV175" s="256"/>
      <c r="HW175" s="532"/>
      <c r="HX175" s="256"/>
      <c r="HY175" s="532"/>
      <c r="HZ175" s="539">
        <v>55.667041582293912</v>
      </c>
      <c r="IA175" s="540">
        <v>53.136996195851069</v>
      </c>
      <c r="IB175" s="540">
        <v>56.056603280331608</v>
      </c>
      <c r="IC175" s="536">
        <v>41.002151444244468</v>
      </c>
      <c r="ID175" s="256"/>
      <c r="IE175" s="532"/>
      <c r="IF175" s="256"/>
      <c r="IG175" s="532"/>
      <c r="IH175" s="539">
        <v>85.958450007004942</v>
      </c>
      <c r="II175" s="540">
        <v>88.294954192486841</v>
      </c>
      <c r="IJ175" s="540">
        <v>91.999466663181948</v>
      </c>
      <c r="IK175" s="536">
        <v>67.111003810182623</v>
      </c>
      <c r="IL175" s="263"/>
      <c r="IM175" s="256"/>
      <c r="IN175" s="532"/>
      <c r="IO175" s="256">
        <v>52.244897959183668</v>
      </c>
      <c r="IP175" s="531"/>
      <c r="IQ175" s="531"/>
      <c r="IR175" s="532">
        <v>35.820895522388064</v>
      </c>
      <c r="IS175" s="256">
        <v>60.386473429951693</v>
      </c>
      <c r="IT175" s="531"/>
      <c r="IU175" s="531"/>
      <c r="IV175" s="532">
        <v>58.823529411764703</v>
      </c>
      <c r="IW175" s="539">
        <v>33.999605789079048</v>
      </c>
      <c r="IX175" s="540">
        <v>35.731742496110066</v>
      </c>
      <c r="IY175" s="540">
        <v>42.631846439780851</v>
      </c>
      <c r="IZ175" s="536">
        <v>36.353224863273134</v>
      </c>
      <c r="JA175" s="263"/>
      <c r="JB175" s="256"/>
      <c r="JC175" s="271"/>
      <c r="JD175" s="271"/>
      <c r="JE175" s="265"/>
      <c r="JF175" s="256"/>
      <c r="JG175" s="531"/>
      <c r="JH175" s="532"/>
      <c r="JI175" s="256"/>
      <c r="JJ175" s="532"/>
      <c r="JK175" s="539">
        <v>50.578427825969165</v>
      </c>
      <c r="JL175" s="540">
        <v>57.495299369334369</v>
      </c>
      <c r="JM175" s="540">
        <v>68.501897591153195</v>
      </c>
      <c r="JN175" s="536">
        <v>51.565672799987695</v>
      </c>
      <c r="JO175" s="537" t="s">
        <v>403</v>
      </c>
      <c r="JP175" s="621" t="s">
        <v>403</v>
      </c>
      <c r="JQ175" s="539">
        <v>81.007766429886061</v>
      </c>
      <c r="JR175" s="540">
        <v>91.578665776783367</v>
      </c>
      <c r="JS175" s="540">
        <v>95.564934845407436</v>
      </c>
      <c r="JT175" s="536">
        <v>66.800528459421642</v>
      </c>
      <c r="JU175" s="256">
        <v>159.80392156862746</v>
      </c>
      <c r="JV175" s="531"/>
      <c r="JW175" s="531"/>
      <c r="JX175" s="532">
        <v>159.80861244019141</v>
      </c>
      <c r="JY175" s="256"/>
      <c r="JZ175" s="271"/>
      <c r="KA175" s="271"/>
      <c r="KB175" s="265"/>
      <c r="KC175" s="256"/>
      <c r="KD175" s="531"/>
      <c r="KE175" s="531"/>
      <c r="KF175" s="541"/>
    </row>
    <row r="176" spans="1:292" s="150" customFormat="1" ht="15" thickBot="1">
      <c r="A176" s="341"/>
      <c r="B176" s="342"/>
      <c r="C176" s="342"/>
      <c r="D176" s="342"/>
      <c r="E176" s="342"/>
      <c r="F176" s="342"/>
      <c r="G176" s="342"/>
      <c r="H176" s="342"/>
      <c r="I176" s="342"/>
      <c r="J176" s="342"/>
      <c r="K176" s="342"/>
      <c r="L176" s="342"/>
      <c r="M176" s="342"/>
      <c r="N176" s="342"/>
      <c r="O176" s="342"/>
      <c r="P176" s="342"/>
      <c r="Q176" s="342"/>
      <c r="R176" s="342"/>
      <c r="S176" s="342"/>
      <c r="T176" s="342"/>
      <c r="U176" s="342"/>
      <c r="V176" s="342"/>
      <c r="W176" s="342"/>
      <c r="X176" s="342"/>
      <c r="Y176" s="342"/>
      <c r="Z176" s="342"/>
      <c r="AA176" s="342"/>
      <c r="AB176" s="342"/>
      <c r="AC176" s="342"/>
      <c r="AD176" s="342"/>
      <c r="AE176" s="342"/>
      <c r="AF176" s="342"/>
      <c r="AG176" s="342"/>
      <c r="AH176" s="342"/>
      <c r="AI176" s="342"/>
      <c r="AJ176" s="342"/>
      <c r="AK176" s="342"/>
      <c r="AL176" s="342"/>
      <c r="AM176" s="342"/>
      <c r="AN176" s="342"/>
      <c r="AO176" s="342"/>
      <c r="AP176" s="342"/>
      <c r="AQ176" s="342"/>
      <c r="AR176" s="342"/>
      <c r="AS176" s="342"/>
      <c r="AT176" s="342"/>
      <c r="AU176" s="342"/>
      <c r="AV176" s="342"/>
      <c r="AW176" s="342"/>
      <c r="AX176" s="342"/>
      <c r="AY176" s="342"/>
      <c r="AZ176" s="342"/>
      <c r="BA176" s="342"/>
      <c r="BB176" s="342"/>
      <c r="BC176" s="342"/>
      <c r="BD176" s="342"/>
      <c r="BE176" s="342"/>
      <c r="BF176" s="342"/>
      <c r="BG176" s="342"/>
      <c r="BH176" s="342"/>
      <c r="BI176" s="342"/>
      <c r="BJ176" s="342"/>
      <c r="BK176" s="342"/>
      <c r="BL176" s="342"/>
      <c r="BM176" s="342"/>
      <c r="BN176" s="342"/>
      <c r="BO176" s="342"/>
      <c r="BP176" s="342"/>
      <c r="BQ176" s="342"/>
      <c r="BR176" s="342"/>
      <c r="BS176" s="342"/>
      <c r="BT176" s="342"/>
      <c r="BU176" s="342"/>
      <c r="BV176" s="342"/>
      <c r="BW176" s="342"/>
      <c r="BX176" s="342"/>
      <c r="BY176" s="342"/>
      <c r="BZ176" s="342"/>
      <c r="CA176" s="342"/>
      <c r="CB176" s="342"/>
      <c r="CC176" s="342"/>
      <c r="CD176" s="342"/>
      <c r="CE176" s="342"/>
      <c r="CF176" s="342"/>
      <c r="CG176" s="342"/>
      <c r="CH176" s="342"/>
      <c r="CI176" s="342"/>
      <c r="CJ176" s="342"/>
      <c r="CK176" s="342"/>
      <c r="CL176" s="342"/>
      <c r="CM176" s="342"/>
      <c r="CN176" s="342"/>
      <c r="CO176" s="342"/>
      <c r="CP176" s="342"/>
      <c r="CQ176" s="342"/>
      <c r="CR176" s="342"/>
      <c r="CS176" s="342"/>
      <c r="CT176" s="342"/>
      <c r="CU176" s="342"/>
      <c r="CV176" s="342"/>
      <c r="CW176" s="342"/>
      <c r="CX176" s="342"/>
      <c r="CY176" s="342"/>
      <c r="CZ176" s="342"/>
      <c r="DA176" s="342"/>
      <c r="DB176" s="342"/>
      <c r="DC176" s="342"/>
      <c r="DD176" s="342"/>
      <c r="DE176" s="342"/>
      <c r="DF176" s="342"/>
      <c r="DG176" s="342"/>
      <c r="DH176" s="342"/>
      <c r="DI176" s="342"/>
      <c r="DJ176" s="342"/>
      <c r="DK176" s="342"/>
      <c r="DL176" s="342"/>
      <c r="DM176" s="342"/>
      <c r="DN176" s="342"/>
      <c r="DO176" s="342"/>
      <c r="DP176" s="342"/>
      <c r="DQ176" s="342"/>
      <c r="DR176" s="342"/>
      <c r="DS176" s="342"/>
      <c r="DT176" s="342"/>
      <c r="DU176" s="342"/>
      <c r="DV176" s="342"/>
      <c r="DW176" s="342"/>
      <c r="DX176" s="342"/>
      <c r="DY176" s="342"/>
      <c r="DZ176" s="342"/>
      <c r="EA176" s="342"/>
      <c r="EB176" s="342"/>
      <c r="EC176" s="342"/>
      <c r="ED176" s="342"/>
      <c r="EE176" s="342"/>
      <c r="EF176" s="342"/>
      <c r="EG176" s="342"/>
      <c r="EH176" s="342"/>
      <c r="EI176" s="342"/>
      <c r="EJ176" s="342"/>
      <c r="EK176" s="342"/>
      <c r="EL176" s="342"/>
      <c r="EM176" s="342"/>
      <c r="EN176" s="342"/>
      <c r="EO176" s="342"/>
      <c r="EP176" s="342"/>
      <c r="EQ176" s="342"/>
      <c r="ER176" s="342"/>
      <c r="ES176" s="342"/>
      <c r="ET176" s="342"/>
      <c r="EU176" s="342"/>
      <c r="EV176" s="342"/>
      <c r="EW176" s="342"/>
      <c r="EX176" s="342"/>
      <c r="EY176" s="342"/>
      <c r="EZ176" s="342"/>
      <c r="FA176" s="342"/>
      <c r="FB176" s="342"/>
      <c r="FC176" s="342"/>
      <c r="FD176" s="342"/>
      <c r="FE176" s="342"/>
      <c r="FF176" s="342"/>
      <c r="FG176" s="342"/>
      <c r="FH176" s="342"/>
      <c r="FI176" s="342"/>
      <c r="FJ176" s="342"/>
      <c r="FK176" s="342"/>
      <c r="FL176" s="342"/>
      <c r="FM176" s="342"/>
      <c r="FN176" s="342"/>
      <c r="FO176" s="342"/>
      <c r="FP176" s="342"/>
      <c r="FQ176" s="342"/>
      <c r="FR176" s="342"/>
      <c r="FS176" s="342"/>
      <c r="FT176" s="342"/>
      <c r="FU176" s="342"/>
      <c r="FV176" s="342"/>
      <c r="FW176" s="342"/>
      <c r="FX176" s="342"/>
      <c r="FY176" s="342"/>
      <c r="FZ176" s="342"/>
      <c r="GA176" s="342"/>
      <c r="GB176" s="342"/>
      <c r="GC176" s="342"/>
      <c r="GD176" s="342"/>
      <c r="GE176" s="342"/>
      <c r="GF176" s="342"/>
      <c r="GG176" s="342"/>
      <c r="GH176" s="342"/>
      <c r="GI176" s="342"/>
      <c r="GJ176" s="342"/>
      <c r="GK176" s="342"/>
      <c r="GL176" s="342"/>
      <c r="GM176" s="342"/>
      <c r="GN176" s="342"/>
      <c r="GO176" s="342"/>
      <c r="GP176" s="342"/>
      <c r="GQ176" s="342"/>
      <c r="GR176" s="342"/>
      <c r="GS176" s="342"/>
      <c r="GT176" s="342"/>
      <c r="GU176" s="342"/>
      <c r="GV176" s="342"/>
      <c r="GW176" s="342"/>
      <c r="GX176" s="342"/>
      <c r="GY176" s="342"/>
      <c r="GZ176" s="342"/>
      <c r="HA176" s="342"/>
      <c r="HB176" s="342"/>
      <c r="HC176" s="342"/>
      <c r="HD176" s="342"/>
      <c r="HE176" s="342"/>
      <c r="HF176" s="342"/>
      <c r="HG176" s="342"/>
      <c r="HH176" s="342"/>
      <c r="HI176" s="342"/>
      <c r="HJ176" s="342"/>
      <c r="HK176" s="342"/>
      <c r="HL176" s="342"/>
      <c r="HM176" s="342"/>
      <c r="HN176" s="342"/>
      <c r="HO176" s="342"/>
      <c r="HP176" s="342"/>
      <c r="HQ176" s="342"/>
      <c r="HR176" s="342"/>
      <c r="HS176" s="342"/>
      <c r="HT176" s="342"/>
      <c r="HU176" s="342"/>
      <c r="HV176" s="342"/>
      <c r="HW176" s="342"/>
      <c r="HX176" s="342"/>
      <c r="HY176" s="342"/>
      <c r="HZ176" s="342"/>
      <c r="IA176" s="342"/>
      <c r="IB176" s="342"/>
      <c r="IC176" s="342"/>
      <c r="ID176" s="342"/>
      <c r="IE176" s="342"/>
      <c r="IF176" s="342"/>
      <c r="IG176" s="342"/>
      <c r="IH176" s="342"/>
      <c r="II176" s="342"/>
      <c r="IJ176" s="342"/>
      <c r="IK176" s="342"/>
      <c r="IL176" s="342"/>
      <c r="IM176" s="342"/>
      <c r="IN176" s="342"/>
      <c r="IO176" s="342"/>
      <c r="IP176" s="342"/>
      <c r="IQ176" s="342"/>
      <c r="IR176" s="342"/>
      <c r="IS176" s="342"/>
      <c r="IT176" s="342"/>
      <c r="IU176" s="342"/>
      <c r="IV176" s="342"/>
      <c r="IW176" s="342"/>
      <c r="IX176" s="342"/>
      <c r="IY176" s="342"/>
      <c r="IZ176" s="342"/>
      <c r="JA176" s="342"/>
      <c r="JB176" s="342"/>
      <c r="JC176" s="342"/>
      <c r="JD176" s="342"/>
      <c r="JE176" s="342"/>
      <c r="JF176" s="342"/>
      <c r="JG176" s="342"/>
      <c r="JH176" s="342"/>
      <c r="JI176" s="342"/>
      <c r="JJ176" s="342"/>
      <c r="JK176" s="342"/>
      <c r="JL176" s="342"/>
      <c r="JM176" s="342"/>
      <c r="JN176" s="342"/>
      <c r="JO176" s="342"/>
      <c r="JP176" s="342"/>
      <c r="JQ176" s="342"/>
      <c r="JR176" s="342"/>
      <c r="JS176" s="342"/>
      <c r="JT176" s="342"/>
      <c r="JU176" s="342"/>
      <c r="JV176" s="342"/>
      <c r="JW176" s="342"/>
      <c r="JX176" s="342"/>
      <c r="JY176" s="342"/>
      <c r="JZ176" s="342"/>
      <c r="KA176" s="342"/>
      <c r="KB176" s="342"/>
      <c r="KC176" s="342"/>
      <c r="KD176" s="342"/>
      <c r="KE176" s="342"/>
      <c r="KF176" s="342"/>
    </row>
    <row r="177" spans="1:292" s="115" customFormat="1" ht="14">
      <c r="A177" s="877" t="s">
        <v>572</v>
      </c>
      <c r="B177" s="622" t="s">
        <v>420</v>
      </c>
      <c r="C177" s="464"/>
      <c r="D177" s="359"/>
      <c r="E177" s="182"/>
      <c r="F177" s="182"/>
      <c r="G177" s="182"/>
      <c r="H177" s="360"/>
      <c r="I177" s="359"/>
      <c r="J177" s="182"/>
      <c r="K177" s="182"/>
      <c r="L177" s="360"/>
      <c r="M177" s="359"/>
      <c r="N177" s="182"/>
      <c r="O177" s="182"/>
      <c r="P177" s="360"/>
      <c r="Q177" s="359"/>
      <c r="R177" s="182"/>
      <c r="S177" s="182"/>
      <c r="T177" s="360"/>
      <c r="U177" s="359"/>
      <c r="V177" s="182"/>
      <c r="W177" s="360"/>
      <c r="X177" s="359"/>
      <c r="Y177" s="182"/>
      <c r="Z177" s="182"/>
      <c r="AA177" s="360"/>
      <c r="AB177" s="359"/>
      <c r="AC177" s="182"/>
      <c r="AD177" s="182"/>
      <c r="AE177" s="360"/>
      <c r="AF177" s="359"/>
      <c r="AG177" s="182"/>
      <c r="AH177" s="182"/>
      <c r="AI177" s="182"/>
      <c r="AJ177" s="360"/>
      <c r="AK177" s="359"/>
      <c r="AL177" s="182"/>
      <c r="AM177" s="182"/>
      <c r="AN177" s="360"/>
      <c r="AO177" s="359"/>
      <c r="AP177" s="360"/>
      <c r="AQ177" s="359"/>
      <c r="AR177" s="182"/>
      <c r="AS177" s="182"/>
      <c r="AT177" s="360"/>
      <c r="AU177" s="359"/>
      <c r="AV177" s="182"/>
      <c r="AW177" s="182"/>
      <c r="AX177" s="360"/>
      <c r="AY177" s="359"/>
      <c r="AZ177" s="182"/>
      <c r="BA177" s="182"/>
      <c r="BB177" s="360"/>
      <c r="BC177" s="359"/>
      <c r="BD177" s="182"/>
      <c r="BE177" s="182"/>
      <c r="BF177" s="360"/>
      <c r="BG177" s="359"/>
      <c r="BH177" s="182"/>
      <c r="BI177" s="182"/>
      <c r="BJ177" s="360"/>
      <c r="BK177" s="359"/>
      <c r="BL177" s="360"/>
      <c r="BM177" s="359"/>
      <c r="BN177" s="182"/>
      <c r="BO177" s="182"/>
      <c r="BP177" s="360"/>
      <c r="BQ177" s="464"/>
      <c r="BR177" s="359"/>
      <c r="BS177" s="182"/>
      <c r="BT177" s="360"/>
      <c r="BU177" s="359"/>
      <c r="BV177" s="182"/>
      <c r="BW177" s="360"/>
      <c r="BX177" s="359"/>
      <c r="BY177" s="182"/>
      <c r="BZ177" s="360"/>
      <c r="CA177" s="359"/>
      <c r="CB177" s="182"/>
      <c r="CC177" s="360"/>
      <c r="CD177" s="359"/>
      <c r="CE177" s="182"/>
      <c r="CF177" s="360"/>
      <c r="CG177" s="359"/>
      <c r="CH177" s="182"/>
      <c r="CI177" s="360"/>
      <c r="CJ177" s="359"/>
      <c r="CK177" s="360"/>
      <c r="CL177" s="359"/>
      <c r="CM177" s="360"/>
      <c r="CN177" s="623"/>
      <c r="CO177" s="624"/>
      <c r="CP177" s="623"/>
      <c r="CQ177" s="624"/>
      <c r="CR177" s="15"/>
      <c r="CS177" s="464"/>
      <c r="CT177" s="359"/>
      <c r="CU177" s="360"/>
      <c r="CV177" s="359"/>
      <c r="CW177" s="182"/>
      <c r="CX177" s="182"/>
      <c r="CY177" s="360"/>
      <c r="CZ177" s="464"/>
      <c r="DA177" s="359"/>
      <c r="DB177" s="182"/>
      <c r="DC177" s="182"/>
      <c r="DD177" s="182"/>
      <c r="DE177" s="360"/>
      <c r="DF177" s="359"/>
      <c r="DG177" s="182"/>
      <c r="DH177" s="182"/>
      <c r="DI177" s="182"/>
      <c r="DJ177" s="360"/>
      <c r="DK177" s="359"/>
      <c r="DL177" s="182"/>
      <c r="DM177" s="182"/>
      <c r="DN177" s="360"/>
      <c r="DO177" s="168">
        <v>16.689056955585244</v>
      </c>
      <c r="DP177" s="226">
        <v>2.5922803051068155</v>
      </c>
      <c r="DQ177" s="226">
        <v>0</v>
      </c>
      <c r="DR177" s="171"/>
      <c r="DS177" s="359"/>
      <c r="DT177" s="182"/>
      <c r="DU177" s="182"/>
      <c r="DV177" s="360"/>
      <c r="DW177" s="464"/>
      <c r="DX177" s="464"/>
      <c r="DY177" s="359"/>
      <c r="DZ177" s="182"/>
      <c r="EA177" s="182"/>
      <c r="EB177" s="360"/>
      <c r="EC177" s="464"/>
      <c r="ED177" s="464"/>
      <c r="EE177" s="359"/>
      <c r="EF177" s="360"/>
      <c r="EG177" s="359"/>
      <c r="EH177" s="360"/>
      <c r="EI177" s="359"/>
      <c r="EJ177" s="360"/>
      <c r="EK177" s="359"/>
      <c r="EL177" s="182"/>
      <c r="EM177" s="360"/>
      <c r="EN177" s="359"/>
      <c r="EO177" s="360"/>
      <c r="EP177" s="359"/>
      <c r="EQ177" s="360"/>
      <c r="ER177" s="359"/>
      <c r="ES177" s="360"/>
      <c r="ET177" s="359"/>
      <c r="EU177" s="182"/>
      <c r="EV177" s="182"/>
      <c r="EW177" s="360"/>
      <c r="EX177" s="359"/>
      <c r="EY177" s="182"/>
      <c r="EZ177" s="182"/>
      <c r="FA177" s="360"/>
      <c r="FB177" s="359"/>
      <c r="FC177" s="360"/>
      <c r="FD177" s="359"/>
      <c r="FE177" s="182"/>
      <c r="FF177" s="182"/>
      <c r="FG177" s="360"/>
      <c r="FH177" s="359"/>
      <c r="FI177" s="360"/>
      <c r="FJ177" s="359"/>
      <c r="FK177" s="360"/>
      <c r="FL177" s="359"/>
      <c r="FM177" s="360"/>
      <c r="FN177" s="359"/>
      <c r="FO177" s="182"/>
      <c r="FP177" s="182"/>
      <c r="FQ177" s="360"/>
      <c r="FR177" s="359"/>
      <c r="FS177" s="625"/>
      <c r="FT177" s="625"/>
      <c r="FU177" s="626"/>
      <c r="FV177" s="359"/>
      <c r="FW177" s="360"/>
      <c r="FX177" s="359"/>
      <c r="FY177" s="360"/>
      <c r="FZ177" s="359"/>
      <c r="GA177" s="360"/>
      <c r="GB177" s="464"/>
      <c r="GC177" s="359"/>
      <c r="GD177" s="360"/>
      <c r="GE177" s="359"/>
      <c r="GF177" s="182"/>
      <c r="GG177" s="182"/>
      <c r="GH177" s="360"/>
      <c r="GI177" s="464"/>
      <c r="GJ177" s="464"/>
      <c r="GK177" s="464"/>
      <c r="GL177" s="464"/>
      <c r="GM177" s="465">
        <v>2.1452880440839621</v>
      </c>
      <c r="GN177" s="169">
        <v>17.073931659703351</v>
      </c>
      <c r="GO177" s="226">
        <v>0</v>
      </c>
      <c r="GP177" s="171"/>
      <c r="GQ177" s="168">
        <v>12.355855303341331</v>
      </c>
      <c r="GR177" s="169">
        <v>3.9376296905600891E-2</v>
      </c>
      <c r="GS177" s="226">
        <v>0</v>
      </c>
      <c r="GT177" s="171"/>
      <c r="GU177" s="359"/>
      <c r="GV177" s="182"/>
      <c r="GW177" s="182"/>
      <c r="GX177" s="360"/>
      <c r="GY177" s="359"/>
      <c r="GZ177" s="182"/>
      <c r="HA177" s="182"/>
      <c r="HB177" s="360"/>
      <c r="HC177" s="464"/>
      <c r="HD177" s="359"/>
      <c r="HE177" s="360"/>
      <c r="HF177" s="359"/>
      <c r="HG177" s="182"/>
      <c r="HH177" s="182"/>
      <c r="HI177" s="360"/>
      <c r="HJ177" s="359"/>
      <c r="HK177" s="360"/>
      <c r="HL177" s="359"/>
      <c r="HM177" s="182"/>
      <c r="HN177" s="182"/>
      <c r="HO177" s="360"/>
      <c r="HP177" s="359"/>
      <c r="HQ177" s="360"/>
      <c r="HR177" s="359"/>
      <c r="HS177" s="182"/>
      <c r="HT177" s="182"/>
      <c r="HU177" s="360"/>
      <c r="HV177" s="359"/>
      <c r="HW177" s="360"/>
      <c r="HX177" s="359"/>
      <c r="HY177" s="360"/>
      <c r="HZ177" s="465">
        <v>6.5681066753535085</v>
      </c>
      <c r="IA177" s="226">
        <v>3.9385861253675269E-2</v>
      </c>
      <c r="IB177" s="226">
        <v>0</v>
      </c>
      <c r="IC177" s="171"/>
      <c r="ID177" s="359"/>
      <c r="IE177" s="360"/>
      <c r="IF177" s="359"/>
      <c r="IG177" s="360"/>
      <c r="IH177" s="168">
        <v>33.721881561041357</v>
      </c>
      <c r="II177" s="226">
        <v>0.32172667269420624</v>
      </c>
      <c r="IJ177" s="226">
        <v>0</v>
      </c>
      <c r="IK177" s="171"/>
      <c r="IL177" s="464"/>
      <c r="IM177" s="359"/>
      <c r="IN177" s="360"/>
      <c r="IO177" s="359"/>
      <c r="IP177" s="182"/>
      <c r="IQ177" s="182"/>
      <c r="IR177" s="360"/>
      <c r="IS177" s="359"/>
      <c r="IT177" s="182"/>
      <c r="IU177" s="182"/>
      <c r="IV177" s="360"/>
      <c r="IW177" s="168">
        <v>62.938668194956804</v>
      </c>
      <c r="IX177" s="226">
        <v>0.95839197556077027</v>
      </c>
      <c r="IY177" s="226">
        <v>0</v>
      </c>
      <c r="IZ177" s="171"/>
      <c r="JA177" s="464"/>
      <c r="JB177" s="623"/>
      <c r="JC177" s="182"/>
      <c r="JD177" s="182"/>
      <c r="JE177" s="360"/>
      <c r="JF177" s="359"/>
      <c r="JG177" s="182"/>
      <c r="JH177" s="360"/>
      <c r="JI177" s="359"/>
      <c r="JJ177" s="360"/>
      <c r="JK177" s="465">
        <v>6.0265633320021195</v>
      </c>
      <c r="JL177" s="226">
        <v>1.1393187979713622E-2</v>
      </c>
      <c r="JM177" s="226">
        <v>0</v>
      </c>
      <c r="JN177" s="171"/>
      <c r="JO177" s="359"/>
      <c r="JP177" s="360"/>
      <c r="JQ177" s="168">
        <v>30.783286632097926</v>
      </c>
      <c r="JR177" s="226">
        <v>3.7305858479388543</v>
      </c>
      <c r="JS177" s="226">
        <v>0</v>
      </c>
      <c r="JT177" s="171"/>
      <c r="JU177" s="359"/>
      <c r="JV177" s="182"/>
      <c r="JW177" s="182"/>
      <c r="JX177" s="360"/>
      <c r="JY177" s="359"/>
      <c r="JZ177" s="627"/>
      <c r="KA177" s="182"/>
      <c r="KB177" s="628"/>
      <c r="KC177" s="359"/>
      <c r="KD177" s="182"/>
      <c r="KE177" s="182"/>
      <c r="KF177" s="471"/>
    </row>
    <row r="178" spans="1:292" s="115" customFormat="1" ht="14">
      <c r="A178" s="878"/>
      <c r="B178" s="629" t="s">
        <v>421</v>
      </c>
      <c r="C178" s="19"/>
      <c r="D178" s="108"/>
      <c r="E178" s="109"/>
      <c r="F178" s="109"/>
      <c r="G178" s="109"/>
      <c r="H178" s="110"/>
      <c r="I178" s="108"/>
      <c r="J178" s="109"/>
      <c r="K178" s="109"/>
      <c r="L178" s="110"/>
      <c r="M178" s="108"/>
      <c r="N178" s="109"/>
      <c r="O178" s="109"/>
      <c r="P178" s="110"/>
      <c r="Q178" s="108"/>
      <c r="R178" s="109"/>
      <c r="S178" s="109"/>
      <c r="T178" s="110"/>
      <c r="U178" s="108"/>
      <c r="V178" s="109"/>
      <c r="W178" s="110"/>
      <c r="X178" s="108"/>
      <c r="Y178" s="109"/>
      <c r="Z178" s="109"/>
      <c r="AA178" s="110"/>
      <c r="AB178" s="108"/>
      <c r="AC178" s="109"/>
      <c r="AD178" s="109"/>
      <c r="AE178" s="110"/>
      <c r="AF178" s="108"/>
      <c r="AG178" s="109"/>
      <c r="AH178" s="109"/>
      <c r="AI178" s="109"/>
      <c r="AJ178" s="110"/>
      <c r="AK178" s="108"/>
      <c r="AL178" s="109"/>
      <c r="AM178" s="109"/>
      <c r="AN178" s="110"/>
      <c r="AO178" s="108"/>
      <c r="AP178" s="110"/>
      <c r="AQ178" s="108"/>
      <c r="AR178" s="109"/>
      <c r="AS178" s="109"/>
      <c r="AT178" s="110"/>
      <c r="AU178" s="108"/>
      <c r="AV178" s="109"/>
      <c r="AW178" s="109"/>
      <c r="AX178" s="110"/>
      <c r="AY178" s="108"/>
      <c r="AZ178" s="109"/>
      <c r="BA178" s="109"/>
      <c r="BB178" s="110"/>
      <c r="BC178" s="108"/>
      <c r="BD178" s="109"/>
      <c r="BE178" s="109"/>
      <c r="BF178" s="110"/>
      <c r="BG178" s="108"/>
      <c r="BH178" s="109"/>
      <c r="BI178" s="109"/>
      <c r="BJ178" s="110"/>
      <c r="BK178" s="108"/>
      <c r="BL178" s="110"/>
      <c r="BM178" s="108"/>
      <c r="BN178" s="109"/>
      <c r="BO178" s="109"/>
      <c r="BP178" s="110"/>
      <c r="BQ178" s="19"/>
      <c r="BR178" s="108"/>
      <c r="BS178" s="109"/>
      <c r="BT178" s="110"/>
      <c r="BU178" s="108"/>
      <c r="BV178" s="109"/>
      <c r="BW178" s="110"/>
      <c r="BX178" s="108"/>
      <c r="BY178" s="109"/>
      <c r="BZ178" s="110"/>
      <c r="CA178" s="108"/>
      <c r="CB178" s="109"/>
      <c r="CC178" s="110"/>
      <c r="CD178" s="108"/>
      <c r="CE178" s="109"/>
      <c r="CF178" s="110"/>
      <c r="CG178" s="108"/>
      <c r="CH178" s="109"/>
      <c r="CI178" s="110"/>
      <c r="CJ178" s="108"/>
      <c r="CK178" s="110"/>
      <c r="CL178" s="108"/>
      <c r="CM178" s="110"/>
      <c r="CN178" s="413"/>
      <c r="CO178" s="425"/>
      <c r="CP178" s="413"/>
      <c r="CQ178" s="425"/>
      <c r="CR178" s="123"/>
      <c r="CS178" s="19"/>
      <c r="CT178" s="108"/>
      <c r="CU178" s="110"/>
      <c r="CV178" s="108"/>
      <c r="CW178" s="109"/>
      <c r="CX178" s="109"/>
      <c r="CY178" s="110"/>
      <c r="CZ178" s="19"/>
      <c r="DA178" s="108"/>
      <c r="DB178" s="109"/>
      <c r="DC178" s="109"/>
      <c r="DD178" s="109"/>
      <c r="DE178" s="110"/>
      <c r="DF178" s="108"/>
      <c r="DG178" s="109"/>
      <c r="DH178" s="109"/>
      <c r="DI178" s="109"/>
      <c r="DJ178" s="110"/>
      <c r="DK178" s="108"/>
      <c r="DL178" s="109"/>
      <c r="DM178" s="109"/>
      <c r="DN178" s="110"/>
      <c r="DO178" s="248">
        <v>9.1939698996886712</v>
      </c>
      <c r="DP178" s="249">
        <v>6.522273651395583</v>
      </c>
      <c r="DQ178" s="249">
        <v>0</v>
      </c>
      <c r="DR178" s="241"/>
      <c r="DS178" s="108"/>
      <c r="DT178" s="109"/>
      <c r="DU178" s="109"/>
      <c r="DV178" s="110"/>
      <c r="DW178" s="19"/>
      <c r="DX178" s="19"/>
      <c r="DY178" s="108"/>
      <c r="DZ178" s="109"/>
      <c r="EA178" s="109"/>
      <c r="EB178" s="110"/>
      <c r="EC178" s="19"/>
      <c r="ED178" s="19"/>
      <c r="EE178" s="108"/>
      <c r="EF178" s="110"/>
      <c r="EG178" s="108"/>
      <c r="EH178" s="110"/>
      <c r="EI178" s="108"/>
      <c r="EJ178" s="110"/>
      <c r="EK178" s="108"/>
      <c r="EL178" s="109"/>
      <c r="EM178" s="110"/>
      <c r="EN178" s="108"/>
      <c r="EO178" s="110"/>
      <c r="EP178" s="108"/>
      <c r="EQ178" s="110"/>
      <c r="ER178" s="108"/>
      <c r="ES178" s="110"/>
      <c r="ET178" s="108"/>
      <c r="EU178" s="109"/>
      <c r="EV178" s="109"/>
      <c r="EW178" s="110"/>
      <c r="EX178" s="108"/>
      <c r="EY178" s="109"/>
      <c r="EZ178" s="109"/>
      <c r="FA178" s="110"/>
      <c r="FB178" s="108"/>
      <c r="FC178" s="110"/>
      <c r="FD178" s="108"/>
      <c r="FE178" s="109"/>
      <c r="FF178" s="109"/>
      <c r="FG178" s="110"/>
      <c r="FH178" s="108"/>
      <c r="FI178" s="110"/>
      <c r="FJ178" s="108"/>
      <c r="FK178" s="110"/>
      <c r="FL178" s="108"/>
      <c r="FM178" s="110"/>
      <c r="FN178" s="108"/>
      <c r="FO178" s="109"/>
      <c r="FP178" s="109"/>
      <c r="FQ178" s="110"/>
      <c r="FR178" s="108"/>
      <c r="FS178" s="414"/>
      <c r="FT178" s="414"/>
      <c r="FU178" s="415"/>
      <c r="FV178" s="108"/>
      <c r="FW178" s="110"/>
      <c r="FX178" s="108"/>
      <c r="FY178" s="110"/>
      <c r="FZ178" s="108"/>
      <c r="GA178" s="110"/>
      <c r="GB178" s="19"/>
      <c r="GC178" s="108"/>
      <c r="GD178" s="110"/>
      <c r="GE178" s="108"/>
      <c r="GF178" s="109"/>
      <c r="GG178" s="109"/>
      <c r="GH178" s="110"/>
      <c r="GI178" s="19"/>
      <c r="GJ178" s="19"/>
      <c r="GK178" s="19"/>
      <c r="GL178" s="19"/>
      <c r="GM178" s="248">
        <v>5.6217797075755351</v>
      </c>
      <c r="GN178" s="249">
        <v>9.638097778956741</v>
      </c>
      <c r="GO178" s="249">
        <v>0</v>
      </c>
      <c r="GP178" s="241"/>
      <c r="GQ178" s="248">
        <v>8.7282876633977349</v>
      </c>
      <c r="GR178" s="249">
        <v>0.80799411729317705</v>
      </c>
      <c r="GS178" s="249">
        <v>0</v>
      </c>
      <c r="GT178" s="241"/>
      <c r="GU178" s="108"/>
      <c r="GV178" s="109"/>
      <c r="GW178" s="109"/>
      <c r="GX178" s="110"/>
      <c r="GY178" s="108"/>
      <c r="GZ178" s="109"/>
      <c r="HA178" s="109"/>
      <c r="HB178" s="110"/>
      <c r="HC178" s="19"/>
      <c r="HD178" s="108"/>
      <c r="HE178" s="110"/>
      <c r="HF178" s="108"/>
      <c r="HG178" s="109"/>
      <c r="HH178" s="109"/>
      <c r="HI178" s="110"/>
      <c r="HJ178" s="108"/>
      <c r="HK178" s="110"/>
      <c r="HL178" s="108"/>
      <c r="HM178" s="109"/>
      <c r="HN178" s="109"/>
      <c r="HO178" s="110"/>
      <c r="HP178" s="108"/>
      <c r="HQ178" s="110"/>
      <c r="HR178" s="108"/>
      <c r="HS178" s="109"/>
      <c r="HT178" s="109"/>
      <c r="HU178" s="110"/>
      <c r="HV178" s="108"/>
      <c r="HW178" s="110"/>
      <c r="HX178" s="108"/>
      <c r="HY178" s="110"/>
      <c r="HZ178" s="248">
        <v>2.9716610180052978</v>
      </c>
      <c r="IA178" s="249">
        <v>0.18937850766975425</v>
      </c>
      <c r="IB178" s="249">
        <v>0</v>
      </c>
      <c r="IC178" s="241"/>
      <c r="ID178" s="108"/>
      <c r="IE178" s="110"/>
      <c r="IF178" s="108"/>
      <c r="IG178" s="110"/>
      <c r="IH178" s="135">
        <v>19.093136560376568</v>
      </c>
      <c r="II178" s="249">
        <v>2.0862450880871131</v>
      </c>
      <c r="IJ178" s="249">
        <v>0</v>
      </c>
      <c r="IK178" s="241"/>
      <c r="IL178" s="19"/>
      <c r="IM178" s="108"/>
      <c r="IN178" s="110"/>
      <c r="IO178" s="108"/>
      <c r="IP178" s="109"/>
      <c r="IQ178" s="109"/>
      <c r="IR178" s="110"/>
      <c r="IS178" s="108"/>
      <c r="IT178" s="109"/>
      <c r="IU178" s="109"/>
      <c r="IV178" s="110"/>
      <c r="IW178" s="135">
        <v>30.436801331191361</v>
      </c>
      <c r="IX178" s="249">
        <v>3.9936608332456207</v>
      </c>
      <c r="IY178" s="249">
        <v>0</v>
      </c>
      <c r="IZ178" s="241"/>
      <c r="JA178" s="19"/>
      <c r="JB178" s="413"/>
      <c r="JC178" s="109"/>
      <c r="JD178" s="109"/>
      <c r="JE178" s="110"/>
      <c r="JF178" s="108"/>
      <c r="JG178" s="109"/>
      <c r="JH178" s="110"/>
      <c r="JI178" s="108"/>
      <c r="JJ178" s="110"/>
      <c r="JK178" s="248">
        <v>2.9585904798833371</v>
      </c>
      <c r="JL178" s="249">
        <v>0.18896989835079731</v>
      </c>
      <c r="JM178" s="249">
        <v>0</v>
      </c>
      <c r="JN178" s="241"/>
      <c r="JO178" s="108"/>
      <c r="JP178" s="110"/>
      <c r="JQ178" s="135">
        <v>16.1291706781088</v>
      </c>
      <c r="JR178" s="249">
        <v>7.7650415908109904</v>
      </c>
      <c r="JS178" s="249">
        <v>0</v>
      </c>
      <c r="JT178" s="241"/>
      <c r="JU178" s="108"/>
      <c r="JV178" s="109"/>
      <c r="JW178" s="109"/>
      <c r="JX178" s="110"/>
      <c r="JY178" s="108"/>
      <c r="JZ178" s="630"/>
      <c r="KA178" s="109"/>
      <c r="KB178" s="631"/>
      <c r="KC178" s="108"/>
      <c r="KD178" s="109"/>
      <c r="KE178" s="109"/>
      <c r="KF178" s="124"/>
    </row>
    <row r="179" spans="1:292" s="115" customFormat="1" ht="14">
      <c r="A179" s="878"/>
      <c r="B179" s="629" t="s">
        <v>422</v>
      </c>
      <c r="C179" s="19"/>
      <c r="D179" s="108"/>
      <c r="E179" s="109"/>
      <c r="F179" s="109"/>
      <c r="G179" s="109"/>
      <c r="H179" s="110"/>
      <c r="I179" s="108"/>
      <c r="J179" s="109"/>
      <c r="K179" s="109"/>
      <c r="L179" s="110"/>
      <c r="M179" s="108"/>
      <c r="N179" s="109"/>
      <c r="O179" s="109"/>
      <c r="P179" s="110"/>
      <c r="Q179" s="108"/>
      <c r="R179" s="109"/>
      <c r="S179" s="109"/>
      <c r="T179" s="110"/>
      <c r="U179" s="108"/>
      <c r="V179" s="109"/>
      <c r="W179" s="110"/>
      <c r="X179" s="108"/>
      <c r="Y179" s="109"/>
      <c r="Z179" s="109"/>
      <c r="AA179" s="110"/>
      <c r="AB179" s="108"/>
      <c r="AC179" s="109"/>
      <c r="AD179" s="109"/>
      <c r="AE179" s="110"/>
      <c r="AF179" s="108"/>
      <c r="AG179" s="109"/>
      <c r="AH179" s="109"/>
      <c r="AI179" s="109"/>
      <c r="AJ179" s="110"/>
      <c r="AK179" s="108"/>
      <c r="AL179" s="109"/>
      <c r="AM179" s="109"/>
      <c r="AN179" s="110"/>
      <c r="AO179" s="108"/>
      <c r="AP179" s="110"/>
      <c r="AQ179" s="108"/>
      <c r="AR179" s="109"/>
      <c r="AS179" s="109"/>
      <c r="AT179" s="110"/>
      <c r="AU179" s="108"/>
      <c r="AV179" s="109"/>
      <c r="AW179" s="109"/>
      <c r="AX179" s="110"/>
      <c r="AY179" s="108"/>
      <c r="AZ179" s="109"/>
      <c r="BA179" s="109"/>
      <c r="BB179" s="110"/>
      <c r="BC179" s="108"/>
      <c r="BD179" s="109"/>
      <c r="BE179" s="109"/>
      <c r="BF179" s="110"/>
      <c r="BG179" s="108"/>
      <c r="BH179" s="109"/>
      <c r="BI179" s="109"/>
      <c r="BJ179" s="110"/>
      <c r="BK179" s="108"/>
      <c r="BL179" s="110"/>
      <c r="BM179" s="108"/>
      <c r="BN179" s="109"/>
      <c r="BO179" s="109"/>
      <c r="BP179" s="110"/>
      <c r="BQ179" s="19"/>
      <c r="BR179" s="108"/>
      <c r="BS179" s="109"/>
      <c r="BT179" s="110"/>
      <c r="BU179" s="108"/>
      <c r="BV179" s="109"/>
      <c r="BW179" s="110"/>
      <c r="BX179" s="108"/>
      <c r="BY179" s="109"/>
      <c r="BZ179" s="110"/>
      <c r="CA179" s="108"/>
      <c r="CB179" s="109"/>
      <c r="CC179" s="110"/>
      <c r="CD179" s="108"/>
      <c r="CE179" s="109"/>
      <c r="CF179" s="110"/>
      <c r="CG179" s="108"/>
      <c r="CH179" s="109"/>
      <c r="CI179" s="110"/>
      <c r="CJ179" s="108"/>
      <c r="CK179" s="110"/>
      <c r="CL179" s="108"/>
      <c r="CM179" s="110"/>
      <c r="CN179" s="413"/>
      <c r="CO179" s="425"/>
      <c r="CP179" s="413"/>
      <c r="CQ179" s="425"/>
      <c r="CR179" s="123"/>
      <c r="CS179" s="19"/>
      <c r="CT179" s="108"/>
      <c r="CU179" s="110"/>
      <c r="CV179" s="108"/>
      <c r="CW179" s="109"/>
      <c r="CX179" s="109"/>
      <c r="CY179" s="110"/>
      <c r="CZ179" s="19"/>
      <c r="DA179" s="108"/>
      <c r="DB179" s="109"/>
      <c r="DC179" s="109"/>
      <c r="DD179" s="109"/>
      <c r="DE179" s="110"/>
      <c r="DF179" s="108"/>
      <c r="DG179" s="109"/>
      <c r="DH179" s="109"/>
      <c r="DI179" s="109"/>
      <c r="DJ179" s="110"/>
      <c r="DK179" s="108"/>
      <c r="DL179" s="109"/>
      <c r="DM179" s="109"/>
      <c r="DN179" s="110"/>
      <c r="DO179" s="248">
        <v>5.0630690851953402</v>
      </c>
      <c r="DP179" s="249">
        <v>0.1597519755619822</v>
      </c>
      <c r="DQ179" s="249">
        <v>0</v>
      </c>
      <c r="DR179" s="241"/>
      <c r="DS179" s="108"/>
      <c r="DT179" s="109"/>
      <c r="DU179" s="109"/>
      <c r="DV179" s="110"/>
      <c r="DW179" s="19"/>
      <c r="DX179" s="19"/>
      <c r="DY179" s="108"/>
      <c r="DZ179" s="109"/>
      <c r="EA179" s="109"/>
      <c r="EB179" s="110"/>
      <c r="EC179" s="19"/>
      <c r="ED179" s="19"/>
      <c r="EE179" s="108"/>
      <c r="EF179" s="110"/>
      <c r="EG179" s="108"/>
      <c r="EH179" s="110"/>
      <c r="EI179" s="108"/>
      <c r="EJ179" s="110"/>
      <c r="EK179" s="108"/>
      <c r="EL179" s="109"/>
      <c r="EM179" s="110"/>
      <c r="EN179" s="108"/>
      <c r="EO179" s="110"/>
      <c r="EP179" s="108"/>
      <c r="EQ179" s="110"/>
      <c r="ER179" s="108"/>
      <c r="ES179" s="110"/>
      <c r="ET179" s="108"/>
      <c r="EU179" s="109"/>
      <c r="EV179" s="109"/>
      <c r="EW179" s="110"/>
      <c r="EX179" s="108"/>
      <c r="EY179" s="109"/>
      <c r="EZ179" s="109"/>
      <c r="FA179" s="110"/>
      <c r="FB179" s="108"/>
      <c r="FC179" s="110"/>
      <c r="FD179" s="108"/>
      <c r="FE179" s="109"/>
      <c r="FF179" s="109"/>
      <c r="FG179" s="110"/>
      <c r="FH179" s="108"/>
      <c r="FI179" s="110"/>
      <c r="FJ179" s="108"/>
      <c r="FK179" s="110"/>
      <c r="FL179" s="108"/>
      <c r="FM179" s="110"/>
      <c r="FN179" s="108"/>
      <c r="FO179" s="109"/>
      <c r="FP179" s="109"/>
      <c r="FQ179" s="110"/>
      <c r="FR179" s="108"/>
      <c r="FS179" s="414"/>
      <c r="FT179" s="414"/>
      <c r="FU179" s="415"/>
      <c r="FV179" s="108"/>
      <c r="FW179" s="110"/>
      <c r="FX179" s="108"/>
      <c r="FY179" s="110"/>
      <c r="FZ179" s="108"/>
      <c r="GA179" s="110"/>
      <c r="GB179" s="19"/>
      <c r="GC179" s="108"/>
      <c r="GD179" s="110"/>
      <c r="GE179" s="108"/>
      <c r="GF179" s="109"/>
      <c r="GG179" s="109"/>
      <c r="GH179" s="110"/>
      <c r="GI179" s="19"/>
      <c r="GJ179" s="19"/>
      <c r="GK179" s="19"/>
      <c r="GL179" s="19"/>
      <c r="GM179" s="248">
        <v>5.2339346498179751</v>
      </c>
      <c r="GN179" s="249">
        <v>4.3462111587429124</v>
      </c>
      <c r="GO179" s="249">
        <v>0</v>
      </c>
      <c r="GP179" s="241"/>
      <c r="GQ179" s="248">
        <v>4.8566622625259841</v>
      </c>
      <c r="GR179" s="249">
        <v>2.098304510758922</v>
      </c>
      <c r="GS179" s="249">
        <v>0</v>
      </c>
      <c r="GT179" s="241"/>
      <c r="GU179" s="108"/>
      <c r="GV179" s="109"/>
      <c r="GW179" s="109"/>
      <c r="GX179" s="110"/>
      <c r="GY179" s="108"/>
      <c r="GZ179" s="109"/>
      <c r="HA179" s="109"/>
      <c r="HB179" s="110"/>
      <c r="HC179" s="19"/>
      <c r="HD179" s="108"/>
      <c r="HE179" s="110"/>
      <c r="HF179" s="108"/>
      <c r="HG179" s="109"/>
      <c r="HH179" s="109"/>
      <c r="HI179" s="110"/>
      <c r="HJ179" s="108"/>
      <c r="HK179" s="110"/>
      <c r="HL179" s="108"/>
      <c r="HM179" s="109"/>
      <c r="HN179" s="109"/>
      <c r="HO179" s="110"/>
      <c r="HP179" s="108"/>
      <c r="HQ179" s="110"/>
      <c r="HR179" s="108"/>
      <c r="HS179" s="109"/>
      <c r="HT179" s="109"/>
      <c r="HU179" s="110"/>
      <c r="HV179" s="108"/>
      <c r="HW179" s="110"/>
      <c r="HX179" s="108"/>
      <c r="HY179" s="110"/>
      <c r="HZ179" s="248">
        <v>1.0408575982419226</v>
      </c>
      <c r="IA179" s="249">
        <v>0.29080235869321164</v>
      </c>
      <c r="IB179" s="249">
        <v>0</v>
      </c>
      <c r="IC179" s="241"/>
      <c r="ID179" s="108"/>
      <c r="IE179" s="110"/>
      <c r="IF179" s="108"/>
      <c r="IG179" s="110"/>
      <c r="IH179" s="248">
        <v>6.7629147791615649</v>
      </c>
      <c r="II179" s="249">
        <v>2.7243800279175874</v>
      </c>
      <c r="IJ179" s="249">
        <v>0</v>
      </c>
      <c r="IK179" s="241"/>
      <c r="IL179" s="19"/>
      <c r="IM179" s="108"/>
      <c r="IN179" s="110"/>
      <c r="IO179" s="108"/>
      <c r="IP179" s="109"/>
      <c r="IQ179" s="109"/>
      <c r="IR179" s="110"/>
      <c r="IS179" s="108"/>
      <c r="IT179" s="109"/>
      <c r="IU179" s="109"/>
      <c r="IV179" s="110"/>
      <c r="IW179" s="135">
        <v>9.0830326044404899</v>
      </c>
      <c r="IX179" s="249">
        <v>4.1016264625822814</v>
      </c>
      <c r="IY179" s="249">
        <v>0</v>
      </c>
      <c r="IZ179" s="241"/>
      <c r="JA179" s="19"/>
      <c r="JB179" s="413"/>
      <c r="JC179" s="109"/>
      <c r="JD179" s="109"/>
      <c r="JE179" s="110"/>
      <c r="JF179" s="108"/>
      <c r="JG179" s="109"/>
      <c r="JH179" s="110"/>
      <c r="JI179" s="108"/>
      <c r="JJ179" s="110"/>
      <c r="JK179" s="248">
        <v>0.99361020889710649</v>
      </c>
      <c r="JL179" s="249">
        <v>0.33139845363571596</v>
      </c>
      <c r="JM179" s="249">
        <v>0</v>
      </c>
      <c r="JN179" s="241"/>
      <c r="JO179" s="108"/>
      <c r="JP179" s="110"/>
      <c r="JQ179" s="248">
        <v>6.8065104904947376</v>
      </c>
      <c r="JR179" s="249">
        <v>6.1286902324175401</v>
      </c>
      <c r="JS179" s="249">
        <v>0</v>
      </c>
      <c r="JT179" s="241"/>
      <c r="JU179" s="108"/>
      <c r="JV179" s="109"/>
      <c r="JW179" s="109"/>
      <c r="JX179" s="110"/>
      <c r="JY179" s="108"/>
      <c r="JZ179" s="630"/>
      <c r="KA179" s="109"/>
      <c r="KB179" s="631"/>
      <c r="KC179" s="108"/>
      <c r="KD179" s="109"/>
      <c r="KE179" s="109"/>
      <c r="KF179" s="124"/>
    </row>
    <row r="180" spans="1:292" s="115" customFormat="1" ht="14">
      <c r="A180" s="878"/>
      <c r="B180" s="629" t="s">
        <v>423</v>
      </c>
      <c r="C180" s="19"/>
      <c r="D180" s="108"/>
      <c r="E180" s="109"/>
      <c r="F180" s="109"/>
      <c r="G180" s="109"/>
      <c r="H180" s="110"/>
      <c r="I180" s="108"/>
      <c r="J180" s="109"/>
      <c r="K180" s="109"/>
      <c r="L180" s="110"/>
      <c r="M180" s="108"/>
      <c r="N180" s="109"/>
      <c r="O180" s="109"/>
      <c r="P180" s="110"/>
      <c r="Q180" s="108"/>
      <c r="R180" s="109"/>
      <c r="S180" s="109"/>
      <c r="T180" s="110"/>
      <c r="U180" s="108"/>
      <c r="V180" s="109"/>
      <c r="W180" s="110"/>
      <c r="X180" s="108"/>
      <c r="Y180" s="109"/>
      <c r="Z180" s="109"/>
      <c r="AA180" s="110"/>
      <c r="AB180" s="108"/>
      <c r="AC180" s="109"/>
      <c r="AD180" s="109"/>
      <c r="AE180" s="110"/>
      <c r="AF180" s="108"/>
      <c r="AG180" s="109"/>
      <c r="AH180" s="109"/>
      <c r="AI180" s="109"/>
      <c r="AJ180" s="110"/>
      <c r="AK180" s="108"/>
      <c r="AL180" s="109"/>
      <c r="AM180" s="109"/>
      <c r="AN180" s="110"/>
      <c r="AO180" s="108"/>
      <c r="AP180" s="110"/>
      <c r="AQ180" s="108"/>
      <c r="AR180" s="109"/>
      <c r="AS180" s="109"/>
      <c r="AT180" s="110"/>
      <c r="AU180" s="108"/>
      <c r="AV180" s="109"/>
      <c r="AW180" s="109"/>
      <c r="AX180" s="110"/>
      <c r="AY180" s="108"/>
      <c r="AZ180" s="109"/>
      <c r="BA180" s="109"/>
      <c r="BB180" s="110"/>
      <c r="BC180" s="108"/>
      <c r="BD180" s="109"/>
      <c r="BE180" s="109"/>
      <c r="BF180" s="110"/>
      <c r="BG180" s="108"/>
      <c r="BH180" s="109"/>
      <c r="BI180" s="109"/>
      <c r="BJ180" s="110"/>
      <c r="BK180" s="108"/>
      <c r="BL180" s="110"/>
      <c r="BM180" s="108"/>
      <c r="BN180" s="109"/>
      <c r="BO180" s="109"/>
      <c r="BP180" s="110"/>
      <c r="BQ180" s="19"/>
      <c r="BR180" s="108"/>
      <c r="BS180" s="109"/>
      <c r="BT180" s="110"/>
      <c r="BU180" s="108"/>
      <c r="BV180" s="109"/>
      <c r="BW180" s="110"/>
      <c r="BX180" s="108"/>
      <c r="BY180" s="109"/>
      <c r="BZ180" s="110"/>
      <c r="CA180" s="108"/>
      <c r="CB180" s="109"/>
      <c r="CC180" s="110"/>
      <c r="CD180" s="108"/>
      <c r="CE180" s="109"/>
      <c r="CF180" s="110"/>
      <c r="CG180" s="108"/>
      <c r="CH180" s="109"/>
      <c r="CI180" s="110"/>
      <c r="CJ180" s="108"/>
      <c r="CK180" s="110"/>
      <c r="CL180" s="108"/>
      <c r="CM180" s="110"/>
      <c r="CN180" s="413"/>
      <c r="CO180" s="425"/>
      <c r="CP180" s="413"/>
      <c r="CQ180" s="425"/>
      <c r="CR180" s="123"/>
      <c r="CS180" s="19"/>
      <c r="CT180" s="108"/>
      <c r="CU180" s="110"/>
      <c r="CV180" s="108"/>
      <c r="CW180" s="109"/>
      <c r="CX180" s="109"/>
      <c r="CY180" s="110"/>
      <c r="CZ180" s="19"/>
      <c r="DA180" s="108"/>
      <c r="DB180" s="109"/>
      <c r="DC180" s="109"/>
      <c r="DD180" s="109"/>
      <c r="DE180" s="110"/>
      <c r="DF180" s="108"/>
      <c r="DG180" s="109"/>
      <c r="DH180" s="109"/>
      <c r="DI180" s="109"/>
      <c r="DJ180" s="110"/>
      <c r="DK180" s="108"/>
      <c r="DL180" s="109"/>
      <c r="DM180" s="109"/>
      <c r="DN180" s="110"/>
      <c r="DO180" s="248">
        <v>5.43</v>
      </c>
      <c r="DP180" s="249">
        <v>4.9459999999999997</v>
      </c>
      <c r="DQ180" s="249">
        <v>0.26600000000000001</v>
      </c>
      <c r="DR180" s="250">
        <v>0</v>
      </c>
      <c r="DS180" s="108"/>
      <c r="DT180" s="109"/>
      <c r="DU180" s="109"/>
      <c r="DV180" s="110"/>
      <c r="DW180" s="19"/>
      <c r="DX180" s="19"/>
      <c r="DY180" s="108"/>
      <c r="DZ180" s="109"/>
      <c r="EA180" s="109"/>
      <c r="EB180" s="110"/>
      <c r="EC180" s="19"/>
      <c r="ED180" s="19"/>
      <c r="EE180" s="108"/>
      <c r="EF180" s="110"/>
      <c r="EG180" s="108"/>
      <c r="EH180" s="110"/>
      <c r="EI180" s="108"/>
      <c r="EJ180" s="110"/>
      <c r="EK180" s="108"/>
      <c r="EL180" s="109"/>
      <c r="EM180" s="110"/>
      <c r="EN180" s="108"/>
      <c r="EO180" s="110"/>
      <c r="EP180" s="108"/>
      <c r="EQ180" s="110"/>
      <c r="ER180" s="108"/>
      <c r="ES180" s="110"/>
      <c r="ET180" s="108"/>
      <c r="EU180" s="109"/>
      <c r="EV180" s="109"/>
      <c r="EW180" s="110"/>
      <c r="EX180" s="108"/>
      <c r="EY180" s="109"/>
      <c r="EZ180" s="109"/>
      <c r="FA180" s="110"/>
      <c r="FB180" s="108"/>
      <c r="FC180" s="110"/>
      <c r="FD180" s="108"/>
      <c r="FE180" s="109"/>
      <c r="FF180" s="109"/>
      <c r="FG180" s="110"/>
      <c r="FH180" s="108"/>
      <c r="FI180" s="110"/>
      <c r="FJ180" s="108"/>
      <c r="FK180" s="110"/>
      <c r="FL180" s="108"/>
      <c r="FM180" s="110"/>
      <c r="FN180" s="108"/>
      <c r="FO180" s="109"/>
      <c r="FP180" s="109"/>
      <c r="FQ180" s="110"/>
      <c r="FR180" s="108"/>
      <c r="FS180" s="414"/>
      <c r="FT180" s="414"/>
      <c r="FU180" s="415"/>
      <c r="FV180" s="108"/>
      <c r="FW180" s="110"/>
      <c r="FX180" s="108"/>
      <c r="FY180" s="110"/>
      <c r="FZ180" s="108"/>
      <c r="GA180" s="110"/>
      <c r="GB180" s="19"/>
      <c r="GC180" s="108"/>
      <c r="GD180" s="110"/>
      <c r="GE180" s="108"/>
      <c r="GF180" s="109"/>
      <c r="GG180" s="109"/>
      <c r="GH180" s="110"/>
      <c r="GI180" s="19"/>
      <c r="GJ180" s="19"/>
      <c r="GK180" s="19"/>
      <c r="GL180" s="19"/>
      <c r="GM180" s="248">
        <v>4.6609999999999996</v>
      </c>
      <c r="GN180" s="249">
        <v>3.621</v>
      </c>
      <c r="GO180" s="249">
        <v>0.27400000000000002</v>
      </c>
      <c r="GP180" s="250">
        <v>0</v>
      </c>
      <c r="GQ180" s="248">
        <v>4.0780000000000003</v>
      </c>
      <c r="GR180" s="249">
        <v>2.5779999999999998</v>
      </c>
      <c r="GS180" s="249">
        <v>8.1000000000000003E-2</v>
      </c>
      <c r="GT180" s="250">
        <v>0</v>
      </c>
      <c r="GU180" s="108"/>
      <c r="GV180" s="109"/>
      <c r="GW180" s="109"/>
      <c r="GX180" s="110"/>
      <c r="GY180" s="108"/>
      <c r="GZ180" s="109"/>
      <c r="HA180" s="109"/>
      <c r="HB180" s="110"/>
      <c r="HC180" s="19"/>
      <c r="HD180" s="108"/>
      <c r="HE180" s="110"/>
      <c r="HF180" s="108"/>
      <c r="HG180" s="109"/>
      <c r="HH180" s="109"/>
      <c r="HI180" s="110"/>
      <c r="HJ180" s="108"/>
      <c r="HK180" s="110"/>
      <c r="HL180" s="108"/>
      <c r="HM180" s="109"/>
      <c r="HN180" s="109"/>
      <c r="HO180" s="110"/>
      <c r="HP180" s="108"/>
      <c r="HQ180" s="110"/>
      <c r="HR180" s="108"/>
      <c r="HS180" s="109"/>
      <c r="HT180" s="109"/>
      <c r="HU180" s="110"/>
      <c r="HV180" s="108"/>
      <c r="HW180" s="110"/>
      <c r="HX180" s="108"/>
      <c r="HY180" s="110"/>
      <c r="HZ180" s="248">
        <v>0.92100000000000004</v>
      </c>
      <c r="IA180" s="249">
        <v>0.53300000000000003</v>
      </c>
      <c r="IB180" s="249">
        <v>0.11</v>
      </c>
      <c r="IC180" s="250">
        <v>0</v>
      </c>
      <c r="ID180" s="108"/>
      <c r="IE180" s="110"/>
      <c r="IF180" s="108"/>
      <c r="IG180" s="110"/>
      <c r="IH180" s="248">
        <v>3.17</v>
      </c>
      <c r="II180" s="249">
        <v>2.21</v>
      </c>
      <c r="IJ180" s="249">
        <v>0.12</v>
      </c>
      <c r="IK180" s="250">
        <v>0</v>
      </c>
      <c r="IL180" s="19"/>
      <c r="IM180" s="108"/>
      <c r="IN180" s="110"/>
      <c r="IO180" s="108"/>
      <c r="IP180" s="109"/>
      <c r="IQ180" s="109"/>
      <c r="IR180" s="110"/>
      <c r="IS180" s="108"/>
      <c r="IT180" s="109"/>
      <c r="IU180" s="109"/>
      <c r="IV180" s="110"/>
      <c r="IW180" s="248">
        <v>4.2300000000000004</v>
      </c>
      <c r="IX180" s="249">
        <v>3.46</v>
      </c>
      <c r="IY180" s="249">
        <v>0.28999999999999998</v>
      </c>
      <c r="IZ180" s="250">
        <v>0</v>
      </c>
      <c r="JA180" s="19"/>
      <c r="JB180" s="413"/>
      <c r="JC180" s="109"/>
      <c r="JD180" s="109"/>
      <c r="JE180" s="110"/>
      <c r="JF180" s="108"/>
      <c r="JG180" s="109"/>
      <c r="JH180" s="110"/>
      <c r="JI180" s="108"/>
      <c r="JJ180" s="110"/>
      <c r="JK180" s="248">
        <v>0.90900000000000003</v>
      </c>
      <c r="JL180" s="249">
        <v>0.58799999999999997</v>
      </c>
      <c r="JM180" s="249">
        <v>3.5999999999999997E-2</v>
      </c>
      <c r="JN180" s="250">
        <v>0</v>
      </c>
      <c r="JO180" s="108"/>
      <c r="JP180" s="110"/>
      <c r="JQ180" s="248">
        <v>5.1449999999999996</v>
      </c>
      <c r="JR180" s="249">
        <v>4.5090000000000003</v>
      </c>
      <c r="JS180" s="249">
        <v>0.89800000000000002</v>
      </c>
      <c r="JT180" s="250">
        <v>0</v>
      </c>
      <c r="JU180" s="108"/>
      <c r="JV180" s="109"/>
      <c r="JW180" s="109"/>
      <c r="JX180" s="110"/>
      <c r="JY180" s="108"/>
      <c r="JZ180" s="630"/>
      <c r="KA180" s="109"/>
      <c r="KB180" s="631"/>
      <c r="KC180" s="108"/>
      <c r="KD180" s="109"/>
      <c r="KE180" s="109"/>
      <c r="KF180" s="124"/>
    </row>
    <row r="181" spans="1:292" s="115" customFormat="1" ht="14">
      <c r="A181" s="878"/>
      <c r="B181" s="629" t="s">
        <v>424</v>
      </c>
      <c r="C181" s="19"/>
      <c r="D181" s="108"/>
      <c r="E181" s="109"/>
      <c r="F181" s="109"/>
      <c r="G181" s="109"/>
      <c r="H181" s="110"/>
      <c r="I181" s="108"/>
      <c r="J181" s="109"/>
      <c r="K181" s="109"/>
      <c r="L181" s="110"/>
      <c r="M181" s="108"/>
      <c r="N181" s="109"/>
      <c r="O181" s="109"/>
      <c r="P181" s="110"/>
      <c r="Q181" s="108"/>
      <c r="R181" s="109"/>
      <c r="S181" s="109"/>
      <c r="T181" s="110"/>
      <c r="U181" s="108"/>
      <c r="V181" s="109"/>
      <c r="W181" s="110"/>
      <c r="X181" s="108"/>
      <c r="Y181" s="109"/>
      <c r="Z181" s="109"/>
      <c r="AA181" s="110"/>
      <c r="AB181" s="108"/>
      <c r="AC181" s="109"/>
      <c r="AD181" s="109"/>
      <c r="AE181" s="110"/>
      <c r="AF181" s="108"/>
      <c r="AG181" s="109"/>
      <c r="AH181" s="109"/>
      <c r="AI181" s="109"/>
      <c r="AJ181" s="110"/>
      <c r="AK181" s="108"/>
      <c r="AL181" s="109"/>
      <c r="AM181" s="109"/>
      <c r="AN181" s="110"/>
      <c r="AO181" s="108"/>
      <c r="AP181" s="110"/>
      <c r="AQ181" s="108"/>
      <c r="AR181" s="109"/>
      <c r="AS181" s="109"/>
      <c r="AT181" s="110"/>
      <c r="AU181" s="108"/>
      <c r="AV181" s="109"/>
      <c r="AW181" s="109"/>
      <c r="AX181" s="110"/>
      <c r="AY181" s="108"/>
      <c r="AZ181" s="109"/>
      <c r="BA181" s="109"/>
      <c r="BB181" s="110"/>
      <c r="BC181" s="108"/>
      <c r="BD181" s="109"/>
      <c r="BE181" s="109"/>
      <c r="BF181" s="110"/>
      <c r="BG181" s="108"/>
      <c r="BH181" s="109"/>
      <c r="BI181" s="109"/>
      <c r="BJ181" s="110"/>
      <c r="BK181" s="108"/>
      <c r="BL181" s="110"/>
      <c r="BM181" s="108"/>
      <c r="BN181" s="109"/>
      <c r="BO181" s="109"/>
      <c r="BP181" s="110"/>
      <c r="BQ181" s="19"/>
      <c r="BR181" s="108"/>
      <c r="BS181" s="109"/>
      <c r="BT181" s="110"/>
      <c r="BU181" s="108"/>
      <c r="BV181" s="109"/>
      <c r="BW181" s="110"/>
      <c r="BX181" s="108"/>
      <c r="BY181" s="109"/>
      <c r="BZ181" s="110"/>
      <c r="CA181" s="108"/>
      <c r="CB181" s="109"/>
      <c r="CC181" s="110"/>
      <c r="CD181" s="108"/>
      <c r="CE181" s="109"/>
      <c r="CF181" s="110"/>
      <c r="CG181" s="108"/>
      <c r="CH181" s="109"/>
      <c r="CI181" s="110"/>
      <c r="CJ181" s="108"/>
      <c r="CK181" s="110"/>
      <c r="CL181" s="108"/>
      <c r="CM181" s="110"/>
      <c r="CN181" s="413"/>
      <c r="CO181" s="425"/>
      <c r="CP181" s="413"/>
      <c r="CQ181" s="425"/>
      <c r="CR181" s="123"/>
      <c r="CS181" s="19"/>
      <c r="CT181" s="108"/>
      <c r="CU181" s="110"/>
      <c r="CV181" s="108"/>
      <c r="CW181" s="109"/>
      <c r="CX181" s="109"/>
      <c r="CY181" s="110"/>
      <c r="CZ181" s="19"/>
      <c r="DA181" s="108"/>
      <c r="DB181" s="109"/>
      <c r="DC181" s="109"/>
      <c r="DD181" s="109"/>
      <c r="DE181" s="110"/>
      <c r="DF181" s="108"/>
      <c r="DG181" s="109"/>
      <c r="DH181" s="109"/>
      <c r="DI181" s="109"/>
      <c r="DJ181" s="110"/>
      <c r="DK181" s="108"/>
      <c r="DL181" s="109"/>
      <c r="DM181" s="109"/>
      <c r="DN181" s="110"/>
      <c r="DO181" s="135">
        <v>49.4140020500733</v>
      </c>
      <c r="DP181" s="249">
        <v>1.6929774332883278</v>
      </c>
      <c r="DQ181" s="249">
        <v>0</v>
      </c>
      <c r="DR181" s="241"/>
      <c r="DS181" s="108"/>
      <c r="DT181" s="109"/>
      <c r="DU181" s="109"/>
      <c r="DV181" s="110"/>
      <c r="DW181" s="19"/>
      <c r="DX181" s="19"/>
      <c r="DY181" s="108"/>
      <c r="DZ181" s="109"/>
      <c r="EA181" s="109"/>
      <c r="EB181" s="110"/>
      <c r="EC181" s="19"/>
      <c r="ED181" s="19"/>
      <c r="EE181" s="108"/>
      <c r="EF181" s="110"/>
      <c r="EG181" s="108"/>
      <c r="EH181" s="110"/>
      <c r="EI181" s="108"/>
      <c r="EJ181" s="110"/>
      <c r="EK181" s="108"/>
      <c r="EL181" s="109"/>
      <c r="EM181" s="110"/>
      <c r="EN181" s="108"/>
      <c r="EO181" s="110"/>
      <c r="EP181" s="108"/>
      <c r="EQ181" s="110"/>
      <c r="ER181" s="108"/>
      <c r="ES181" s="110"/>
      <c r="ET181" s="108"/>
      <c r="EU181" s="109"/>
      <c r="EV181" s="109"/>
      <c r="EW181" s="110"/>
      <c r="EX181" s="108"/>
      <c r="EY181" s="109"/>
      <c r="EZ181" s="109"/>
      <c r="FA181" s="110"/>
      <c r="FB181" s="108"/>
      <c r="FC181" s="110"/>
      <c r="FD181" s="108"/>
      <c r="FE181" s="109"/>
      <c r="FF181" s="109"/>
      <c r="FG181" s="110"/>
      <c r="FH181" s="108"/>
      <c r="FI181" s="110"/>
      <c r="FJ181" s="108"/>
      <c r="FK181" s="110"/>
      <c r="FL181" s="108"/>
      <c r="FM181" s="110"/>
      <c r="FN181" s="108"/>
      <c r="FO181" s="109"/>
      <c r="FP181" s="109"/>
      <c r="FQ181" s="110"/>
      <c r="FR181" s="108"/>
      <c r="FS181" s="414"/>
      <c r="FT181" s="414"/>
      <c r="FU181" s="415"/>
      <c r="FV181" s="108"/>
      <c r="FW181" s="110"/>
      <c r="FX181" s="108"/>
      <c r="FY181" s="110"/>
      <c r="FZ181" s="108"/>
      <c r="GA181" s="110"/>
      <c r="GB181" s="19"/>
      <c r="GC181" s="108"/>
      <c r="GD181" s="110"/>
      <c r="GE181" s="108"/>
      <c r="GF181" s="109"/>
      <c r="GG181" s="109"/>
      <c r="GH181" s="110"/>
      <c r="GI181" s="19"/>
      <c r="GJ181" s="19"/>
      <c r="GK181" s="19"/>
      <c r="GL181" s="19"/>
      <c r="GM181" s="248">
        <v>4.6604038015414693</v>
      </c>
      <c r="GN181" s="140">
        <v>55.091700738136574</v>
      </c>
      <c r="GO181" s="249">
        <v>0</v>
      </c>
      <c r="GP181" s="241"/>
      <c r="GQ181" s="135">
        <v>31.355355839483103</v>
      </c>
      <c r="GR181" s="249">
        <v>0.10315278396381883</v>
      </c>
      <c r="GS181" s="249">
        <v>0</v>
      </c>
      <c r="GT181" s="241"/>
      <c r="GU181" s="108"/>
      <c r="GV181" s="109"/>
      <c r="GW181" s="109"/>
      <c r="GX181" s="110"/>
      <c r="GY181" s="108"/>
      <c r="GZ181" s="109"/>
      <c r="HA181" s="109"/>
      <c r="HB181" s="110"/>
      <c r="HC181" s="19"/>
      <c r="HD181" s="108"/>
      <c r="HE181" s="110"/>
      <c r="HF181" s="108"/>
      <c r="HG181" s="109"/>
      <c r="HH181" s="109"/>
      <c r="HI181" s="110"/>
      <c r="HJ181" s="108"/>
      <c r="HK181" s="110"/>
      <c r="HL181" s="108"/>
      <c r="HM181" s="109"/>
      <c r="HN181" s="109"/>
      <c r="HO181" s="110"/>
      <c r="HP181" s="108"/>
      <c r="HQ181" s="110"/>
      <c r="HR181" s="108"/>
      <c r="HS181" s="109"/>
      <c r="HT181" s="109"/>
      <c r="HU181" s="110"/>
      <c r="HV181" s="108"/>
      <c r="HW181" s="110"/>
      <c r="HX181" s="108"/>
      <c r="HY181" s="110"/>
      <c r="HZ181" s="135">
        <v>18.975574255386725</v>
      </c>
      <c r="IA181" s="249">
        <v>7.513500849709405E-2</v>
      </c>
      <c r="IB181" s="249">
        <v>0</v>
      </c>
      <c r="IC181" s="241"/>
      <c r="ID181" s="108"/>
      <c r="IE181" s="110"/>
      <c r="IF181" s="108"/>
      <c r="IG181" s="110"/>
      <c r="IH181" s="135">
        <v>94.77488921154108</v>
      </c>
      <c r="II181" s="249">
        <v>0.47689781947453369</v>
      </c>
      <c r="IJ181" s="249">
        <v>0</v>
      </c>
      <c r="IK181" s="241"/>
      <c r="IL181" s="19"/>
      <c r="IM181" s="108"/>
      <c r="IN181" s="110"/>
      <c r="IO181" s="108"/>
      <c r="IP181" s="109"/>
      <c r="IQ181" s="109"/>
      <c r="IR181" s="110"/>
      <c r="IS181" s="108"/>
      <c r="IT181" s="109"/>
      <c r="IU181" s="109"/>
      <c r="IV181" s="110"/>
      <c r="IW181" s="278">
        <v>229.0010829940432</v>
      </c>
      <c r="IX181" s="249">
        <v>1.8797883086449478</v>
      </c>
      <c r="IY181" s="249">
        <v>0</v>
      </c>
      <c r="IZ181" s="241"/>
      <c r="JA181" s="19"/>
      <c r="JB181" s="413"/>
      <c r="JC181" s="109"/>
      <c r="JD181" s="109"/>
      <c r="JE181" s="110"/>
      <c r="JF181" s="108"/>
      <c r="JG181" s="109"/>
      <c r="JH181" s="110"/>
      <c r="JI181" s="108"/>
      <c r="JJ181" s="110"/>
      <c r="JK181" s="135">
        <v>30.308611379207473</v>
      </c>
      <c r="JL181" s="249">
        <v>2.9839609020914679</v>
      </c>
      <c r="JM181" s="249">
        <v>0</v>
      </c>
      <c r="JN181" s="241"/>
      <c r="JO181" s="108"/>
      <c r="JP181" s="110"/>
      <c r="JQ181" s="278">
        <v>101.44381341312803</v>
      </c>
      <c r="JR181" s="249">
        <v>6.2091965853065512</v>
      </c>
      <c r="JS181" s="249">
        <v>0.12313672984215597</v>
      </c>
      <c r="JT181" s="241"/>
      <c r="JU181" s="108"/>
      <c r="JV181" s="109"/>
      <c r="JW181" s="109"/>
      <c r="JX181" s="110"/>
      <c r="JY181" s="108"/>
      <c r="JZ181" s="630"/>
      <c r="KA181" s="109"/>
      <c r="KB181" s="631"/>
      <c r="KC181" s="108"/>
      <c r="KD181" s="109"/>
      <c r="KE181" s="109"/>
      <c r="KF181" s="124"/>
    </row>
    <row r="182" spans="1:292" s="115" customFormat="1" ht="14">
      <c r="A182" s="878"/>
      <c r="B182" s="629" t="s">
        <v>425</v>
      </c>
      <c r="C182" s="19"/>
      <c r="D182" s="108"/>
      <c r="E182" s="109"/>
      <c r="F182" s="109"/>
      <c r="G182" s="109"/>
      <c r="H182" s="110"/>
      <c r="I182" s="108"/>
      <c r="J182" s="109"/>
      <c r="K182" s="109"/>
      <c r="L182" s="110"/>
      <c r="M182" s="108"/>
      <c r="N182" s="109"/>
      <c r="O182" s="109"/>
      <c r="P182" s="110"/>
      <c r="Q182" s="108"/>
      <c r="R182" s="109"/>
      <c r="S182" s="109"/>
      <c r="T182" s="110"/>
      <c r="U182" s="108"/>
      <c r="V182" s="109"/>
      <c r="W182" s="110"/>
      <c r="X182" s="108"/>
      <c r="Y182" s="109"/>
      <c r="Z182" s="109"/>
      <c r="AA182" s="110"/>
      <c r="AB182" s="117"/>
      <c r="AC182" s="145"/>
      <c r="AD182" s="145"/>
      <c r="AE182" s="146"/>
      <c r="AF182" s="108"/>
      <c r="AG182" s="109"/>
      <c r="AH182" s="109"/>
      <c r="AI182" s="109"/>
      <c r="AJ182" s="110"/>
      <c r="AK182" s="108"/>
      <c r="AL182" s="109"/>
      <c r="AM182" s="109"/>
      <c r="AN182" s="110"/>
      <c r="AO182" s="108"/>
      <c r="AP182" s="110"/>
      <c r="AQ182" s="108"/>
      <c r="AR182" s="109"/>
      <c r="AS182" s="109"/>
      <c r="AT182" s="110"/>
      <c r="AU182" s="108"/>
      <c r="AV182" s="109"/>
      <c r="AW182" s="109"/>
      <c r="AX182" s="110"/>
      <c r="AY182" s="108"/>
      <c r="AZ182" s="109"/>
      <c r="BA182" s="109"/>
      <c r="BB182" s="110"/>
      <c r="BC182" s="108"/>
      <c r="BD182" s="109"/>
      <c r="BE182" s="109"/>
      <c r="BF182" s="110"/>
      <c r="BG182" s="108"/>
      <c r="BH182" s="109"/>
      <c r="BI182" s="109"/>
      <c r="BJ182" s="110"/>
      <c r="BK182" s="108"/>
      <c r="BL182" s="110"/>
      <c r="BM182" s="108"/>
      <c r="BN182" s="109"/>
      <c r="BO182" s="109"/>
      <c r="BP182" s="110"/>
      <c r="BQ182" s="19"/>
      <c r="BR182" s="108"/>
      <c r="BS182" s="109"/>
      <c r="BT182" s="110"/>
      <c r="BU182" s="108"/>
      <c r="BV182" s="109"/>
      <c r="BW182" s="110"/>
      <c r="BX182" s="108"/>
      <c r="BY182" s="109"/>
      <c r="BZ182" s="110"/>
      <c r="CA182" s="108"/>
      <c r="CB182" s="109"/>
      <c r="CC182" s="110"/>
      <c r="CD182" s="108"/>
      <c r="CE182" s="109"/>
      <c r="CF182" s="110"/>
      <c r="CG182" s="117"/>
      <c r="CH182" s="145"/>
      <c r="CI182" s="146"/>
      <c r="CJ182" s="108"/>
      <c r="CK182" s="110"/>
      <c r="CL182" s="108"/>
      <c r="CM182" s="110"/>
      <c r="CN182" s="108"/>
      <c r="CO182" s="110"/>
      <c r="CP182" s="461"/>
      <c r="CQ182" s="462"/>
      <c r="CR182" s="123"/>
      <c r="CS182" s="19"/>
      <c r="CT182" s="117"/>
      <c r="CU182" s="146"/>
      <c r="CV182" s="108"/>
      <c r="CW182" s="109"/>
      <c r="CX182" s="109"/>
      <c r="CY182" s="110"/>
      <c r="CZ182" s="19"/>
      <c r="DA182" s="108"/>
      <c r="DB182" s="109"/>
      <c r="DC182" s="109"/>
      <c r="DD182" s="109"/>
      <c r="DE182" s="110"/>
      <c r="DF182" s="108"/>
      <c r="DG182" s="109"/>
      <c r="DH182" s="109"/>
      <c r="DI182" s="109"/>
      <c r="DJ182" s="110"/>
      <c r="DK182" s="108"/>
      <c r="DL182" s="109"/>
      <c r="DM182" s="109"/>
      <c r="DN182" s="110"/>
      <c r="DO182" s="135">
        <v>54.82347155354126</v>
      </c>
      <c r="DP182" s="140">
        <v>29.747832834578759</v>
      </c>
      <c r="DQ182" s="249">
        <v>0</v>
      </c>
      <c r="DR182" s="241"/>
      <c r="DS182" s="108"/>
      <c r="DT182" s="109"/>
      <c r="DU182" s="109"/>
      <c r="DV182" s="110"/>
      <c r="DW182" s="19"/>
      <c r="DX182" s="19"/>
      <c r="DY182" s="108"/>
      <c r="DZ182" s="109"/>
      <c r="EA182" s="109"/>
      <c r="EB182" s="110"/>
      <c r="EC182" s="19"/>
      <c r="ED182" s="19"/>
      <c r="EE182" s="108"/>
      <c r="EF182" s="110"/>
      <c r="EG182" s="108"/>
      <c r="EH182" s="110"/>
      <c r="EI182" s="108"/>
      <c r="EJ182" s="110"/>
      <c r="EK182" s="108"/>
      <c r="EL182" s="109"/>
      <c r="EM182" s="110"/>
      <c r="EN182" s="108"/>
      <c r="EO182" s="110"/>
      <c r="EP182" s="108"/>
      <c r="EQ182" s="110"/>
      <c r="ER182" s="108"/>
      <c r="ES182" s="110"/>
      <c r="ET182" s="108"/>
      <c r="EU182" s="109"/>
      <c r="EV182" s="109"/>
      <c r="EW182" s="110"/>
      <c r="EX182" s="108"/>
      <c r="EY182" s="109"/>
      <c r="EZ182" s="109"/>
      <c r="FA182" s="110"/>
      <c r="FB182" s="108"/>
      <c r="FC182" s="110"/>
      <c r="FD182" s="108"/>
      <c r="FE182" s="109"/>
      <c r="FF182" s="109"/>
      <c r="FG182" s="110"/>
      <c r="FH182" s="108"/>
      <c r="FI182" s="110"/>
      <c r="FJ182" s="108"/>
      <c r="FK182" s="110"/>
      <c r="FL182" s="108"/>
      <c r="FM182" s="110"/>
      <c r="FN182" s="108"/>
      <c r="FO182" s="109"/>
      <c r="FP182" s="109"/>
      <c r="FQ182" s="110"/>
      <c r="FR182" s="108"/>
      <c r="FS182" s="414"/>
      <c r="FT182" s="414"/>
      <c r="FU182" s="415"/>
      <c r="FV182" s="108"/>
      <c r="FW182" s="110"/>
      <c r="FX182" s="108"/>
      <c r="FY182" s="110"/>
      <c r="FZ182" s="108"/>
      <c r="GA182" s="110"/>
      <c r="GB182" s="19"/>
      <c r="GC182" s="108"/>
      <c r="GD182" s="110"/>
      <c r="GE182" s="108"/>
      <c r="GF182" s="109"/>
      <c r="GG182" s="109"/>
      <c r="GH182" s="110"/>
      <c r="GI182" s="19"/>
      <c r="GJ182" s="19"/>
      <c r="GK182" s="19"/>
      <c r="GL182" s="19"/>
      <c r="GM182" s="135">
        <v>31.41184688143883</v>
      </c>
      <c r="GN182" s="140">
        <v>45.028214646381933</v>
      </c>
      <c r="GO182" s="249">
        <v>0</v>
      </c>
      <c r="GP182" s="241"/>
      <c r="GQ182" s="135">
        <v>33.904457111801321</v>
      </c>
      <c r="GR182" s="249">
        <v>5.117119732647728</v>
      </c>
      <c r="GS182" s="249">
        <v>0</v>
      </c>
      <c r="GT182" s="241"/>
      <c r="GU182" s="108"/>
      <c r="GV182" s="109"/>
      <c r="GW182" s="109"/>
      <c r="GX182" s="110"/>
      <c r="GY182" s="108"/>
      <c r="GZ182" s="109"/>
      <c r="HA182" s="109"/>
      <c r="HB182" s="110"/>
      <c r="HC182" s="19"/>
      <c r="HD182" s="108"/>
      <c r="HE182" s="110"/>
      <c r="HF182" s="108"/>
      <c r="HG182" s="109"/>
      <c r="HH182" s="109"/>
      <c r="HI182" s="110"/>
      <c r="HJ182" s="108"/>
      <c r="HK182" s="110"/>
      <c r="HL182" s="108"/>
      <c r="HM182" s="109"/>
      <c r="HN182" s="109"/>
      <c r="HO182" s="110"/>
      <c r="HP182" s="108"/>
      <c r="HQ182" s="110"/>
      <c r="HR182" s="108"/>
      <c r="HS182" s="109"/>
      <c r="HT182" s="109"/>
      <c r="HU182" s="110"/>
      <c r="HV182" s="108"/>
      <c r="HW182" s="110"/>
      <c r="HX182" s="108"/>
      <c r="HY182" s="110"/>
      <c r="HZ182" s="135">
        <v>32.622300334245352</v>
      </c>
      <c r="IA182" s="249">
        <v>4.8844561844563961</v>
      </c>
      <c r="IB182" s="249">
        <v>0</v>
      </c>
      <c r="IC182" s="241"/>
      <c r="ID182" s="108"/>
      <c r="IE182" s="110"/>
      <c r="IF182" s="108"/>
      <c r="IG182" s="110"/>
      <c r="IH182" s="135">
        <v>95.932349875169933</v>
      </c>
      <c r="II182" s="249">
        <v>16.232373573508962</v>
      </c>
      <c r="IJ182" s="249">
        <v>0</v>
      </c>
      <c r="IK182" s="241"/>
      <c r="IL182" s="19"/>
      <c r="IM182" s="108"/>
      <c r="IN182" s="110"/>
      <c r="IO182" s="108"/>
      <c r="IP182" s="109"/>
      <c r="IQ182" s="109"/>
      <c r="IR182" s="110"/>
      <c r="IS182" s="108"/>
      <c r="IT182" s="109"/>
      <c r="IU182" s="109"/>
      <c r="IV182" s="110"/>
      <c r="IW182" s="278">
        <v>169.89255197026611</v>
      </c>
      <c r="IX182" s="140">
        <v>29.766723139009091</v>
      </c>
      <c r="IY182" s="249">
        <v>0</v>
      </c>
      <c r="IZ182" s="241"/>
      <c r="JA182" s="19"/>
      <c r="JB182" s="461"/>
      <c r="JC182" s="145"/>
      <c r="JD182" s="145"/>
      <c r="JE182" s="146"/>
      <c r="JF182" s="108"/>
      <c r="JG182" s="109"/>
      <c r="JH182" s="110"/>
      <c r="JI182" s="108"/>
      <c r="JJ182" s="110"/>
      <c r="JK182" s="135">
        <v>43.45123515723435</v>
      </c>
      <c r="JL182" s="249">
        <v>6.5213711230582669</v>
      </c>
      <c r="JM182" s="249">
        <v>0</v>
      </c>
      <c r="JN182" s="241"/>
      <c r="JO182" s="108"/>
      <c r="JP182" s="110"/>
      <c r="JQ182" s="135">
        <v>70.628118387161194</v>
      </c>
      <c r="JR182" s="140">
        <v>38.079808614820386</v>
      </c>
      <c r="JS182" s="249">
        <v>0</v>
      </c>
      <c r="JT182" s="241"/>
      <c r="JU182" s="108"/>
      <c r="JV182" s="109"/>
      <c r="JW182" s="109"/>
      <c r="JX182" s="110"/>
      <c r="JY182" s="117"/>
      <c r="JZ182" s="118"/>
      <c r="KA182" s="145"/>
      <c r="KB182" s="119"/>
      <c r="KC182" s="108"/>
      <c r="KD182" s="109"/>
      <c r="KE182" s="109"/>
      <c r="KF182" s="124"/>
    </row>
    <row r="183" spans="1:292" s="115" customFormat="1" ht="15" thickBot="1">
      <c r="A183" s="879"/>
      <c r="B183" s="632" t="s">
        <v>426</v>
      </c>
      <c r="C183" s="123"/>
      <c r="D183" s="117"/>
      <c r="E183" s="145"/>
      <c r="F183" s="145"/>
      <c r="G183" s="145"/>
      <c r="H183" s="146"/>
      <c r="I183" s="117"/>
      <c r="J183" s="145"/>
      <c r="K183" s="145"/>
      <c r="L183" s="146"/>
      <c r="M183" s="117"/>
      <c r="N183" s="145"/>
      <c r="O183" s="145"/>
      <c r="P183" s="146"/>
      <c r="Q183" s="117"/>
      <c r="R183" s="145"/>
      <c r="S183" s="145"/>
      <c r="T183" s="146"/>
      <c r="U183" s="117"/>
      <c r="V183" s="145"/>
      <c r="W183" s="146"/>
      <c r="X183" s="117"/>
      <c r="Y183" s="145"/>
      <c r="Z183" s="145"/>
      <c r="AA183" s="146"/>
      <c r="AB183" s="117"/>
      <c r="AC183" s="145"/>
      <c r="AD183" s="145"/>
      <c r="AE183" s="146"/>
      <c r="AF183" s="117"/>
      <c r="AG183" s="145"/>
      <c r="AH183" s="145"/>
      <c r="AI183" s="145"/>
      <c r="AJ183" s="146"/>
      <c r="AK183" s="117"/>
      <c r="AL183" s="145"/>
      <c r="AM183" s="145"/>
      <c r="AN183" s="146"/>
      <c r="AO183" s="117"/>
      <c r="AP183" s="146"/>
      <c r="AQ183" s="117"/>
      <c r="AR183" s="145"/>
      <c r="AS183" s="145"/>
      <c r="AT183" s="146"/>
      <c r="AU183" s="117"/>
      <c r="AV183" s="145"/>
      <c r="AW183" s="145"/>
      <c r="AX183" s="146"/>
      <c r="AY183" s="117"/>
      <c r="AZ183" s="145"/>
      <c r="BA183" s="145"/>
      <c r="BB183" s="146"/>
      <c r="BC183" s="117"/>
      <c r="BD183" s="145"/>
      <c r="BE183" s="145"/>
      <c r="BF183" s="146"/>
      <c r="BG183" s="117"/>
      <c r="BH183" s="145"/>
      <c r="BI183" s="145"/>
      <c r="BJ183" s="146"/>
      <c r="BK183" s="117"/>
      <c r="BL183" s="146"/>
      <c r="BM183" s="117"/>
      <c r="BN183" s="145"/>
      <c r="BO183" s="145"/>
      <c r="BP183" s="146"/>
      <c r="BQ183" s="123"/>
      <c r="BR183" s="117"/>
      <c r="BS183" s="145"/>
      <c r="BT183" s="146"/>
      <c r="BU183" s="117"/>
      <c r="BV183" s="145"/>
      <c r="BW183" s="146"/>
      <c r="BX183" s="117"/>
      <c r="BY183" s="145"/>
      <c r="BZ183" s="146"/>
      <c r="CA183" s="117"/>
      <c r="CB183" s="145"/>
      <c r="CC183" s="146"/>
      <c r="CD183" s="117"/>
      <c r="CE183" s="145"/>
      <c r="CF183" s="146"/>
      <c r="CG183" s="117"/>
      <c r="CH183" s="145"/>
      <c r="CI183" s="146"/>
      <c r="CJ183" s="117"/>
      <c r="CK183" s="146"/>
      <c r="CL183" s="117"/>
      <c r="CM183" s="146"/>
      <c r="CN183" s="117"/>
      <c r="CO183" s="146"/>
      <c r="CP183" s="461"/>
      <c r="CQ183" s="462"/>
      <c r="CR183" s="123"/>
      <c r="CS183" s="123"/>
      <c r="CT183" s="117"/>
      <c r="CU183" s="146"/>
      <c r="CV183" s="117"/>
      <c r="CW183" s="145"/>
      <c r="CX183" s="145"/>
      <c r="CY183" s="146"/>
      <c r="CZ183" s="123"/>
      <c r="DA183" s="117"/>
      <c r="DB183" s="145"/>
      <c r="DC183" s="145"/>
      <c r="DD183" s="145"/>
      <c r="DE183" s="146"/>
      <c r="DF183" s="117"/>
      <c r="DG183" s="145"/>
      <c r="DH183" s="145"/>
      <c r="DI183" s="145"/>
      <c r="DJ183" s="146"/>
      <c r="DK183" s="117"/>
      <c r="DL183" s="145"/>
      <c r="DM183" s="145"/>
      <c r="DN183" s="146"/>
      <c r="DO183" s="633">
        <v>29.201706079523156</v>
      </c>
      <c r="DP183" s="634">
        <v>26.657671627550208</v>
      </c>
      <c r="DQ183" s="635">
        <v>0</v>
      </c>
      <c r="DR183" s="636"/>
      <c r="DS183" s="117"/>
      <c r="DT183" s="145"/>
      <c r="DU183" s="145"/>
      <c r="DV183" s="146"/>
      <c r="DW183" s="123"/>
      <c r="DX183" s="123"/>
      <c r="DY183" s="117"/>
      <c r="DZ183" s="145"/>
      <c r="EA183" s="145"/>
      <c r="EB183" s="146"/>
      <c r="EC183" s="123"/>
      <c r="ED183" s="123"/>
      <c r="EE183" s="117"/>
      <c r="EF183" s="146"/>
      <c r="EG183" s="117"/>
      <c r="EH183" s="146"/>
      <c r="EI183" s="117"/>
      <c r="EJ183" s="146"/>
      <c r="EK183" s="117"/>
      <c r="EL183" s="145"/>
      <c r="EM183" s="146"/>
      <c r="EN183" s="117"/>
      <c r="EO183" s="146"/>
      <c r="EP183" s="117"/>
      <c r="EQ183" s="146"/>
      <c r="ER183" s="117"/>
      <c r="ES183" s="146"/>
      <c r="ET183" s="117"/>
      <c r="EU183" s="145"/>
      <c r="EV183" s="145"/>
      <c r="EW183" s="146"/>
      <c r="EX183" s="117"/>
      <c r="EY183" s="145"/>
      <c r="EZ183" s="145"/>
      <c r="FA183" s="146"/>
      <c r="FB183" s="117"/>
      <c r="FC183" s="146"/>
      <c r="FD183" s="117"/>
      <c r="FE183" s="145"/>
      <c r="FF183" s="145"/>
      <c r="FG183" s="146"/>
      <c r="FH183" s="117"/>
      <c r="FI183" s="146"/>
      <c r="FJ183" s="117"/>
      <c r="FK183" s="146"/>
      <c r="FL183" s="117"/>
      <c r="FM183" s="146"/>
      <c r="FN183" s="117"/>
      <c r="FO183" s="145"/>
      <c r="FP183" s="145"/>
      <c r="FQ183" s="146"/>
      <c r="FR183" s="117"/>
      <c r="FS183" s="637"/>
      <c r="FT183" s="637"/>
      <c r="FU183" s="638"/>
      <c r="FV183" s="117"/>
      <c r="FW183" s="146"/>
      <c r="FX183" s="117"/>
      <c r="FY183" s="146"/>
      <c r="FZ183" s="117"/>
      <c r="GA183" s="146"/>
      <c r="GB183" s="123"/>
      <c r="GC183" s="117"/>
      <c r="GD183" s="146"/>
      <c r="GE183" s="117"/>
      <c r="GF183" s="145"/>
      <c r="GG183" s="145"/>
      <c r="GH183" s="146"/>
      <c r="GI183" s="123"/>
      <c r="GJ183" s="123"/>
      <c r="GK183" s="123"/>
      <c r="GL183" s="123"/>
      <c r="GM183" s="633">
        <v>24.454758111168331</v>
      </c>
      <c r="GN183" s="634">
        <v>17.50906971093427</v>
      </c>
      <c r="GO183" s="635">
        <v>0</v>
      </c>
      <c r="GP183" s="636"/>
      <c r="GQ183" s="633">
        <v>15.225566751099009</v>
      </c>
      <c r="GR183" s="635">
        <v>7.9140060897199076</v>
      </c>
      <c r="GS183" s="635">
        <v>0</v>
      </c>
      <c r="GT183" s="636"/>
      <c r="GU183" s="117"/>
      <c r="GV183" s="145"/>
      <c r="GW183" s="145"/>
      <c r="GX183" s="146"/>
      <c r="GY183" s="117"/>
      <c r="GZ183" s="145"/>
      <c r="HA183" s="145"/>
      <c r="HB183" s="146"/>
      <c r="HC183" s="123"/>
      <c r="HD183" s="117"/>
      <c r="HE183" s="146"/>
      <c r="HF183" s="117"/>
      <c r="HG183" s="145"/>
      <c r="HH183" s="145"/>
      <c r="HI183" s="146"/>
      <c r="HJ183" s="117"/>
      <c r="HK183" s="146"/>
      <c r="HL183" s="117"/>
      <c r="HM183" s="145"/>
      <c r="HN183" s="145"/>
      <c r="HO183" s="146"/>
      <c r="HP183" s="117"/>
      <c r="HQ183" s="146"/>
      <c r="HR183" s="117"/>
      <c r="HS183" s="145"/>
      <c r="HT183" s="145"/>
      <c r="HU183" s="146"/>
      <c r="HV183" s="117"/>
      <c r="HW183" s="146"/>
      <c r="HX183" s="117"/>
      <c r="HY183" s="146"/>
      <c r="HZ183" s="633">
        <v>10.117366759931802</v>
      </c>
      <c r="IA183" s="635">
        <v>4.245209877099529</v>
      </c>
      <c r="IB183" s="635">
        <v>0</v>
      </c>
      <c r="IC183" s="636"/>
      <c r="ID183" s="117"/>
      <c r="IE183" s="146"/>
      <c r="IF183" s="117"/>
      <c r="IG183" s="146"/>
      <c r="IH183" s="633">
        <v>30.655616486574633</v>
      </c>
      <c r="II183" s="635">
        <v>15.926713421217139</v>
      </c>
      <c r="IJ183" s="635">
        <v>0</v>
      </c>
      <c r="IK183" s="636"/>
      <c r="IL183" s="123"/>
      <c r="IM183" s="117"/>
      <c r="IN183" s="146"/>
      <c r="IO183" s="117"/>
      <c r="IP183" s="145"/>
      <c r="IQ183" s="145"/>
      <c r="IR183" s="146"/>
      <c r="IS183" s="117"/>
      <c r="IT183" s="145"/>
      <c r="IU183" s="145"/>
      <c r="IV183" s="146"/>
      <c r="IW183" s="633">
        <v>45.21281019057966</v>
      </c>
      <c r="IX183" s="634">
        <v>25.956198333493067</v>
      </c>
      <c r="IY183" s="635">
        <v>0</v>
      </c>
      <c r="IZ183" s="636"/>
      <c r="JA183" s="123"/>
      <c r="JB183" s="461"/>
      <c r="JC183" s="145"/>
      <c r="JD183" s="145"/>
      <c r="JE183" s="146"/>
      <c r="JF183" s="117"/>
      <c r="JG183" s="145"/>
      <c r="JH183" s="146"/>
      <c r="JI183" s="117"/>
      <c r="JJ183" s="146"/>
      <c r="JK183" s="633">
        <v>18.87873722189714</v>
      </c>
      <c r="JL183" s="635">
        <v>9.1499088640229864</v>
      </c>
      <c r="JM183" s="635">
        <v>0</v>
      </c>
      <c r="JN183" s="636"/>
      <c r="JO183" s="117"/>
      <c r="JP183" s="146"/>
      <c r="JQ183" s="633">
        <v>26.463817678360698</v>
      </c>
      <c r="JR183" s="634">
        <v>23.889321570118266</v>
      </c>
      <c r="JS183" s="635">
        <v>0.9393224287728984</v>
      </c>
      <c r="JT183" s="636"/>
      <c r="JU183" s="117"/>
      <c r="JV183" s="145"/>
      <c r="JW183" s="145"/>
      <c r="JX183" s="146"/>
      <c r="JY183" s="117"/>
      <c r="JZ183" s="145"/>
      <c r="KA183" s="145"/>
      <c r="KB183" s="146"/>
      <c r="KC183" s="117"/>
      <c r="KD183" s="145"/>
      <c r="KE183" s="145"/>
      <c r="KF183" s="147"/>
    </row>
    <row r="184" spans="1:292" s="154" customFormat="1" ht="15" thickBot="1">
      <c r="A184" s="595"/>
      <c r="B184" s="596"/>
      <c r="C184" s="596"/>
      <c r="D184" s="596"/>
      <c r="E184" s="596"/>
      <c r="F184" s="596"/>
      <c r="G184" s="596"/>
      <c r="H184" s="596"/>
      <c r="I184" s="596"/>
      <c r="J184" s="596"/>
      <c r="K184" s="596"/>
      <c r="L184" s="596"/>
      <c r="M184" s="596"/>
      <c r="N184" s="596"/>
      <c r="O184" s="596"/>
      <c r="P184" s="596"/>
      <c r="Q184" s="596"/>
      <c r="R184" s="596"/>
      <c r="S184" s="596"/>
      <c r="T184" s="596"/>
      <c r="U184" s="596"/>
      <c r="V184" s="596"/>
      <c r="W184" s="596"/>
      <c r="X184" s="596"/>
      <c r="Y184" s="596"/>
      <c r="Z184" s="596"/>
      <c r="AA184" s="596"/>
      <c r="AB184" s="596"/>
      <c r="AC184" s="596"/>
      <c r="AD184" s="596"/>
      <c r="AE184" s="596"/>
      <c r="AF184" s="596"/>
      <c r="AG184" s="596"/>
      <c r="AH184" s="596"/>
      <c r="AI184" s="596"/>
      <c r="AJ184" s="596"/>
      <c r="AK184" s="596"/>
      <c r="AL184" s="596"/>
      <c r="AM184" s="596"/>
      <c r="AN184" s="596"/>
      <c r="AO184" s="596"/>
      <c r="AP184" s="596"/>
      <c r="AQ184" s="596"/>
      <c r="AR184" s="596"/>
      <c r="AS184" s="596"/>
      <c r="AT184" s="596"/>
      <c r="AU184" s="596"/>
      <c r="AV184" s="596"/>
      <c r="AW184" s="596"/>
      <c r="AX184" s="596"/>
      <c r="AY184" s="596"/>
      <c r="AZ184" s="596"/>
      <c r="BA184" s="596"/>
      <c r="BB184" s="596"/>
      <c r="BC184" s="596"/>
      <c r="BD184" s="596"/>
      <c r="BE184" s="596"/>
      <c r="BF184" s="596"/>
      <c r="BG184" s="596"/>
      <c r="BH184" s="596"/>
      <c r="BI184" s="596"/>
      <c r="BJ184" s="596"/>
      <c r="BK184" s="596"/>
      <c r="BL184" s="596"/>
      <c r="BM184" s="596"/>
      <c r="BN184" s="596"/>
      <c r="BO184" s="596"/>
      <c r="BP184" s="596"/>
      <c r="BQ184" s="596"/>
      <c r="BR184" s="596"/>
      <c r="BS184" s="596"/>
      <c r="BT184" s="596"/>
      <c r="BU184" s="596"/>
      <c r="BV184" s="596"/>
      <c r="BW184" s="596"/>
      <c r="BX184" s="596"/>
      <c r="BY184" s="596"/>
      <c r="BZ184" s="596"/>
      <c r="CA184" s="596"/>
      <c r="CB184" s="596"/>
      <c r="CC184" s="596"/>
      <c r="CD184" s="596"/>
      <c r="CE184" s="596"/>
      <c r="CF184" s="596"/>
      <c r="CG184" s="596"/>
      <c r="CH184" s="596"/>
      <c r="CI184" s="596"/>
      <c r="CJ184" s="596"/>
      <c r="CK184" s="596"/>
      <c r="CL184" s="596"/>
      <c r="CM184" s="596"/>
      <c r="CN184" s="596"/>
      <c r="CO184" s="596"/>
      <c r="CP184" s="596"/>
      <c r="CQ184" s="596"/>
      <c r="CR184" s="596"/>
      <c r="CS184" s="596"/>
      <c r="CT184" s="596"/>
      <c r="CU184" s="596"/>
      <c r="CV184" s="596"/>
      <c r="CW184" s="596"/>
      <c r="CX184" s="596"/>
      <c r="CY184" s="596"/>
      <c r="CZ184" s="596"/>
      <c r="DA184" s="596"/>
      <c r="DB184" s="596"/>
      <c r="DC184" s="596"/>
      <c r="DD184" s="596"/>
      <c r="DE184" s="596"/>
      <c r="DF184" s="596"/>
      <c r="DG184" s="596"/>
      <c r="DH184" s="596"/>
      <c r="DI184" s="596"/>
      <c r="DJ184" s="596"/>
      <c r="DK184" s="596"/>
      <c r="DL184" s="596"/>
      <c r="DM184" s="596"/>
      <c r="DN184" s="596"/>
      <c r="DO184" s="596"/>
      <c r="DP184" s="596"/>
      <c r="DQ184" s="596"/>
      <c r="DR184" s="596"/>
      <c r="DS184" s="596"/>
      <c r="DT184" s="596"/>
      <c r="DU184" s="596"/>
      <c r="DV184" s="596"/>
      <c r="DW184" s="596"/>
      <c r="DX184" s="596"/>
      <c r="DY184" s="596"/>
      <c r="DZ184" s="596"/>
      <c r="EA184" s="596"/>
      <c r="EB184" s="596"/>
      <c r="EC184" s="596"/>
      <c r="ED184" s="596"/>
      <c r="EE184" s="596"/>
      <c r="EF184" s="596"/>
      <c r="EG184" s="596"/>
      <c r="EH184" s="596"/>
      <c r="EI184" s="596"/>
      <c r="EJ184" s="596"/>
      <c r="EK184" s="596"/>
      <c r="EL184" s="596"/>
      <c r="EM184" s="596"/>
      <c r="EN184" s="596"/>
      <c r="EO184" s="596"/>
      <c r="EP184" s="596"/>
      <c r="EQ184" s="596"/>
      <c r="ER184" s="596"/>
      <c r="ES184" s="596"/>
      <c r="ET184" s="596"/>
      <c r="EU184" s="596"/>
      <c r="EV184" s="596"/>
      <c r="EW184" s="596"/>
      <c r="EX184" s="596"/>
      <c r="EY184" s="596"/>
      <c r="EZ184" s="596"/>
      <c r="FA184" s="596"/>
      <c r="FB184" s="596"/>
      <c r="FC184" s="596"/>
      <c r="FD184" s="596"/>
      <c r="FE184" s="596"/>
      <c r="FF184" s="596"/>
      <c r="FG184" s="596"/>
      <c r="FH184" s="596"/>
      <c r="FI184" s="596"/>
      <c r="FJ184" s="596"/>
      <c r="FK184" s="596"/>
      <c r="FL184" s="596"/>
      <c r="FM184" s="596"/>
      <c r="FN184" s="596"/>
      <c r="FO184" s="596"/>
      <c r="FP184" s="596"/>
      <c r="FQ184" s="596"/>
      <c r="FR184" s="596"/>
      <c r="FS184" s="596"/>
      <c r="FT184" s="596"/>
      <c r="FU184" s="596"/>
      <c r="FV184" s="596"/>
      <c r="FW184" s="596"/>
      <c r="FX184" s="596"/>
      <c r="FY184" s="596"/>
      <c r="FZ184" s="596"/>
      <c r="GA184" s="596"/>
      <c r="GB184" s="596"/>
      <c r="GC184" s="596"/>
      <c r="GD184" s="596"/>
      <c r="GE184" s="596"/>
      <c r="GF184" s="596"/>
      <c r="GG184" s="596"/>
      <c r="GH184" s="596"/>
      <c r="GI184" s="596"/>
      <c r="GJ184" s="596"/>
      <c r="GK184" s="596"/>
      <c r="GL184" s="596"/>
      <c r="GM184" s="596"/>
      <c r="GN184" s="596"/>
      <c r="GO184" s="596"/>
      <c r="GP184" s="596"/>
      <c r="GQ184" s="596"/>
      <c r="GR184" s="596"/>
      <c r="GS184" s="596"/>
      <c r="GT184" s="596"/>
      <c r="GU184" s="596"/>
      <c r="GV184" s="596"/>
      <c r="GW184" s="596"/>
      <c r="GX184" s="596"/>
      <c r="GY184" s="596"/>
      <c r="GZ184" s="596"/>
      <c r="HA184" s="596"/>
      <c r="HB184" s="596"/>
      <c r="HC184" s="596"/>
      <c r="HD184" s="596"/>
      <c r="HE184" s="596"/>
      <c r="HF184" s="596"/>
      <c r="HG184" s="596"/>
      <c r="HH184" s="596"/>
      <c r="HI184" s="596"/>
      <c r="HJ184" s="596"/>
      <c r="HK184" s="596"/>
      <c r="HL184" s="596"/>
      <c r="HM184" s="596"/>
      <c r="HN184" s="596"/>
      <c r="HO184" s="596"/>
      <c r="HP184" s="596"/>
      <c r="HQ184" s="596"/>
      <c r="HR184" s="596"/>
      <c r="HS184" s="596"/>
      <c r="HT184" s="596"/>
      <c r="HU184" s="596"/>
      <c r="HV184" s="596"/>
      <c r="HW184" s="596"/>
      <c r="HX184" s="596"/>
      <c r="HY184" s="596"/>
      <c r="HZ184" s="596"/>
      <c r="IA184" s="596"/>
      <c r="IB184" s="596"/>
      <c r="IC184" s="596"/>
      <c r="ID184" s="596"/>
      <c r="IE184" s="596"/>
      <c r="IF184" s="596"/>
      <c r="IG184" s="596"/>
      <c r="IH184" s="596"/>
      <c r="II184" s="596"/>
      <c r="IJ184" s="596"/>
      <c r="IK184" s="596"/>
      <c r="IL184" s="596"/>
      <c r="IM184" s="596"/>
      <c r="IN184" s="596"/>
      <c r="IO184" s="596"/>
      <c r="IP184" s="596"/>
      <c r="IQ184" s="596"/>
      <c r="IR184" s="596"/>
      <c r="IS184" s="596"/>
      <c r="IT184" s="596"/>
      <c r="IU184" s="596"/>
      <c r="IV184" s="596"/>
      <c r="IW184" s="596"/>
      <c r="IX184" s="596"/>
      <c r="IY184" s="596"/>
      <c r="IZ184" s="596"/>
      <c r="JA184" s="596"/>
      <c r="JB184" s="596"/>
      <c r="JC184" s="596"/>
      <c r="JD184" s="596"/>
      <c r="JE184" s="596"/>
      <c r="JF184" s="596"/>
      <c r="JG184" s="596"/>
      <c r="JH184" s="596"/>
      <c r="JI184" s="596"/>
      <c r="JJ184" s="596"/>
      <c r="JK184" s="596"/>
      <c r="JL184" s="596"/>
      <c r="JM184" s="596"/>
      <c r="JN184" s="596"/>
      <c r="JO184" s="596"/>
      <c r="JP184" s="596"/>
      <c r="JQ184" s="596"/>
      <c r="JR184" s="596"/>
      <c r="JS184" s="596"/>
      <c r="JT184" s="596"/>
      <c r="JU184" s="596"/>
      <c r="JV184" s="596"/>
      <c r="JW184" s="596"/>
      <c r="JX184" s="596"/>
      <c r="JY184" s="596"/>
      <c r="JZ184" s="596"/>
      <c r="KA184" s="596"/>
      <c r="KB184" s="596"/>
      <c r="KC184" s="596"/>
      <c r="KD184" s="596"/>
      <c r="KE184" s="596"/>
      <c r="KF184" s="596"/>
    </row>
    <row r="185" spans="1:292" s="151" customFormat="1" ht="14">
      <c r="A185" s="799" t="s">
        <v>573</v>
      </c>
      <c r="B185" s="795" t="s">
        <v>589</v>
      </c>
      <c r="C185" s="802"/>
      <c r="D185" s="639">
        <v>298.9954903007806</v>
      </c>
      <c r="E185" s="640">
        <v>317.28890239966728</v>
      </c>
      <c r="F185" s="640">
        <v>356.32965926940921</v>
      </c>
      <c r="G185" s="640">
        <v>312.74277848356013</v>
      </c>
      <c r="H185" s="807">
        <v>300.85586853969022</v>
      </c>
      <c r="I185" s="805">
        <v>645.35664317921919</v>
      </c>
      <c r="J185" s="170">
        <v>703.86198616786101</v>
      </c>
      <c r="K185" s="170">
        <v>749.35987267083908</v>
      </c>
      <c r="L185" s="173">
        <v>733.96782420065392</v>
      </c>
      <c r="M185" s="185"/>
      <c r="N185" s="205"/>
      <c r="O185" s="205"/>
      <c r="P185" s="186"/>
      <c r="Q185" s="174">
        <v>581.62335779038881</v>
      </c>
      <c r="R185" s="205"/>
      <c r="S185" s="205"/>
      <c r="T185" s="186"/>
      <c r="U185" s="406">
        <v>511</v>
      </c>
      <c r="V185" s="205">
        <v>639</v>
      </c>
      <c r="W185" s="407">
        <v>515</v>
      </c>
      <c r="X185" s="185">
        <v>594.03215567940356</v>
      </c>
      <c r="Y185" s="205">
        <v>619.93251545008025</v>
      </c>
      <c r="Z185" s="205">
        <v>712.77266079434821</v>
      </c>
      <c r="AA185" s="186">
        <v>654.07602715423536</v>
      </c>
      <c r="AB185" s="203">
        <v>547.03442794976422</v>
      </c>
      <c r="AC185" s="178">
        <v>571.82486363640544</v>
      </c>
      <c r="AD185" s="178">
        <v>614.43740056448087</v>
      </c>
      <c r="AE185" s="179">
        <v>558.29728965334721</v>
      </c>
      <c r="AF185" s="185"/>
      <c r="AG185" s="205"/>
      <c r="AH185" s="205"/>
      <c r="AI185" s="205"/>
      <c r="AJ185" s="186"/>
      <c r="AK185" s="185">
        <v>611</v>
      </c>
      <c r="AL185" s="205"/>
      <c r="AM185" s="205"/>
      <c r="AN185" s="186"/>
      <c r="AO185" s="174">
        <v>436.66462359488185</v>
      </c>
      <c r="AP185" s="173">
        <v>370.0230402384604</v>
      </c>
      <c r="AQ185" s="185">
        <v>678.61408495197725</v>
      </c>
      <c r="AR185" s="205">
        <v>703.0181163158976</v>
      </c>
      <c r="AS185" s="205">
        <v>727.42506818052584</v>
      </c>
      <c r="AT185" s="186">
        <v>727.02883805677311</v>
      </c>
      <c r="AU185" s="174">
        <v>793.65893440080913</v>
      </c>
      <c r="AV185" s="170">
        <v>821.7392939224917</v>
      </c>
      <c r="AW185" s="170">
        <v>854.91437159639554</v>
      </c>
      <c r="AX185" s="173">
        <v>805.61630071834702</v>
      </c>
      <c r="AY185" s="185"/>
      <c r="AZ185" s="205"/>
      <c r="BA185" s="205"/>
      <c r="BB185" s="186"/>
      <c r="BC185" s="174">
        <v>537.93730211638513</v>
      </c>
      <c r="BD185" s="170">
        <v>544.69692559963607</v>
      </c>
      <c r="BE185" s="170">
        <v>551.05366541667331</v>
      </c>
      <c r="BF185" s="173">
        <v>509.36922047136488</v>
      </c>
      <c r="BG185" s="174"/>
      <c r="BH185" s="170"/>
      <c r="BI185" s="205"/>
      <c r="BJ185" s="186"/>
      <c r="BK185" s="406">
        <v>412</v>
      </c>
      <c r="BL185" s="407">
        <v>544</v>
      </c>
      <c r="BM185" s="185">
        <v>717.32383778609574</v>
      </c>
      <c r="BN185" s="205">
        <v>678.09741097995675</v>
      </c>
      <c r="BO185" s="205">
        <v>696.48243545787841</v>
      </c>
      <c r="BP185" s="186">
        <v>667.64232877768961</v>
      </c>
      <c r="BQ185" s="389"/>
      <c r="BR185" s="185"/>
      <c r="BS185" s="205"/>
      <c r="BT185" s="186"/>
      <c r="BU185" s="185"/>
      <c r="BV185" s="205"/>
      <c r="BW185" s="186"/>
      <c r="BX185" s="185"/>
      <c r="BY185" s="205"/>
      <c r="BZ185" s="186"/>
      <c r="CA185" s="185"/>
      <c r="CB185" s="205"/>
      <c r="CC185" s="186"/>
      <c r="CD185" s="185"/>
      <c r="CE185" s="205"/>
      <c r="CF185" s="186"/>
      <c r="CG185" s="185"/>
      <c r="CH185" s="205"/>
      <c r="CI185" s="186"/>
      <c r="CJ185" s="185">
        <v>540</v>
      </c>
      <c r="CK185" s="186">
        <v>425</v>
      </c>
      <c r="CL185" s="639">
        <v>326</v>
      </c>
      <c r="CM185" s="641">
        <v>386</v>
      </c>
      <c r="CN185" s="185">
        <v>328</v>
      </c>
      <c r="CO185" s="186">
        <v>398.10603115013845</v>
      </c>
      <c r="CP185" s="185">
        <v>420.65991821813924</v>
      </c>
      <c r="CQ185" s="186">
        <v>389.74194624380914</v>
      </c>
      <c r="CR185" s="201">
        <v>406</v>
      </c>
      <c r="CS185" s="201">
        <v>347</v>
      </c>
      <c r="CT185" s="203">
        <v>502.35190045850379</v>
      </c>
      <c r="CU185" s="179">
        <v>409.56046108919861</v>
      </c>
      <c r="CV185" s="185"/>
      <c r="CW185" s="205"/>
      <c r="CX185" s="205"/>
      <c r="CY185" s="186"/>
      <c r="CZ185" s="389">
        <v>397</v>
      </c>
      <c r="DA185" s="639">
        <v>480</v>
      </c>
      <c r="DB185" s="640">
        <v>526</v>
      </c>
      <c r="DC185" s="640">
        <v>491</v>
      </c>
      <c r="DD185" s="640">
        <v>432</v>
      </c>
      <c r="DE185" s="641">
        <v>497</v>
      </c>
      <c r="DF185" s="639">
        <v>356.53574986960854</v>
      </c>
      <c r="DG185" s="640">
        <v>372.21556493760517</v>
      </c>
      <c r="DH185" s="640">
        <v>393.67893318825418</v>
      </c>
      <c r="DI185" s="640">
        <v>350.63135020349824</v>
      </c>
      <c r="DJ185" s="641">
        <v>334.13384531444933</v>
      </c>
      <c r="DK185" s="203">
        <v>399.44802544974402</v>
      </c>
      <c r="DL185" s="178">
        <v>430.2794923707188</v>
      </c>
      <c r="DM185" s="178">
        <v>451.39611646516823</v>
      </c>
      <c r="DN185" s="179">
        <v>378.62251736992215</v>
      </c>
      <c r="DO185" s="174">
        <v>600.61018732759794</v>
      </c>
      <c r="DP185" s="170">
        <v>629.87578396411266</v>
      </c>
      <c r="DQ185" s="170">
        <v>678.05002750557912</v>
      </c>
      <c r="DR185" s="173">
        <v>652.68968745502355</v>
      </c>
      <c r="DS185" s="185">
        <v>560.1629522107055</v>
      </c>
      <c r="DT185" s="205">
        <v>639.49964244193768</v>
      </c>
      <c r="DU185" s="205">
        <v>594.02807009525429</v>
      </c>
      <c r="DV185" s="186">
        <v>577.59806275451047</v>
      </c>
      <c r="DW185" s="389"/>
      <c r="DX185" s="389"/>
      <c r="DY185" s="185"/>
      <c r="DZ185" s="205"/>
      <c r="EA185" s="205"/>
      <c r="EB185" s="186"/>
      <c r="EC185" s="389"/>
      <c r="ED185" s="389"/>
      <c r="EE185" s="406">
        <v>381.99861679738081</v>
      </c>
      <c r="EF185" s="407">
        <v>362.87931283820524</v>
      </c>
      <c r="EG185" s="406">
        <v>477</v>
      </c>
      <c r="EH185" s="407">
        <v>460</v>
      </c>
      <c r="EI185" s="406">
        <v>545.5</v>
      </c>
      <c r="EJ185" s="407">
        <v>554</v>
      </c>
      <c r="EK185" s="185">
        <v>516.75440160429775</v>
      </c>
      <c r="EL185" s="170">
        <v>533.50041757507211</v>
      </c>
      <c r="EM185" s="186">
        <v>521.78622554229582</v>
      </c>
      <c r="EN185" s="185"/>
      <c r="EO185" s="186"/>
      <c r="EP185" s="406">
        <v>349.76488266497756</v>
      </c>
      <c r="EQ185" s="407">
        <v>310</v>
      </c>
      <c r="ER185" s="406">
        <v>652.24639049406665</v>
      </c>
      <c r="ES185" s="407">
        <v>474.55647169169958</v>
      </c>
      <c r="ET185" s="185"/>
      <c r="EU185" s="205"/>
      <c r="EV185" s="205"/>
      <c r="EW185" s="186"/>
      <c r="EX185" s="174">
        <v>716.49387894826168</v>
      </c>
      <c r="EY185" s="170">
        <v>781.08213744843647</v>
      </c>
      <c r="EZ185" s="170">
        <v>811.47029221139894</v>
      </c>
      <c r="FA185" s="173">
        <v>790.08786959229201</v>
      </c>
      <c r="FB185" s="185">
        <v>380.36442875135572</v>
      </c>
      <c r="FC185" s="186">
        <v>166.634071362767</v>
      </c>
      <c r="FD185" s="185"/>
      <c r="FE185" s="205"/>
      <c r="FF185" s="205"/>
      <c r="FG185" s="186"/>
      <c r="FH185" s="406">
        <v>247</v>
      </c>
      <c r="FI185" s="407">
        <v>216.27524042079429</v>
      </c>
      <c r="FJ185" s="406">
        <v>240.1146584488327</v>
      </c>
      <c r="FK185" s="407">
        <v>214.24839880501398</v>
      </c>
      <c r="FL185" s="185"/>
      <c r="FM185" s="186"/>
      <c r="FN185" s="185"/>
      <c r="FO185" s="205"/>
      <c r="FP185" s="205"/>
      <c r="FQ185" s="186"/>
      <c r="FR185" s="185">
        <v>450</v>
      </c>
      <c r="FS185" s="404">
        <v>471</v>
      </c>
      <c r="FT185" s="404">
        <v>471</v>
      </c>
      <c r="FU185" s="405">
        <v>397</v>
      </c>
      <c r="FV185" s="406">
        <v>313</v>
      </c>
      <c r="FW185" s="407">
        <v>291</v>
      </c>
      <c r="FX185" s="406">
        <v>311.91855761401393</v>
      </c>
      <c r="FY185" s="407">
        <v>319.94648918446472</v>
      </c>
      <c r="FZ185" s="174">
        <v>462.56651995194051</v>
      </c>
      <c r="GA185" s="173">
        <v>470.06329868495118</v>
      </c>
      <c r="GB185" s="438"/>
      <c r="GC185" s="397">
        <v>707.19165134385537</v>
      </c>
      <c r="GD185" s="399">
        <v>785.42507686106353</v>
      </c>
      <c r="GE185" s="185">
        <v>844.28487560135341</v>
      </c>
      <c r="GF185" s="205">
        <v>874.75291310508817</v>
      </c>
      <c r="GG185" s="205">
        <v>892.02373086899865</v>
      </c>
      <c r="GH185" s="186">
        <v>906.87464199142892</v>
      </c>
      <c r="GI185" s="389"/>
      <c r="GJ185" s="389"/>
      <c r="GK185" s="389"/>
      <c r="GL185" s="389">
        <v>1093.2159182446437</v>
      </c>
      <c r="GM185" s="174">
        <v>552</v>
      </c>
      <c r="GN185" s="170">
        <v>554.33771717512968</v>
      </c>
      <c r="GO185" s="170">
        <v>515.46274134713656</v>
      </c>
      <c r="GP185" s="173">
        <v>499.83663555493808</v>
      </c>
      <c r="GQ185" s="174">
        <v>474</v>
      </c>
      <c r="GR185" s="170">
        <v>476.10781923329068</v>
      </c>
      <c r="GS185" s="170">
        <v>464.1743710609968</v>
      </c>
      <c r="GT185" s="173">
        <v>455.54845937727487</v>
      </c>
      <c r="GU185" s="174">
        <v>520.2323810680748</v>
      </c>
      <c r="GV185" s="170">
        <v>543.09486849535506</v>
      </c>
      <c r="GW185" s="170">
        <v>588.93086308382601</v>
      </c>
      <c r="GX185" s="173">
        <v>604.42393097500201</v>
      </c>
      <c r="GY185" s="174">
        <v>580.06389047238008</v>
      </c>
      <c r="GZ185" s="170">
        <v>612.11755722514499</v>
      </c>
      <c r="HA185" s="170">
        <v>615.20389028504997</v>
      </c>
      <c r="HB185" s="173">
        <v>568.69286940001007</v>
      </c>
      <c r="HC185" s="201">
        <v>481</v>
      </c>
      <c r="HD185" s="174">
        <v>478.32972114414025</v>
      </c>
      <c r="HE185" s="173">
        <v>242.98162896289509</v>
      </c>
      <c r="HF185" s="185">
        <v>682.9023005846168</v>
      </c>
      <c r="HG185" s="205">
        <v>777.44388367746342</v>
      </c>
      <c r="HH185" s="205">
        <v>811.19089618349778</v>
      </c>
      <c r="HI185" s="186">
        <v>792.49956428329108</v>
      </c>
      <c r="HJ185" s="406">
        <v>672</v>
      </c>
      <c r="HK185" s="407">
        <v>591</v>
      </c>
      <c r="HL185" s="185"/>
      <c r="HM185" s="205"/>
      <c r="HN185" s="205"/>
      <c r="HO185" s="186"/>
      <c r="HP185" s="185"/>
      <c r="HQ185" s="186"/>
      <c r="HR185" s="174">
        <v>733.29421761437959</v>
      </c>
      <c r="HS185" s="170">
        <v>730.38764379911379</v>
      </c>
      <c r="HT185" s="170">
        <v>757.1211562697531</v>
      </c>
      <c r="HU185" s="173">
        <v>733.73211840164868</v>
      </c>
      <c r="HV185" s="406">
        <v>347.62493824964821</v>
      </c>
      <c r="HW185" s="407">
        <v>256.55186312246991</v>
      </c>
      <c r="HX185" s="406">
        <v>364</v>
      </c>
      <c r="HY185" s="407">
        <v>334</v>
      </c>
      <c r="HZ185" s="174">
        <v>435.53322317507684</v>
      </c>
      <c r="IA185" s="170">
        <v>438.29258789715061</v>
      </c>
      <c r="IB185" s="170">
        <v>438.68218373832133</v>
      </c>
      <c r="IC185" s="173">
        <v>409.53295248606986</v>
      </c>
      <c r="ID185" s="406">
        <v>293.95562262889018</v>
      </c>
      <c r="IE185" s="407">
        <v>304.7336003976514</v>
      </c>
      <c r="IF185" s="406">
        <v>244.49528695797011</v>
      </c>
      <c r="IG185" s="407">
        <v>231.19372882011766</v>
      </c>
      <c r="IH185" s="174">
        <v>548.90754247019117</v>
      </c>
      <c r="II185" s="170">
        <v>578.30503287160536</v>
      </c>
      <c r="IJ185" s="170">
        <v>595.27457758391756</v>
      </c>
      <c r="IK185" s="173">
        <v>560.62767330920315</v>
      </c>
      <c r="IL185" s="389"/>
      <c r="IM185" s="406">
        <v>317.41038875223757</v>
      </c>
      <c r="IN185" s="407">
        <v>312.31847406661774</v>
      </c>
      <c r="IO185" s="185"/>
      <c r="IP185" s="205"/>
      <c r="IQ185" s="205"/>
      <c r="IR185" s="186"/>
      <c r="IS185" s="185"/>
      <c r="IT185" s="205"/>
      <c r="IU185" s="205"/>
      <c r="IV185" s="186"/>
      <c r="IW185" s="174">
        <v>688.34514687005174</v>
      </c>
      <c r="IX185" s="170">
        <v>693.16307329183212</v>
      </c>
      <c r="IY185" s="170">
        <v>746.62591304531111</v>
      </c>
      <c r="IZ185" s="173">
        <v>718.93306286125767</v>
      </c>
      <c r="JA185" s="389"/>
      <c r="JB185" s="203">
        <v>536.72393913082806</v>
      </c>
      <c r="JC185" s="178">
        <v>559.04123605967504</v>
      </c>
      <c r="JD185" s="178">
        <v>563.28437703105715</v>
      </c>
      <c r="JE185" s="179">
        <v>467.51731176704465</v>
      </c>
      <c r="JF185" s="185"/>
      <c r="JG185" s="205"/>
      <c r="JH185" s="186"/>
      <c r="JI185" s="406">
        <v>512.42465689153892</v>
      </c>
      <c r="JJ185" s="407">
        <v>539.36029964308409</v>
      </c>
      <c r="JK185" s="174">
        <v>722.89183744054969</v>
      </c>
      <c r="JL185" s="170">
        <v>709.30498231289846</v>
      </c>
      <c r="JM185" s="170">
        <v>702.98954724043847</v>
      </c>
      <c r="JN185" s="173">
        <v>698.69759759502062</v>
      </c>
      <c r="JO185" s="174">
        <v>284.44367249492768</v>
      </c>
      <c r="JP185" s="173">
        <v>249.58741161064867</v>
      </c>
      <c r="JQ185" s="174">
        <v>568.87937178055461</v>
      </c>
      <c r="JR185" s="170">
        <v>578.09718932824649</v>
      </c>
      <c r="JS185" s="170">
        <v>590.89481204668573</v>
      </c>
      <c r="JT185" s="173">
        <v>582.05982842365813</v>
      </c>
      <c r="JU185" s="185"/>
      <c r="JV185" s="205"/>
      <c r="JW185" s="205"/>
      <c r="JX185" s="186"/>
      <c r="JY185" s="203">
        <v>471.89003730396524</v>
      </c>
      <c r="JZ185" s="178">
        <v>451.43218297118625</v>
      </c>
      <c r="KA185" s="178">
        <v>471.08241098634221</v>
      </c>
      <c r="KB185" s="179">
        <v>421.78467039932104</v>
      </c>
      <c r="KC185" s="185"/>
      <c r="KD185" s="205"/>
      <c r="KE185" s="205"/>
      <c r="KF185" s="410"/>
    </row>
    <row r="186" spans="1:292" s="151" customFormat="1" ht="14">
      <c r="A186" s="800" t="s">
        <v>574</v>
      </c>
      <c r="B186" s="796" t="s">
        <v>588</v>
      </c>
      <c r="C186" s="803"/>
      <c r="D186" s="610">
        <v>164.37549893086512</v>
      </c>
      <c r="E186" s="642">
        <v>173.42974662919528</v>
      </c>
      <c r="F186" s="642">
        <v>189.68723037113853</v>
      </c>
      <c r="G186" s="642">
        <v>157.56050907667495</v>
      </c>
      <c r="H186" s="808">
        <v>149.55710251015566</v>
      </c>
      <c r="I186" s="806">
        <v>553.21348991758896</v>
      </c>
      <c r="J186" s="251">
        <v>602.08653222503301</v>
      </c>
      <c r="K186" s="251">
        <v>637.98328865059705</v>
      </c>
      <c r="L186" s="243">
        <v>621.31162533342695</v>
      </c>
      <c r="M186" s="262"/>
      <c r="N186" s="284"/>
      <c r="O186" s="284"/>
      <c r="P186" s="252"/>
      <c r="Q186" s="278">
        <v>464.22656075016005</v>
      </c>
      <c r="R186" s="284"/>
      <c r="S186" s="284"/>
      <c r="T186" s="252"/>
      <c r="U186" s="262"/>
      <c r="V186" s="284"/>
      <c r="W186" s="252"/>
      <c r="X186" s="262">
        <v>414.92887243682782</v>
      </c>
      <c r="Y186" s="284">
        <v>439.75176009338639</v>
      </c>
      <c r="Z186" s="284">
        <v>490.55941172235367</v>
      </c>
      <c r="AA186" s="252">
        <v>435.38582260608962</v>
      </c>
      <c r="AB186" s="256">
        <v>352.61723483717714</v>
      </c>
      <c r="AC186" s="271">
        <v>381.95418402732741</v>
      </c>
      <c r="AD186" s="271">
        <v>396.17283235685125</v>
      </c>
      <c r="AE186" s="265">
        <v>352.62435911562596</v>
      </c>
      <c r="AF186" s="262"/>
      <c r="AG186" s="284"/>
      <c r="AH186" s="284"/>
      <c r="AI186" s="284"/>
      <c r="AJ186" s="252"/>
      <c r="AK186" s="262">
        <v>440</v>
      </c>
      <c r="AL186" s="284"/>
      <c r="AM186" s="284"/>
      <c r="AN186" s="252"/>
      <c r="AO186" s="278">
        <v>264.36662012148366</v>
      </c>
      <c r="AP186" s="243">
        <v>191.41337560712211</v>
      </c>
      <c r="AQ186" s="262">
        <v>497.42967654545112</v>
      </c>
      <c r="AR186" s="284">
        <v>511.1567435135168</v>
      </c>
      <c r="AS186" s="284">
        <v>513.55077258133076</v>
      </c>
      <c r="AT186" s="252">
        <v>499.22240450009718</v>
      </c>
      <c r="AU186" s="278">
        <v>727.29223657378304</v>
      </c>
      <c r="AV186" s="251">
        <v>744.90166971909002</v>
      </c>
      <c r="AW186" s="251">
        <v>771.19596396677503</v>
      </c>
      <c r="AX186" s="243">
        <v>714.612753074436</v>
      </c>
      <c r="AY186" s="262"/>
      <c r="AZ186" s="284"/>
      <c r="BA186" s="284"/>
      <c r="BB186" s="252"/>
      <c r="BC186" s="278"/>
      <c r="BD186" s="251"/>
      <c r="BE186" s="251"/>
      <c r="BF186" s="243"/>
      <c r="BG186" s="278"/>
      <c r="BH186" s="251"/>
      <c r="BI186" s="284"/>
      <c r="BJ186" s="252"/>
      <c r="BK186" s="262">
        <v>237.6</v>
      </c>
      <c r="BL186" s="252"/>
      <c r="BM186" s="262">
        <v>486.73203704910452</v>
      </c>
      <c r="BN186" s="284">
        <v>464.85061661047973</v>
      </c>
      <c r="BO186" s="284">
        <v>428.55136608792145</v>
      </c>
      <c r="BP186" s="252">
        <v>408.33885268681917</v>
      </c>
      <c r="BQ186" s="266"/>
      <c r="BR186" s="262"/>
      <c r="BS186" s="284"/>
      <c r="BT186" s="252"/>
      <c r="BU186" s="262"/>
      <c r="BV186" s="284"/>
      <c r="BW186" s="252"/>
      <c r="BX186" s="262"/>
      <c r="BY186" s="284"/>
      <c r="BZ186" s="252"/>
      <c r="CA186" s="262"/>
      <c r="CB186" s="284"/>
      <c r="CC186" s="252"/>
      <c r="CD186" s="262"/>
      <c r="CE186" s="284"/>
      <c r="CF186" s="252"/>
      <c r="CG186" s="262"/>
      <c r="CH186" s="284"/>
      <c r="CI186" s="252"/>
      <c r="CJ186" s="262">
        <v>226</v>
      </c>
      <c r="CK186" s="252">
        <v>195</v>
      </c>
      <c r="CL186" s="610">
        <v>186</v>
      </c>
      <c r="CM186" s="611">
        <v>207</v>
      </c>
      <c r="CN186" s="262">
        <v>146</v>
      </c>
      <c r="CO186" s="611">
        <v>216.28488569287509</v>
      </c>
      <c r="CP186" s="262">
        <v>183.80949543803897</v>
      </c>
      <c r="CQ186" s="252">
        <v>163.24183980242898</v>
      </c>
      <c r="CR186" s="263">
        <v>195.50908973681555</v>
      </c>
      <c r="CS186" s="263">
        <v>173</v>
      </c>
      <c r="CT186" s="256">
        <v>231.67649520219814</v>
      </c>
      <c r="CU186" s="265">
        <v>197.33671567731852</v>
      </c>
      <c r="CV186" s="262"/>
      <c r="CW186" s="284"/>
      <c r="CX186" s="284"/>
      <c r="CY186" s="252"/>
      <c r="CZ186" s="266">
        <v>259.89999999999998</v>
      </c>
      <c r="DA186" s="610">
        <v>259</v>
      </c>
      <c r="DB186" s="642">
        <v>287</v>
      </c>
      <c r="DC186" s="642">
        <v>282</v>
      </c>
      <c r="DD186" s="642">
        <v>225</v>
      </c>
      <c r="DE186" s="611">
        <v>265</v>
      </c>
      <c r="DF186" s="610">
        <v>216.166771978208</v>
      </c>
      <c r="DG186" s="642">
        <v>223.64468547000737</v>
      </c>
      <c r="DH186" s="642">
        <v>233.98344546897897</v>
      </c>
      <c r="DI186" s="642">
        <v>199.56921297734456</v>
      </c>
      <c r="DJ186" s="611">
        <v>178.22741392142817</v>
      </c>
      <c r="DK186" s="256">
        <v>198.22669333781286</v>
      </c>
      <c r="DL186" s="271">
        <v>219.97685074503372</v>
      </c>
      <c r="DM186" s="271">
        <v>223.88935665299621</v>
      </c>
      <c r="DN186" s="265">
        <v>178.71189400690187</v>
      </c>
      <c r="DO186" s="262">
        <f>DO185*0.73</f>
        <v>438.4454367491465</v>
      </c>
      <c r="DP186" s="284">
        <f>DP185*0.71</f>
        <v>447.21180661451996</v>
      </c>
      <c r="DQ186" s="284">
        <f>DQ185*0.7</f>
        <v>474.63501925390534</v>
      </c>
      <c r="DR186" s="252">
        <f>DR185*0.69</f>
        <v>450.35588434396624</v>
      </c>
      <c r="DS186" s="262">
        <v>436.89488910134867</v>
      </c>
      <c r="DT186" s="284">
        <v>497.09929118624353</v>
      </c>
      <c r="DU186" s="284">
        <v>450.67590837217818</v>
      </c>
      <c r="DV186" s="252">
        <v>423.94092695442174</v>
      </c>
      <c r="DW186" s="266"/>
      <c r="DX186" s="266"/>
      <c r="DY186" s="262"/>
      <c r="DZ186" s="284"/>
      <c r="EA186" s="284"/>
      <c r="EB186" s="252"/>
      <c r="EC186" s="266"/>
      <c r="ED186" s="266"/>
      <c r="EE186" s="262">
        <v>291.78362484828267</v>
      </c>
      <c r="EF186" s="252">
        <v>280.84863671909716</v>
      </c>
      <c r="EG186" s="262">
        <v>298.39999999999998</v>
      </c>
      <c r="EH186" s="252">
        <v>248.6</v>
      </c>
      <c r="EI186" s="262">
        <v>353.7</v>
      </c>
      <c r="EJ186" s="252">
        <v>382</v>
      </c>
      <c r="EK186" s="293">
        <v>346.40002517675532</v>
      </c>
      <c r="EL186" s="251">
        <v>324.89077067195615</v>
      </c>
      <c r="EM186" s="252">
        <v>342.80758737643816</v>
      </c>
      <c r="EN186" s="262"/>
      <c r="EO186" s="252"/>
      <c r="EP186" s="262">
        <v>280.06073995400533</v>
      </c>
      <c r="EQ186" s="252">
        <f>EQ185*0.62</f>
        <v>192.2</v>
      </c>
      <c r="ER186" s="278">
        <v>538.96890351938066</v>
      </c>
      <c r="ES186" s="252">
        <v>380.5995691880949</v>
      </c>
      <c r="ET186" s="262"/>
      <c r="EU186" s="284"/>
      <c r="EV186" s="284"/>
      <c r="EW186" s="252"/>
      <c r="EX186" s="278">
        <v>638.51129939265604</v>
      </c>
      <c r="EY186" s="251">
        <v>688.90266135608601</v>
      </c>
      <c r="EZ186" s="251">
        <v>708.52386108304995</v>
      </c>
      <c r="FA186" s="243">
        <v>679.22105601582302</v>
      </c>
      <c r="FB186" s="262">
        <v>243.705664694973</v>
      </c>
      <c r="FC186" s="252">
        <v>90.633708524891688</v>
      </c>
      <c r="FD186" s="262"/>
      <c r="FE186" s="284"/>
      <c r="FF186" s="284"/>
      <c r="FG186" s="252"/>
      <c r="FH186" s="278">
        <v>163.24463692011665</v>
      </c>
      <c r="FI186" s="252">
        <v>140.23232560003598</v>
      </c>
      <c r="FJ186" s="262">
        <v>152.32661566703172</v>
      </c>
      <c r="FK186" s="252">
        <v>136.18882201251543</v>
      </c>
      <c r="FL186" s="262"/>
      <c r="FM186" s="252"/>
      <c r="FN186" s="262"/>
      <c r="FO186" s="284"/>
      <c r="FP186" s="284"/>
      <c r="FQ186" s="252"/>
      <c r="FR186" s="262">
        <v>250</v>
      </c>
      <c r="FS186" s="606">
        <v>252</v>
      </c>
      <c r="FT186" s="606">
        <v>268</v>
      </c>
      <c r="FU186" s="643">
        <v>205</v>
      </c>
      <c r="FV186" s="262">
        <v>159</v>
      </c>
      <c r="FW186" s="252">
        <v>170</v>
      </c>
      <c r="FX186" s="262">
        <v>169.079024274022</v>
      </c>
      <c r="FY186" s="252">
        <v>194.1861600309083</v>
      </c>
      <c r="FZ186" s="262">
        <f>FZ185*0.53</f>
        <v>245.16025557452849</v>
      </c>
      <c r="GA186" s="252">
        <f>GA185*0.51</f>
        <v>239.7322823293251</v>
      </c>
      <c r="GB186" s="266"/>
      <c r="GC186" s="429">
        <v>561.65615476075516</v>
      </c>
      <c r="GD186" s="431">
        <v>597.70000000000005</v>
      </c>
      <c r="GE186" s="262">
        <v>657.84803547076058</v>
      </c>
      <c r="GF186" s="284">
        <v>668.537183663208</v>
      </c>
      <c r="GG186" s="284">
        <v>685.79497757238141</v>
      </c>
      <c r="GH186" s="252">
        <v>688.01823325977591</v>
      </c>
      <c r="GI186" s="266"/>
      <c r="GJ186" s="266"/>
      <c r="GK186" s="266"/>
      <c r="GL186" s="266">
        <v>1046.7573988053887</v>
      </c>
      <c r="GM186" s="262"/>
      <c r="GN186" s="284"/>
      <c r="GO186" s="284"/>
      <c r="GP186" s="252"/>
      <c r="GQ186" s="262">
        <v>306.67800000000005</v>
      </c>
      <c r="GR186" s="284">
        <v>301.60961397532117</v>
      </c>
      <c r="GS186" s="284">
        <v>279.12035257729724</v>
      </c>
      <c r="GT186" s="252">
        <v>269.54999877350917</v>
      </c>
      <c r="GU186" s="278">
        <v>429.68067986207001</v>
      </c>
      <c r="GV186" s="251">
        <v>439.543915303738</v>
      </c>
      <c r="GW186" s="251">
        <v>468.934448481983</v>
      </c>
      <c r="GX186" s="243">
        <v>480.51233447122598</v>
      </c>
      <c r="GY186" s="278">
        <v>468.37525729787802</v>
      </c>
      <c r="GZ186" s="251">
        <v>491.749337885567</v>
      </c>
      <c r="HA186" s="251">
        <v>482.05836908249199</v>
      </c>
      <c r="HB186" s="243">
        <v>435.29543068176503</v>
      </c>
      <c r="HC186" s="263">
        <v>268</v>
      </c>
      <c r="HD186" s="278">
        <v>409.86040352380439</v>
      </c>
      <c r="HE186" s="243">
        <v>207.48736503813114</v>
      </c>
      <c r="HF186" s="262">
        <v>527.81899602891997</v>
      </c>
      <c r="HG186" s="284">
        <v>599.02514369197854</v>
      </c>
      <c r="HH186" s="284">
        <v>615.71017164462535</v>
      </c>
      <c r="HI186" s="252">
        <v>590.69617085685172</v>
      </c>
      <c r="HJ186" s="262"/>
      <c r="HK186" s="252"/>
      <c r="HL186" s="262"/>
      <c r="HM186" s="284"/>
      <c r="HN186" s="284"/>
      <c r="HO186" s="252"/>
      <c r="HP186" s="262"/>
      <c r="HQ186" s="252"/>
      <c r="HR186" s="278">
        <v>663.01083651670797</v>
      </c>
      <c r="HS186" s="251">
        <v>655.58211791007</v>
      </c>
      <c r="HT186" s="251">
        <v>675.31841518563294</v>
      </c>
      <c r="HU186" s="243">
        <v>650.17156392216202</v>
      </c>
      <c r="HV186" s="278">
        <v>244.86964475539446</v>
      </c>
      <c r="HW186" s="243">
        <v>157.2356393991432</v>
      </c>
      <c r="HX186" s="278">
        <v>249.8338706592728</v>
      </c>
      <c r="HY186" s="243">
        <v>192.43254071609863</v>
      </c>
      <c r="HZ186" s="262">
        <v>225.78605498359303</v>
      </c>
      <c r="IA186" s="284">
        <v>212.5296442543775</v>
      </c>
      <c r="IB186" s="284">
        <v>210.57317897646718</v>
      </c>
      <c r="IC186" s="252">
        <v>184.56891569106716</v>
      </c>
      <c r="ID186" s="262">
        <v>234.50393071606703</v>
      </c>
      <c r="IE186" s="243">
        <v>201.80342274190866</v>
      </c>
      <c r="IF186" s="262">
        <v>172.01433897801576</v>
      </c>
      <c r="IG186" s="252">
        <v>172.48846603468863</v>
      </c>
      <c r="IH186" s="262"/>
      <c r="II186" s="284"/>
      <c r="IJ186" s="284"/>
      <c r="IK186" s="252"/>
      <c r="IL186" s="266"/>
      <c r="IM186" s="262">
        <v>176.34899718001924</v>
      </c>
      <c r="IN186" s="252">
        <v>179.18774031237007</v>
      </c>
      <c r="IO186" s="262"/>
      <c r="IP186" s="284"/>
      <c r="IQ186" s="284"/>
      <c r="IR186" s="252"/>
      <c r="IS186" s="262"/>
      <c r="IT186" s="284"/>
      <c r="IU186" s="284"/>
      <c r="IV186" s="252"/>
      <c r="IW186" s="262"/>
      <c r="IX186" s="284"/>
      <c r="IY186" s="284"/>
      <c r="IZ186" s="252"/>
      <c r="JA186" s="266"/>
      <c r="JB186" s="256">
        <v>304.57520484154207</v>
      </c>
      <c r="JC186" s="271">
        <v>297.09281017959722</v>
      </c>
      <c r="JD186" s="271">
        <v>299.70905550826348</v>
      </c>
      <c r="JE186" s="265">
        <v>254.05203140731501</v>
      </c>
      <c r="JF186" s="262"/>
      <c r="JG186" s="284"/>
      <c r="JH186" s="252"/>
      <c r="JI186" s="262">
        <v>399.84100517495784</v>
      </c>
      <c r="JJ186" s="252">
        <v>341.12022760307792</v>
      </c>
      <c r="JK186" s="262"/>
      <c r="JL186" s="284"/>
      <c r="JM186" s="284"/>
      <c r="JN186" s="252"/>
      <c r="JO186" s="278">
        <v>160.89047304570161</v>
      </c>
      <c r="JP186" s="243">
        <v>160.41711175959981</v>
      </c>
      <c r="JQ186" s="262"/>
      <c r="JR186" s="284"/>
      <c r="JS186" s="284"/>
      <c r="JT186" s="252"/>
      <c r="JU186" s="262"/>
      <c r="JV186" s="284"/>
      <c r="JW186" s="284"/>
      <c r="JX186" s="252"/>
      <c r="JY186" s="256">
        <v>233.79824463000054</v>
      </c>
      <c r="JZ186" s="271">
        <v>233.85436260361388</v>
      </c>
      <c r="KA186" s="271">
        <v>240.54823013358873</v>
      </c>
      <c r="KB186" s="265">
        <v>197.70185844301457</v>
      </c>
      <c r="KC186" s="262"/>
      <c r="KD186" s="284"/>
      <c r="KE186" s="284"/>
      <c r="KF186" s="288"/>
    </row>
    <row r="187" spans="1:292" s="151" customFormat="1" ht="14">
      <c r="A187" s="801" t="s">
        <v>575</v>
      </c>
      <c r="B187" s="796" t="s">
        <v>590</v>
      </c>
      <c r="C187" s="803"/>
      <c r="D187" s="610">
        <v>134.61999136991548</v>
      </c>
      <c r="E187" s="642">
        <v>143.85915577047203</v>
      </c>
      <c r="F187" s="642">
        <v>166.64242889827062</v>
      </c>
      <c r="G187" s="642">
        <v>155.18226940688513</v>
      </c>
      <c r="H187" s="808">
        <v>151.29876602953462</v>
      </c>
      <c r="I187" s="806">
        <v>92.143153261630204</v>
      </c>
      <c r="J187" s="251">
        <v>101.77545394282799</v>
      </c>
      <c r="K187" s="251">
        <v>111.37658402024201</v>
      </c>
      <c r="L187" s="243">
        <v>112.656198867227</v>
      </c>
      <c r="M187" s="262"/>
      <c r="N187" s="284"/>
      <c r="O187" s="284"/>
      <c r="P187" s="252"/>
      <c r="Q187" s="278">
        <v>117.39679704022885</v>
      </c>
      <c r="R187" s="284"/>
      <c r="S187" s="284"/>
      <c r="T187" s="252"/>
      <c r="U187" s="262"/>
      <c r="V187" s="284"/>
      <c r="W187" s="252"/>
      <c r="X187" s="262">
        <v>179.10328324257571</v>
      </c>
      <c r="Y187" s="284">
        <v>180.18075535669391</v>
      </c>
      <c r="Z187" s="284">
        <v>222.21324907199457</v>
      </c>
      <c r="AA187" s="252">
        <v>218.6902045481458</v>
      </c>
      <c r="AB187" s="256">
        <v>194.41719311258714</v>
      </c>
      <c r="AC187" s="271">
        <v>189.87067960907805</v>
      </c>
      <c r="AD187" s="271">
        <v>218.26456820762962</v>
      </c>
      <c r="AE187" s="265">
        <v>205.67293053772119</v>
      </c>
      <c r="AF187" s="262"/>
      <c r="AG187" s="284"/>
      <c r="AH187" s="284"/>
      <c r="AI187" s="284"/>
      <c r="AJ187" s="252"/>
      <c r="AK187" s="262">
        <v>171</v>
      </c>
      <c r="AL187" s="284"/>
      <c r="AM187" s="284"/>
      <c r="AN187" s="252"/>
      <c r="AO187" s="278">
        <v>172.29800347339815</v>
      </c>
      <c r="AP187" s="243">
        <v>178.60966463133829</v>
      </c>
      <c r="AQ187" s="262">
        <v>181.1844084065261</v>
      </c>
      <c r="AR187" s="284">
        <v>191.86137280238077</v>
      </c>
      <c r="AS187" s="284">
        <v>213.87429559919514</v>
      </c>
      <c r="AT187" s="252">
        <v>227.80643355667598</v>
      </c>
      <c r="AU187" s="278">
        <v>66.366697827026101</v>
      </c>
      <c r="AV187" s="251">
        <v>76.837624203401703</v>
      </c>
      <c r="AW187" s="251">
        <v>83.718407629620501</v>
      </c>
      <c r="AX187" s="243">
        <v>91.003547643911006</v>
      </c>
      <c r="AY187" s="262"/>
      <c r="AZ187" s="284"/>
      <c r="BA187" s="284"/>
      <c r="BB187" s="252"/>
      <c r="BC187" s="278"/>
      <c r="BD187" s="251"/>
      <c r="BE187" s="251"/>
      <c r="BF187" s="243"/>
      <c r="BG187" s="278"/>
      <c r="BH187" s="251"/>
      <c r="BI187" s="284"/>
      <c r="BJ187" s="252"/>
      <c r="BK187" s="262">
        <v>174.8</v>
      </c>
      <c r="BL187" s="252"/>
      <c r="BM187" s="262">
        <v>230.59180073699116</v>
      </c>
      <c r="BN187" s="284">
        <v>213.24679436947702</v>
      </c>
      <c r="BO187" s="284">
        <v>267.93106936995702</v>
      </c>
      <c r="BP187" s="252">
        <v>259.30347609087045</v>
      </c>
      <c r="BQ187" s="266"/>
      <c r="BR187" s="262"/>
      <c r="BS187" s="284"/>
      <c r="BT187" s="252"/>
      <c r="BU187" s="262"/>
      <c r="BV187" s="284"/>
      <c r="BW187" s="252"/>
      <c r="BX187" s="262"/>
      <c r="BY187" s="284"/>
      <c r="BZ187" s="252"/>
      <c r="CA187" s="262"/>
      <c r="CB187" s="284"/>
      <c r="CC187" s="252"/>
      <c r="CD187" s="262"/>
      <c r="CE187" s="284"/>
      <c r="CF187" s="252"/>
      <c r="CG187" s="262"/>
      <c r="CH187" s="284"/>
      <c r="CI187" s="252"/>
      <c r="CJ187" s="262">
        <v>314</v>
      </c>
      <c r="CK187" s="252">
        <v>230</v>
      </c>
      <c r="CL187" s="610">
        <v>141</v>
      </c>
      <c r="CM187" s="611">
        <v>179</v>
      </c>
      <c r="CN187" s="262">
        <v>182</v>
      </c>
      <c r="CO187" s="252">
        <v>181.82114545726336</v>
      </c>
      <c r="CP187" s="262">
        <v>236.85042278010027</v>
      </c>
      <c r="CQ187" s="252">
        <v>226.50010644138018</v>
      </c>
      <c r="CR187" s="263">
        <v>210.91372860425818</v>
      </c>
      <c r="CS187" s="263">
        <v>174</v>
      </c>
      <c r="CT187" s="256">
        <v>270.67540525630562</v>
      </c>
      <c r="CU187" s="265">
        <v>212.22374541188009</v>
      </c>
      <c r="CV187" s="262"/>
      <c r="CW187" s="284"/>
      <c r="CX187" s="284"/>
      <c r="CY187" s="252"/>
      <c r="CZ187" s="266">
        <v>137.1</v>
      </c>
      <c r="DA187" s="610">
        <v>222</v>
      </c>
      <c r="DB187" s="642">
        <v>239</v>
      </c>
      <c r="DC187" s="642">
        <v>209</v>
      </c>
      <c r="DD187" s="642">
        <v>207</v>
      </c>
      <c r="DE187" s="611">
        <v>232</v>
      </c>
      <c r="DF187" s="610">
        <v>140.36897789140053</v>
      </c>
      <c r="DG187" s="642">
        <v>148.57087946759785</v>
      </c>
      <c r="DH187" s="642">
        <v>159.69548771927518</v>
      </c>
      <c r="DI187" s="642">
        <v>151.06213722615371</v>
      </c>
      <c r="DJ187" s="611">
        <v>155.90643139302122</v>
      </c>
      <c r="DK187" s="256">
        <v>201.22133211193113</v>
      </c>
      <c r="DL187" s="271">
        <v>210.30264162568506</v>
      </c>
      <c r="DM187" s="271">
        <v>227.50675981217205</v>
      </c>
      <c r="DN187" s="265">
        <v>199.91062336302028</v>
      </c>
      <c r="DO187" s="262">
        <f>DO185*0.27</f>
        <v>162.16475057845145</v>
      </c>
      <c r="DP187" s="284">
        <f>DP185*0.29</f>
        <v>182.66397734959267</v>
      </c>
      <c r="DQ187" s="284">
        <f>DQ185*0.3</f>
        <v>203.41500825167373</v>
      </c>
      <c r="DR187" s="252">
        <f>DR185*0.31</f>
        <v>202.33380311105731</v>
      </c>
      <c r="DS187" s="262">
        <v>123.26806310935685</v>
      </c>
      <c r="DT187" s="284">
        <v>142.40035125569418</v>
      </c>
      <c r="DU187" s="284">
        <v>143.35216172307611</v>
      </c>
      <c r="DV187" s="252">
        <v>153.6571358000887</v>
      </c>
      <c r="DW187" s="266"/>
      <c r="DX187" s="266"/>
      <c r="DY187" s="262"/>
      <c r="DZ187" s="284"/>
      <c r="EA187" s="284"/>
      <c r="EB187" s="252"/>
      <c r="EC187" s="266"/>
      <c r="ED187" s="266"/>
      <c r="EE187" s="262">
        <v>90.21499194909812</v>
      </c>
      <c r="EF187" s="252">
        <v>82.03067611910808</v>
      </c>
      <c r="EG187" s="262">
        <v>178.6</v>
      </c>
      <c r="EH187" s="252">
        <v>211.7</v>
      </c>
      <c r="EI187" s="262">
        <v>191.8</v>
      </c>
      <c r="EJ187" s="252">
        <v>172</v>
      </c>
      <c r="EK187" s="262">
        <v>170.35437642754249</v>
      </c>
      <c r="EL187" s="251">
        <v>208.60964690311599</v>
      </c>
      <c r="EM187" s="252">
        <v>178.97863816585772</v>
      </c>
      <c r="EN187" s="262"/>
      <c r="EO187" s="252"/>
      <c r="EP187" s="201">
        <v>106.05744822774119</v>
      </c>
      <c r="EQ187" s="179">
        <f>EQ185*0.28</f>
        <v>86.800000000000011</v>
      </c>
      <c r="ER187" s="278">
        <v>157.94342124890071</v>
      </c>
      <c r="ES187" s="252">
        <v>133.49883187530116</v>
      </c>
      <c r="ET187" s="262"/>
      <c r="EU187" s="284"/>
      <c r="EV187" s="284"/>
      <c r="EW187" s="252"/>
      <c r="EX187" s="278">
        <v>77.982579555605696</v>
      </c>
      <c r="EY187" s="251">
        <v>92.179476092350399</v>
      </c>
      <c r="EZ187" s="251">
        <v>102.946431128349</v>
      </c>
      <c r="FA187" s="243">
        <v>110.866813576469</v>
      </c>
      <c r="FB187" s="262">
        <v>136.65876405638275</v>
      </c>
      <c r="FC187" s="252">
        <v>76.000362837875315</v>
      </c>
      <c r="FD187" s="262"/>
      <c r="FE187" s="284"/>
      <c r="FF187" s="284"/>
      <c r="FG187" s="252"/>
      <c r="FH187" s="278">
        <v>84.792605323586344</v>
      </c>
      <c r="FI187" s="252">
        <v>80.444911016297098</v>
      </c>
      <c r="FJ187" s="262">
        <v>105.79644075943041</v>
      </c>
      <c r="FK187" s="252">
        <v>92.157962581684984</v>
      </c>
      <c r="FL187" s="262"/>
      <c r="FM187" s="252"/>
      <c r="FN187" s="262"/>
      <c r="FO187" s="284"/>
      <c r="FP187" s="284"/>
      <c r="FQ187" s="252"/>
      <c r="FR187" s="262">
        <v>200</v>
      </c>
      <c r="FS187" s="606">
        <v>219</v>
      </c>
      <c r="FT187" s="606">
        <v>203</v>
      </c>
      <c r="FU187" s="643">
        <v>192</v>
      </c>
      <c r="FV187" s="262">
        <v>154</v>
      </c>
      <c r="FW187" s="252">
        <v>121</v>
      </c>
      <c r="FX187" s="262">
        <v>142.8395333399919</v>
      </c>
      <c r="FY187" s="252">
        <v>125.76032915355641</v>
      </c>
      <c r="FZ187" s="262">
        <f>FZ185*0.47</f>
        <v>217.40626437741201</v>
      </c>
      <c r="GA187" s="252">
        <f>GA185*0.49</f>
        <v>230.33101635562608</v>
      </c>
      <c r="GB187" s="266"/>
      <c r="GC187" s="429">
        <v>176.31192534601507</v>
      </c>
      <c r="GD187" s="431">
        <v>239.2</v>
      </c>
      <c r="GE187" s="262">
        <v>186.43684013059283</v>
      </c>
      <c r="GF187" s="284">
        <v>206.21572944188014</v>
      </c>
      <c r="GG187" s="284">
        <v>206.22875329661724</v>
      </c>
      <c r="GH187" s="252">
        <v>218.85640873165295</v>
      </c>
      <c r="GI187" s="266"/>
      <c r="GJ187" s="266"/>
      <c r="GK187" s="266"/>
      <c r="GL187" s="266">
        <v>46.458519439254957</v>
      </c>
      <c r="GM187" s="262"/>
      <c r="GN187" s="284"/>
      <c r="GO187" s="284"/>
      <c r="GP187" s="252"/>
      <c r="GQ187" s="262">
        <v>167.32199999999995</v>
      </c>
      <c r="GR187" s="284">
        <v>174.49820525796952</v>
      </c>
      <c r="GS187" s="284">
        <v>185.05401848369956</v>
      </c>
      <c r="GT187" s="252">
        <v>185.99846060376569</v>
      </c>
      <c r="GU187" s="278">
        <v>90.551701206004793</v>
      </c>
      <c r="GV187" s="251">
        <v>103.550953191617</v>
      </c>
      <c r="GW187" s="251">
        <v>119.996414601843</v>
      </c>
      <c r="GX187" s="243">
        <v>123.911596503776</v>
      </c>
      <c r="GY187" s="278">
        <v>111.688633174502</v>
      </c>
      <c r="GZ187" s="251">
        <v>120.368219339578</v>
      </c>
      <c r="HA187" s="251">
        <v>133.145521202558</v>
      </c>
      <c r="HB187" s="243">
        <v>133.39743871824501</v>
      </c>
      <c r="HC187" s="263">
        <v>213</v>
      </c>
      <c r="HD187" s="278">
        <v>93.820547419688481</v>
      </c>
      <c r="HE187" s="243">
        <v>56.321411563720247</v>
      </c>
      <c r="HF187" s="262">
        <v>155.08330455569683</v>
      </c>
      <c r="HG187" s="284">
        <v>178.41873998548493</v>
      </c>
      <c r="HH187" s="284">
        <v>195.48072453887247</v>
      </c>
      <c r="HI187" s="252">
        <v>201.80339342643933</v>
      </c>
      <c r="HJ187" s="262"/>
      <c r="HK187" s="252"/>
      <c r="HL187" s="262"/>
      <c r="HM187" s="284"/>
      <c r="HN187" s="284"/>
      <c r="HO187" s="252"/>
      <c r="HP187" s="262"/>
      <c r="HQ187" s="252"/>
      <c r="HR187" s="278">
        <v>70.283381097671594</v>
      </c>
      <c r="HS187" s="251">
        <v>74.805525889043807</v>
      </c>
      <c r="HT187" s="251">
        <v>81.8027410841201</v>
      </c>
      <c r="HU187" s="243">
        <v>83.560554479486697</v>
      </c>
      <c r="HV187" s="278">
        <v>140.24240974510874</v>
      </c>
      <c r="HW187" s="243">
        <v>99.00677846725803</v>
      </c>
      <c r="HX187" s="278">
        <v>109.29219004953951</v>
      </c>
      <c r="HY187" s="243">
        <v>139.47730732832261</v>
      </c>
      <c r="HZ187" s="262">
        <v>209.74716819148381</v>
      </c>
      <c r="IA187" s="284">
        <v>225.76294364277311</v>
      </c>
      <c r="IB187" s="284">
        <v>228.10900476185415</v>
      </c>
      <c r="IC187" s="252">
        <v>224.9640367950027</v>
      </c>
      <c r="ID187" s="262">
        <v>66.034141641373253</v>
      </c>
      <c r="IE187" s="243">
        <v>111.7384726409035</v>
      </c>
      <c r="IF187" s="262">
        <v>90.315704214515989</v>
      </c>
      <c r="IG187" s="252">
        <v>107.60637613425929</v>
      </c>
      <c r="IH187" s="262"/>
      <c r="II187" s="284"/>
      <c r="IJ187" s="284"/>
      <c r="IK187" s="252"/>
      <c r="IL187" s="266"/>
      <c r="IM187" s="262">
        <v>141.06139157221833</v>
      </c>
      <c r="IN187" s="252">
        <v>133.13073375424767</v>
      </c>
      <c r="IO187" s="262"/>
      <c r="IP187" s="284"/>
      <c r="IQ187" s="284"/>
      <c r="IR187" s="252"/>
      <c r="IS187" s="262"/>
      <c r="IT187" s="284"/>
      <c r="IU187" s="284"/>
      <c r="IV187" s="252"/>
      <c r="IW187" s="262"/>
      <c r="IX187" s="284"/>
      <c r="IY187" s="284"/>
      <c r="IZ187" s="252"/>
      <c r="JA187" s="266"/>
      <c r="JB187" s="256">
        <v>232.14873428928601</v>
      </c>
      <c r="JC187" s="271">
        <v>261.94842588007782</v>
      </c>
      <c r="JD187" s="271">
        <v>263.57532152279373</v>
      </c>
      <c r="JE187" s="265">
        <v>213.46528035972963</v>
      </c>
      <c r="JF187" s="262"/>
      <c r="JG187" s="284"/>
      <c r="JH187" s="252"/>
      <c r="JI187" s="262">
        <v>112.58365171658107</v>
      </c>
      <c r="JJ187" s="252">
        <v>198.24007204000611</v>
      </c>
      <c r="JK187" s="262"/>
      <c r="JL187" s="284"/>
      <c r="JM187" s="284"/>
      <c r="JN187" s="252"/>
      <c r="JO187" s="278">
        <v>123.55319944922606</v>
      </c>
      <c r="JP187" s="243">
        <v>89.170299851048867</v>
      </c>
      <c r="JQ187" s="262"/>
      <c r="JR187" s="284"/>
      <c r="JS187" s="284"/>
      <c r="JT187" s="252"/>
      <c r="JU187" s="262"/>
      <c r="JV187" s="284"/>
      <c r="JW187" s="284"/>
      <c r="JX187" s="252"/>
      <c r="JY187" s="256">
        <v>238.0917926739647</v>
      </c>
      <c r="JZ187" s="271">
        <v>217.57782036757237</v>
      </c>
      <c r="KA187" s="271">
        <v>230.53418085275351</v>
      </c>
      <c r="KB187" s="265">
        <v>224.08281195630644</v>
      </c>
      <c r="KC187" s="262"/>
      <c r="KD187" s="284"/>
      <c r="KE187" s="284"/>
      <c r="KF187" s="288"/>
    </row>
    <row r="188" spans="1:292" s="151" customFormat="1" ht="15" customHeight="1">
      <c r="A188" s="892" t="s">
        <v>582</v>
      </c>
      <c r="B188" s="797" t="s">
        <v>427</v>
      </c>
      <c r="C188" s="803"/>
      <c r="D188" s="610">
        <v>54.993621666183273</v>
      </c>
      <c r="E188" s="642">
        <v>54.679424224200964</v>
      </c>
      <c r="F188" s="642">
        <v>53.231791057251783</v>
      </c>
      <c r="G188" s="642">
        <v>50.381559117214017</v>
      </c>
      <c r="H188" s="808">
        <v>49.706416486387695</v>
      </c>
      <c r="I188" s="806">
        <v>85.722134538244532</v>
      </c>
      <c r="J188" s="251">
        <v>85.540424693633611</v>
      </c>
      <c r="K188" s="251">
        <v>85.137103268783534</v>
      </c>
      <c r="L188" s="243">
        <v>84.651071184228272</v>
      </c>
      <c r="M188" s="262"/>
      <c r="N188" s="284"/>
      <c r="O188" s="284"/>
      <c r="P188" s="252"/>
      <c r="Q188" s="278">
        <v>79.815666708052433</v>
      </c>
      <c r="R188" s="284"/>
      <c r="S188" s="284"/>
      <c r="T188" s="252"/>
      <c r="U188" s="372">
        <v>65.2</v>
      </c>
      <c r="V188" s="373">
        <v>68.3</v>
      </c>
      <c r="W188" s="374">
        <v>65.400000000000006</v>
      </c>
      <c r="X188" s="262">
        <v>69.849564281965073</v>
      </c>
      <c r="Y188" s="284">
        <v>70.935424281483293</v>
      </c>
      <c r="Z188" s="284">
        <v>68.824106016587479</v>
      </c>
      <c r="AA188" s="252">
        <v>66.565017602062767</v>
      </c>
      <c r="AB188" s="256">
        <v>64.459788419305681</v>
      </c>
      <c r="AC188" s="271">
        <v>66.795658656457576</v>
      </c>
      <c r="AD188" s="271">
        <v>64.477330317602593</v>
      </c>
      <c r="AE188" s="265">
        <v>63.160679023638863</v>
      </c>
      <c r="AF188" s="610"/>
      <c r="AG188" s="642"/>
      <c r="AH188" s="642"/>
      <c r="AI188" s="642"/>
      <c r="AJ188" s="611"/>
      <c r="AK188" s="610">
        <v>72</v>
      </c>
      <c r="AL188" s="642"/>
      <c r="AM188" s="642"/>
      <c r="AN188" s="611"/>
      <c r="AO188" s="278">
        <v>60.54225733815143</v>
      </c>
      <c r="AP188" s="243">
        <v>51.730123476572231</v>
      </c>
      <c r="AQ188" s="262">
        <v>73.300818178663675</v>
      </c>
      <c r="AR188" s="284">
        <v>72.708900617268185</v>
      </c>
      <c r="AS188" s="284">
        <v>70.598443062438193</v>
      </c>
      <c r="AT188" s="252">
        <v>68.666107638100769</v>
      </c>
      <c r="AU188" s="278">
        <v>91.637881846925694</v>
      </c>
      <c r="AV188" s="251">
        <v>90.649391507539463</v>
      </c>
      <c r="AW188" s="251">
        <v>90.207392645266708</v>
      </c>
      <c r="AX188" s="243">
        <v>88.703859695643516</v>
      </c>
      <c r="AY188" s="610"/>
      <c r="AZ188" s="642"/>
      <c r="BA188" s="642"/>
      <c r="BB188" s="611"/>
      <c r="BC188" s="278">
        <v>70.93194153202154</v>
      </c>
      <c r="BD188" s="251">
        <v>69.989796385389724</v>
      </c>
      <c r="BE188" s="251">
        <v>66.327073062276384</v>
      </c>
      <c r="BF188" s="243">
        <v>64.496550036816856</v>
      </c>
      <c r="BG188" s="278"/>
      <c r="BH188" s="251"/>
      <c r="BI188" s="284"/>
      <c r="BJ188" s="252"/>
      <c r="BK188" s="372">
        <v>57.6</v>
      </c>
      <c r="BL188" s="374">
        <v>61.8</v>
      </c>
      <c r="BM188" s="262">
        <v>67.853877343784418</v>
      </c>
      <c r="BN188" s="284">
        <v>68.552188680192415</v>
      </c>
      <c r="BO188" s="284">
        <v>61.530821779616751</v>
      </c>
      <c r="BP188" s="252">
        <v>61.161318731003824</v>
      </c>
      <c r="BQ188" s="266"/>
      <c r="BR188" s="262"/>
      <c r="BS188" s="284"/>
      <c r="BT188" s="252"/>
      <c r="BU188" s="262"/>
      <c r="BV188" s="284"/>
      <c r="BW188" s="252"/>
      <c r="BX188" s="262"/>
      <c r="BY188" s="284"/>
      <c r="BZ188" s="252"/>
      <c r="CA188" s="262"/>
      <c r="CB188" s="284"/>
      <c r="CC188" s="252"/>
      <c r="CD188" s="262"/>
      <c r="CE188" s="284"/>
      <c r="CF188" s="252"/>
      <c r="CG188" s="262"/>
      <c r="CH188" s="284"/>
      <c r="CI188" s="252"/>
      <c r="CJ188" s="262">
        <v>41.9</v>
      </c>
      <c r="CK188" s="252">
        <v>45.9</v>
      </c>
      <c r="CL188" s="610">
        <v>56.9</v>
      </c>
      <c r="CM188" s="611">
        <v>53.6</v>
      </c>
      <c r="CN188" s="262">
        <v>44.6</v>
      </c>
      <c r="CO188" s="252">
        <v>54.328462462129131</v>
      </c>
      <c r="CP188" s="262">
        <v>43.695509716407521</v>
      </c>
      <c r="CQ188" s="252">
        <v>41.884596045074019</v>
      </c>
      <c r="CR188" s="263">
        <v>48.104850641713369</v>
      </c>
      <c r="CS188" s="263">
        <v>49.9</v>
      </c>
      <c r="CT188" s="256">
        <v>46.118367421471618</v>
      </c>
      <c r="CU188" s="265">
        <v>48.182560189651788</v>
      </c>
      <c r="CV188" s="262"/>
      <c r="CW188" s="284"/>
      <c r="CX188" s="284"/>
      <c r="CY188" s="252"/>
      <c r="CZ188" s="266">
        <v>66</v>
      </c>
      <c r="DA188" s="610">
        <v>53.9</v>
      </c>
      <c r="DB188" s="642">
        <v>54.5</v>
      </c>
      <c r="DC188" s="642">
        <v>57.4</v>
      </c>
      <c r="DD188" s="642">
        <v>52</v>
      </c>
      <c r="DE188" s="611">
        <v>53.4</v>
      </c>
      <c r="DF188" s="610">
        <v>60.622862213252411</v>
      </c>
      <c r="DG188" s="642">
        <v>60.064854041169632</v>
      </c>
      <c r="DH188" s="642">
        <v>59.429809074937339</v>
      </c>
      <c r="DI188" s="642">
        <v>56.866289079628835</v>
      </c>
      <c r="DJ188" s="611">
        <v>53.28606529557829</v>
      </c>
      <c r="DK188" s="256">
        <v>49.625152888070154</v>
      </c>
      <c r="DL188" s="271">
        <v>51.124177341807119</v>
      </c>
      <c r="DM188" s="271">
        <v>49.599309450477413</v>
      </c>
      <c r="DN188" s="265">
        <v>47.200545611579834</v>
      </c>
      <c r="DO188" s="278">
        <v>73.456762022671214</v>
      </c>
      <c r="DP188" s="251">
        <v>71.481559569267773</v>
      </c>
      <c r="DQ188" s="251">
        <v>69.739526800854662</v>
      </c>
      <c r="DR188" s="243">
        <v>68.872225466419096</v>
      </c>
      <c r="DS188" s="262">
        <v>77.994249240712094</v>
      </c>
      <c r="DT188" s="284">
        <v>77.732536219733205</v>
      </c>
      <c r="DU188" s="284">
        <v>75.867779834025498</v>
      </c>
      <c r="DV188" s="252">
        <v>73.397221059344901</v>
      </c>
      <c r="DW188" s="266"/>
      <c r="DX188" s="266"/>
      <c r="DY188" s="262"/>
      <c r="DZ188" s="284"/>
      <c r="EA188" s="284"/>
      <c r="EB188" s="252"/>
      <c r="EC188" s="266"/>
      <c r="ED188" s="266"/>
      <c r="EE188" s="372">
        <v>76.383424446547181</v>
      </c>
      <c r="EF188" s="374">
        <v>77.394501913730579</v>
      </c>
      <c r="EG188" s="262">
        <v>62.6</v>
      </c>
      <c r="EH188" s="252">
        <v>54</v>
      </c>
      <c r="EI188" s="278">
        <v>64.838641357523613</v>
      </c>
      <c r="EJ188" s="243">
        <v>68.92916678657231</v>
      </c>
      <c r="EK188" s="262">
        <v>67.033783186235823</v>
      </c>
      <c r="EL188" s="251">
        <v>60.897941214120756</v>
      </c>
      <c r="EM188" s="374">
        <v>65.698857232223034</v>
      </c>
      <c r="EN188" s="262"/>
      <c r="EO188" s="252"/>
      <c r="EP188" s="372">
        <v>80.071143169127595</v>
      </c>
      <c r="EQ188" s="374">
        <v>62</v>
      </c>
      <c r="ER188" s="372">
        <v>82.632715393199803</v>
      </c>
      <c r="ES188" s="374">
        <v>80.201112384229646</v>
      </c>
      <c r="ET188" s="262"/>
      <c r="EU188" s="284"/>
      <c r="EV188" s="284"/>
      <c r="EW188" s="252"/>
      <c r="EX188" s="278">
        <v>89.116085727058007</v>
      </c>
      <c r="EY188" s="251">
        <v>88.198491340043518</v>
      </c>
      <c r="EZ188" s="251">
        <v>87.313592115886109</v>
      </c>
      <c r="FA188" s="243">
        <v>85.967786895186805</v>
      </c>
      <c r="FB188" s="372">
        <v>64.071623494079006</v>
      </c>
      <c r="FC188" s="374">
        <v>54.390862435077622</v>
      </c>
      <c r="FD188" s="262"/>
      <c r="FE188" s="284"/>
      <c r="FF188" s="284"/>
      <c r="FG188" s="252"/>
      <c r="FH188" s="372">
        <v>65.8</v>
      </c>
      <c r="FI188" s="374">
        <v>64.839750184623085</v>
      </c>
      <c r="FJ188" s="372">
        <v>63.439115567153848</v>
      </c>
      <c r="FK188" s="374">
        <v>63.5658528941726</v>
      </c>
      <c r="FL188" s="262"/>
      <c r="FM188" s="252"/>
      <c r="FN188" s="262"/>
      <c r="FO188" s="284"/>
      <c r="FP188" s="284"/>
      <c r="FQ188" s="252"/>
      <c r="FR188" s="262">
        <v>55</v>
      </c>
      <c r="FS188" s="606">
        <v>54</v>
      </c>
      <c r="FT188" s="606">
        <v>57</v>
      </c>
      <c r="FU188" s="643">
        <v>52</v>
      </c>
      <c r="FV188" s="372">
        <v>50.7</v>
      </c>
      <c r="FW188" s="374">
        <v>58.5</v>
      </c>
      <c r="FX188" s="372">
        <v>54.20614456779137</v>
      </c>
      <c r="FY188" s="374">
        <v>60.693324226149116</v>
      </c>
      <c r="FZ188" s="278">
        <v>52.655595291925358</v>
      </c>
      <c r="GA188" s="243">
        <v>50.966738403830789</v>
      </c>
      <c r="GB188" s="375"/>
      <c r="GC188" s="429">
        <v>79.420642720181519</v>
      </c>
      <c r="GD188" s="431">
        <v>76.098919885356452</v>
      </c>
      <c r="GE188" s="262">
        <v>77.917780417681811</v>
      </c>
      <c r="GF188" s="284">
        <v>76.425831071555805</v>
      </c>
      <c r="GG188" s="284">
        <v>76.880799673825749</v>
      </c>
      <c r="GH188" s="252">
        <v>75.866961253756017</v>
      </c>
      <c r="GI188" s="266"/>
      <c r="GJ188" s="266"/>
      <c r="GK188" s="266"/>
      <c r="GL188" s="266">
        <v>95.750288788892448</v>
      </c>
      <c r="GM188" s="278">
        <v>68</v>
      </c>
      <c r="GN188" s="251">
        <v>66.976532574200434</v>
      </c>
      <c r="GO188" s="251">
        <v>64.814085310691098</v>
      </c>
      <c r="GP188" s="243">
        <v>60.790732571579206</v>
      </c>
      <c r="GQ188" s="278">
        <v>64.7</v>
      </c>
      <c r="GR188" s="251">
        <v>63.349015032146283</v>
      </c>
      <c r="GS188" s="251">
        <v>60.13265056821033</v>
      </c>
      <c r="GT188" s="243">
        <v>59.170433622358935</v>
      </c>
      <c r="GU188" s="278">
        <v>82.593989820453785</v>
      </c>
      <c r="GV188" s="251">
        <v>80.933174073526956</v>
      </c>
      <c r="GW188" s="251">
        <v>79.624702639371904</v>
      </c>
      <c r="GX188" s="243">
        <v>79.499223946362775</v>
      </c>
      <c r="GY188" s="278">
        <v>80.74546011068756</v>
      </c>
      <c r="GZ188" s="251">
        <v>80.335767546803936</v>
      </c>
      <c r="HA188" s="251">
        <v>78.357496871343571</v>
      </c>
      <c r="HB188" s="243">
        <v>76.543149053550849</v>
      </c>
      <c r="HC188" s="263">
        <v>55.8</v>
      </c>
      <c r="HD188" s="278">
        <v>85.685748847769531</v>
      </c>
      <c r="HE188" s="243">
        <v>85.39220266311402</v>
      </c>
      <c r="HF188" s="262">
        <v>77.290557606419895</v>
      </c>
      <c r="HG188" s="284">
        <v>77.05059571096902</v>
      </c>
      <c r="HH188" s="284">
        <v>75.90200710355937</v>
      </c>
      <c r="HI188" s="252">
        <v>74.535835409708611</v>
      </c>
      <c r="HJ188" s="372">
        <v>73.099999999999994</v>
      </c>
      <c r="HK188" s="374">
        <v>69.900000000000006</v>
      </c>
      <c r="HL188" s="262"/>
      <c r="HM188" s="284"/>
      <c r="HN188" s="284"/>
      <c r="HO188" s="252"/>
      <c r="HP188" s="262"/>
      <c r="HQ188" s="252"/>
      <c r="HR188" s="278">
        <v>90.415391338237455</v>
      </c>
      <c r="HS188" s="251">
        <v>89.758106325574914</v>
      </c>
      <c r="HT188" s="251">
        <v>89.195554713177913</v>
      </c>
      <c r="HU188" s="243">
        <v>88.611571936974258</v>
      </c>
      <c r="HV188" s="372">
        <v>70.440758936443274</v>
      </c>
      <c r="HW188" s="374">
        <v>61.4</v>
      </c>
      <c r="HX188" s="372">
        <v>68.628788797260526</v>
      </c>
      <c r="HY188" s="374">
        <v>58</v>
      </c>
      <c r="HZ188" s="278">
        <v>51.841293148107539</v>
      </c>
      <c r="IA188" s="251">
        <v>48.490357839281899</v>
      </c>
      <c r="IB188" s="251">
        <v>48.001306363076814</v>
      </c>
      <c r="IC188" s="243">
        <v>45.068147647372825</v>
      </c>
      <c r="ID188" s="372">
        <v>79.775283295778607</v>
      </c>
      <c r="IE188" s="374">
        <v>66.222898452475334</v>
      </c>
      <c r="IF188" s="372">
        <v>70.354869052173513</v>
      </c>
      <c r="IG188" s="374">
        <v>74.607761601048793</v>
      </c>
      <c r="IH188" s="278">
        <v>68.222597374502328</v>
      </c>
      <c r="II188" s="251">
        <v>68.547726285759879</v>
      </c>
      <c r="IJ188" s="251">
        <v>68.421600387649761</v>
      </c>
      <c r="IK188" s="243">
        <v>68.129281678006919</v>
      </c>
      <c r="IL188" s="266"/>
      <c r="IM188" s="372">
        <v>55.558672125779964</v>
      </c>
      <c r="IN188" s="374">
        <v>57.373404134316175</v>
      </c>
      <c r="IO188" s="262"/>
      <c r="IP188" s="284"/>
      <c r="IQ188" s="284"/>
      <c r="IR188" s="252"/>
      <c r="IS188" s="262"/>
      <c r="IT188" s="284"/>
      <c r="IU188" s="284"/>
      <c r="IV188" s="572"/>
      <c r="IW188" s="278">
        <v>82.469731302910759</v>
      </c>
      <c r="IX188" s="251">
        <v>82.02950438280304</v>
      </c>
      <c r="IY188" s="251">
        <v>81.696255139088237</v>
      </c>
      <c r="IZ188" s="243">
        <v>80.199046966591951</v>
      </c>
      <c r="JA188" s="266"/>
      <c r="JB188" s="256">
        <v>56.747087773795194</v>
      </c>
      <c r="JC188" s="271">
        <v>53.143272985301557</v>
      </c>
      <c r="JD188" s="271">
        <v>53.207414891916805</v>
      </c>
      <c r="JE188" s="265">
        <v>54.340668251853849</v>
      </c>
      <c r="JF188" s="262"/>
      <c r="JG188" s="284"/>
      <c r="JH188" s="252"/>
      <c r="JI188" s="372">
        <v>78.029228257763023</v>
      </c>
      <c r="JJ188" s="374">
        <v>63.24533485850008</v>
      </c>
      <c r="JK188" s="278">
        <v>71.590537910665702</v>
      </c>
      <c r="JL188" s="251">
        <v>70.894852901003702</v>
      </c>
      <c r="JM188" s="251">
        <v>70.050347104395087</v>
      </c>
      <c r="JN188" s="243">
        <v>68.497758695670214</v>
      </c>
      <c r="JO188" s="278">
        <v>56.563210436178949</v>
      </c>
      <c r="JP188" s="243">
        <v>64.272917742280711</v>
      </c>
      <c r="JQ188" s="278">
        <v>70.029476800136962</v>
      </c>
      <c r="JR188" s="251">
        <v>67.843429349788153</v>
      </c>
      <c r="JS188" s="251">
        <v>66.92282282271249</v>
      </c>
      <c r="JT188" s="243">
        <v>64.079357115880143</v>
      </c>
      <c r="JU188" s="262"/>
      <c r="JV188" s="284"/>
      <c r="JW188" s="284"/>
      <c r="JX188" s="252"/>
      <c r="JY188" s="256">
        <v>49.545069009244784</v>
      </c>
      <c r="JZ188" s="271">
        <v>51.802767154184082</v>
      </c>
      <c r="KA188" s="271">
        <v>51.062876584573388</v>
      </c>
      <c r="KB188" s="265">
        <v>46.87269887164036</v>
      </c>
      <c r="KC188" s="262"/>
      <c r="KD188" s="284"/>
      <c r="KE188" s="284"/>
      <c r="KF188" s="288"/>
    </row>
    <row r="189" spans="1:292" s="151" customFormat="1" ht="14">
      <c r="A189" s="893"/>
      <c r="B189" s="797" t="s">
        <v>428</v>
      </c>
      <c r="C189" s="803"/>
      <c r="D189" s="610">
        <v>45.00637833381672</v>
      </c>
      <c r="E189" s="642">
        <v>45.32057577579905</v>
      </c>
      <c r="F189" s="642">
        <v>46.768208942748217</v>
      </c>
      <c r="G189" s="642">
        <v>49.618440882785983</v>
      </c>
      <c r="H189" s="808">
        <v>50.293583513612326</v>
      </c>
      <c r="I189" s="806">
        <v>14.277865461755466</v>
      </c>
      <c r="J189" s="251">
        <v>14.459575306366382</v>
      </c>
      <c r="K189" s="251">
        <v>14.862896731216464</v>
      </c>
      <c r="L189" s="243">
        <v>15.348928815771737</v>
      </c>
      <c r="M189" s="262"/>
      <c r="N189" s="284"/>
      <c r="O189" s="284"/>
      <c r="P189" s="252"/>
      <c r="Q189" s="278">
        <v>20.184333291947581</v>
      </c>
      <c r="R189" s="284"/>
      <c r="S189" s="284"/>
      <c r="T189" s="252"/>
      <c r="U189" s="372">
        <v>34.799999999999997</v>
      </c>
      <c r="V189" s="373">
        <v>31.7</v>
      </c>
      <c r="W189" s="374">
        <v>34.6</v>
      </c>
      <c r="X189" s="262">
        <v>30.150435718034924</v>
      </c>
      <c r="Y189" s="284">
        <v>29.064575718516718</v>
      </c>
      <c r="Z189" s="284">
        <v>31.175893983412521</v>
      </c>
      <c r="AA189" s="252">
        <v>33.43498239793724</v>
      </c>
      <c r="AB189" s="256">
        <v>35.54021158069434</v>
      </c>
      <c r="AC189" s="271">
        <v>33.204341343542424</v>
      </c>
      <c r="AD189" s="271">
        <v>35.522669682397421</v>
      </c>
      <c r="AE189" s="265">
        <v>36.83932097636113</v>
      </c>
      <c r="AF189" s="610"/>
      <c r="AG189" s="642"/>
      <c r="AH189" s="642"/>
      <c r="AI189" s="642"/>
      <c r="AJ189" s="611"/>
      <c r="AK189" s="610">
        <v>28</v>
      </c>
      <c r="AL189" s="642"/>
      <c r="AM189" s="642"/>
      <c r="AN189" s="611"/>
      <c r="AO189" s="278">
        <v>39.457742661848563</v>
      </c>
      <c r="AP189" s="243">
        <v>48.269876523427776</v>
      </c>
      <c r="AQ189" s="262">
        <v>26.699181821336314</v>
      </c>
      <c r="AR189" s="284">
        <v>27.291099382731815</v>
      </c>
      <c r="AS189" s="284">
        <v>29.401556937561814</v>
      </c>
      <c r="AT189" s="252">
        <v>31.333892361899235</v>
      </c>
      <c r="AU189" s="278">
        <v>8.3621181530742987</v>
      </c>
      <c r="AV189" s="251">
        <v>9.3506084924605304</v>
      </c>
      <c r="AW189" s="251">
        <v>9.7926073547332884</v>
      </c>
      <c r="AX189" s="243">
        <v>11.296140304356493</v>
      </c>
      <c r="AY189" s="610"/>
      <c r="AZ189" s="642"/>
      <c r="BA189" s="642"/>
      <c r="BB189" s="611"/>
      <c r="BC189" s="278">
        <v>29.068058467978446</v>
      </c>
      <c r="BD189" s="251">
        <v>30.01020361461028</v>
      </c>
      <c r="BE189" s="251">
        <v>33.672926937723616</v>
      </c>
      <c r="BF189" s="243">
        <v>35.503449963183137</v>
      </c>
      <c r="BG189" s="278"/>
      <c r="BH189" s="251"/>
      <c r="BI189" s="284"/>
      <c r="BJ189" s="252"/>
      <c r="BK189" s="372">
        <v>42.4</v>
      </c>
      <c r="BL189" s="374">
        <v>38.200000000000003</v>
      </c>
      <c r="BM189" s="262">
        <v>32.146122656215567</v>
      </c>
      <c r="BN189" s="284">
        <v>31.447811319807588</v>
      </c>
      <c r="BO189" s="284">
        <v>38.469178220383256</v>
      </c>
      <c r="BP189" s="252">
        <v>38.838681268996183</v>
      </c>
      <c r="BQ189" s="266"/>
      <c r="BR189" s="262"/>
      <c r="BS189" s="284"/>
      <c r="BT189" s="252"/>
      <c r="BU189" s="262"/>
      <c r="BV189" s="284"/>
      <c r="BW189" s="252"/>
      <c r="BX189" s="262"/>
      <c r="BY189" s="284"/>
      <c r="BZ189" s="252"/>
      <c r="CA189" s="262"/>
      <c r="CB189" s="284"/>
      <c r="CC189" s="252"/>
      <c r="CD189" s="262"/>
      <c r="CE189" s="284"/>
      <c r="CF189" s="252"/>
      <c r="CG189" s="262"/>
      <c r="CH189" s="284"/>
      <c r="CI189" s="252"/>
      <c r="CJ189" s="262">
        <v>58.1</v>
      </c>
      <c r="CK189" s="252">
        <v>54.1</v>
      </c>
      <c r="CL189" s="610">
        <v>43.1</v>
      </c>
      <c r="CM189" s="611">
        <v>46.4</v>
      </c>
      <c r="CN189" s="262">
        <v>55.4</v>
      </c>
      <c r="CO189" s="252">
        <v>45.671537537870869</v>
      </c>
      <c r="CP189" s="262">
        <v>56.304490283592479</v>
      </c>
      <c r="CQ189" s="252">
        <v>58.115403954925995</v>
      </c>
      <c r="CR189" s="263">
        <v>51.895149358286638</v>
      </c>
      <c r="CS189" s="263">
        <v>50.1</v>
      </c>
      <c r="CT189" s="256">
        <v>53.881632578528382</v>
      </c>
      <c r="CU189" s="265">
        <v>51.817439810348212</v>
      </c>
      <c r="CV189" s="262"/>
      <c r="CW189" s="284"/>
      <c r="CX189" s="284"/>
      <c r="CY189" s="252"/>
      <c r="CZ189" s="266">
        <v>34</v>
      </c>
      <c r="DA189" s="610">
        <v>46.1</v>
      </c>
      <c r="DB189" s="642">
        <v>45.5</v>
      </c>
      <c r="DC189" s="642">
        <v>42.6</v>
      </c>
      <c r="DD189" s="642">
        <v>48</v>
      </c>
      <c r="DE189" s="611">
        <v>46.6</v>
      </c>
      <c r="DF189" s="610">
        <v>39.377137786747589</v>
      </c>
      <c r="DG189" s="642">
        <v>39.935145958830368</v>
      </c>
      <c r="DH189" s="642">
        <v>40.570190925062654</v>
      </c>
      <c r="DI189" s="642">
        <v>43.133710920371165</v>
      </c>
      <c r="DJ189" s="611">
        <v>46.713934704421717</v>
      </c>
      <c r="DK189" s="256">
        <v>50.374847111929832</v>
      </c>
      <c r="DL189" s="271">
        <v>48.875822658192874</v>
      </c>
      <c r="DM189" s="271">
        <v>50.400690549522601</v>
      </c>
      <c r="DN189" s="265">
        <v>52.799454388420166</v>
      </c>
      <c r="DO189" s="278">
        <v>26.54323797732879</v>
      </c>
      <c r="DP189" s="251">
        <v>28.518440430732227</v>
      </c>
      <c r="DQ189" s="251">
        <v>30.260473199145348</v>
      </c>
      <c r="DR189" s="243">
        <v>31.127774533580894</v>
      </c>
      <c r="DS189" s="262">
        <v>22.005750759287899</v>
      </c>
      <c r="DT189" s="284">
        <v>22.267463780266802</v>
      </c>
      <c r="DU189" s="284">
        <v>24.132220165974502</v>
      </c>
      <c r="DV189" s="252">
        <v>26.602778940655092</v>
      </c>
      <c r="DW189" s="266"/>
      <c r="DX189" s="266"/>
      <c r="DY189" s="262"/>
      <c r="DZ189" s="284"/>
      <c r="EA189" s="284"/>
      <c r="EB189" s="252"/>
      <c r="EC189" s="266"/>
      <c r="ED189" s="266"/>
      <c r="EE189" s="372">
        <v>23.616575553452812</v>
      </c>
      <c r="EF189" s="374">
        <v>22.605498086269414</v>
      </c>
      <c r="EG189" s="262">
        <v>37.4</v>
      </c>
      <c r="EH189" s="252">
        <v>46</v>
      </c>
      <c r="EI189" s="278">
        <v>35.161358642476394</v>
      </c>
      <c r="EJ189" s="243">
        <v>31.07083321342769</v>
      </c>
      <c r="EK189" s="372">
        <v>32.966216813764184</v>
      </c>
      <c r="EL189" s="251">
        <v>39.102058785879251</v>
      </c>
      <c r="EM189" s="374">
        <v>34.301142767776987</v>
      </c>
      <c r="EN189" s="262"/>
      <c r="EO189" s="252"/>
      <c r="EP189" s="372">
        <v>30.322497621731898</v>
      </c>
      <c r="EQ189" s="374">
        <v>38</v>
      </c>
      <c r="ER189" s="372">
        <v>24.215300161226033</v>
      </c>
      <c r="ES189" s="374">
        <v>28.131284649728688</v>
      </c>
      <c r="ET189" s="262"/>
      <c r="EU189" s="284"/>
      <c r="EV189" s="284"/>
      <c r="EW189" s="252"/>
      <c r="EX189" s="278">
        <v>10.883914272942009</v>
      </c>
      <c r="EY189" s="251">
        <v>11.801508659956479</v>
      </c>
      <c r="EZ189" s="251">
        <v>12.686407884113899</v>
      </c>
      <c r="FA189" s="243">
        <v>14.032213104813197</v>
      </c>
      <c r="FB189" s="372">
        <v>35.928376505921008</v>
      </c>
      <c r="FC189" s="374">
        <v>45.609137564922371</v>
      </c>
      <c r="FD189" s="262"/>
      <c r="FE189" s="284"/>
      <c r="FF189" s="284"/>
      <c r="FG189" s="252"/>
      <c r="FH189" s="372">
        <v>34.200000000000003</v>
      </c>
      <c r="FI189" s="374">
        <v>37.195617427024963</v>
      </c>
      <c r="FJ189" s="372">
        <v>44.060800553738424</v>
      </c>
      <c r="FK189" s="374">
        <v>43.014539709842744</v>
      </c>
      <c r="FL189" s="262"/>
      <c r="FM189" s="252"/>
      <c r="FN189" s="262"/>
      <c r="FO189" s="284"/>
      <c r="FP189" s="284"/>
      <c r="FQ189" s="252"/>
      <c r="FR189" s="262">
        <v>45</v>
      </c>
      <c r="FS189" s="606">
        <v>46</v>
      </c>
      <c r="FT189" s="606">
        <v>43</v>
      </c>
      <c r="FU189" s="643">
        <v>48</v>
      </c>
      <c r="FV189" s="372">
        <v>49.3</v>
      </c>
      <c r="FW189" s="374">
        <v>41.5</v>
      </c>
      <c r="FX189" s="372">
        <v>45.793855432208623</v>
      </c>
      <c r="FY189" s="374">
        <v>39.306675773850877</v>
      </c>
      <c r="FZ189" s="278">
        <v>47.344404708074642</v>
      </c>
      <c r="GA189" s="243">
        <v>49.033261596169218</v>
      </c>
      <c r="GB189" s="375"/>
      <c r="GC189" s="429">
        <v>24.93127923823404</v>
      </c>
      <c r="GD189" s="431">
        <v>30.45484630513177</v>
      </c>
      <c r="GE189" s="262">
        <v>22.082219582318189</v>
      </c>
      <c r="GF189" s="284">
        <v>23.574168928444195</v>
      </c>
      <c r="GG189" s="284">
        <v>23.119200326174251</v>
      </c>
      <c r="GH189" s="252">
        <v>24.133038746243983</v>
      </c>
      <c r="GI189" s="266"/>
      <c r="GJ189" s="266"/>
      <c r="GK189" s="266"/>
      <c r="GL189" s="266">
        <v>4.2497112111075488</v>
      </c>
      <c r="GM189" s="278">
        <v>32</v>
      </c>
      <c r="GN189" s="251">
        <v>33.023467425799581</v>
      </c>
      <c r="GO189" s="251">
        <v>35.185914689308909</v>
      </c>
      <c r="GP189" s="243">
        <v>39.20926742842078</v>
      </c>
      <c r="GQ189" s="278">
        <v>35.299999999999997</v>
      </c>
      <c r="GR189" s="251">
        <v>36.650984967853717</v>
      </c>
      <c r="GS189" s="251">
        <v>39.867349431789663</v>
      </c>
      <c r="GT189" s="243">
        <v>40.829566377641072</v>
      </c>
      <c r="GU189" s="278">
        <v>17.406010179546225</v>
      </c>
      <c r="GV189" s="251">
        <v>19.066825926473033</v>
      </c>
      <c r="GW189" s="251">
        <v>20.375297360628085</v>
      </c>
      <c r="GX189" s="243">
        <v>20.500776053637225</v>
      </c>
      <c r="GY189" s="278">
        <v>19.254539889312429</v>
      </c>
      <c r="GZ189" s="251">
        <v>19.664232453196075</v>
      </c>
      <c r="HA189" s="251">
        <v>21.642503128656426</v>
      </c>
      <c r="HB189" s="243">
        <v>23.456850946449137</v>
      </c>
      <c r="HC189" s="263">
        <v>44.2</v>
      </c>
      <c r="HD189" s="278">
        <v>19.614199844256913</v>
      </c>
      <c r="HE189" s="243">
        <v>23.17928799971989</v>
      </c>
      <c r="HF189" s="262">
        <v>22.709442393580108</v>
      </c>
      <c r="HG189" s="284">
        <v>22.949404289030994</v>
      </c>
      <c r="HH189" s="284">
        <v>24.09799289644064</v>
      </c>
      <c r="HI189" s="252">
        <v>25.464164590291389</v>
      </c>
      <c r="HJ189" s="372">
        <v>26.9</v>
      </c>
      <c r="HK189" s="374">
        <v>30.1</v>
      </c>
      <c r="HL189" s="262"/>
      <c r="HM189" s="284"/>
      <c r="HN189" s="284"/>
      <c r="HO189" s="252"/>
      <c r="HP189" s="262"/>
      <c r="HQ189" s="252"/>
      <c r="HR189" s="278">
        <v>9.5846086617625286</v>
      </c>
      <c r="HS189" s="251">
        <v>10.241893674425079</v>
      </c>
      <c r="HT189" s="251">
        <v>10.80444528682207</v>
      </c>
      <c r="HU189" s="243">
        <v>11.388428063025751</v>
      </c>
      <c r="HV189" s="372">
        <v>40.343023274237339</v>
      </c>
      <c r="HW189" s="374">
        <v>38.6</v>
      </c>
      <c r="HX189" s="372">
        <v>30.02231286057015</v>
      </c>
      <c r="HY189" s="374">
        <v>42</v>
      </c>
      <c r="HZ189" s="278">
        <v>48.158706851892454</v>
      </c>
      <c r="IA189" s="251">
        <v>51.509642160718094</v>
      </c>
      <c r="IB189" s="251">
        <v>51.998693636923193</v>
      </c>
      <c r="IC189" s="243">
        <v>54.931852352627175</v>
      </c>
      <c r="ID189" s="372">
        <v>22.463983185903981</v>
      </c>
      <c r="IE189" s="374">
        <v>36.667591790040319</v>
      </c>
      <c r="IF189" s="372">
        <v>36.939650386815707</v>
      </c>
      <c r="IG189" s="374">
        <v>46.543812707819335</v>
      </c>
      <c r="IH189" s="278">
        <v>31.777402625497672</v>
      </c>
      <c r="II189" s="251">
        <v>31.452273714240125</v>
      </c>
      <c r="IJ189" s="251">
        <v>31.578399612350236</v>
      </c>
      <c r="IK189" s="243">
        <v>31.870718321993071</v>
      </c>
      <c r="IL189" s="266"/>
      <c r="IM189" s="372">
        <v>44.441327874220029</v>
      </c>
      <c r="IN189" s="374">
        <v>42.626595865683818</v>
      </c>
      <c r="IO189" s="262"/>
      <c r="IP189" s="284"/>
      <c r="IQ189" s="284"/>
      <c r="IR189" s="252"/>
      <c r="IS189" s="262"/>
      <c r="IT189" s="284"/>
      <c r="IU189" s="284"/>
      <c r="IV189" s="252"/>
      <c r="IW189" s="278">
        <v>17.530268697089245</v>
      </c>
      <c r="IX189" s="251">
        <v>17.97049561719696</v>
      </c>
      <c r="IY189" s="251">
        <v>18.303744860911774</v>
      </c>
      <c r="IZ189" s="243">
        <v>19.800953033408035</v>
      </c>
      <c r="JA189" s="266"/>
      <c r="JB189" s="256">
        <v>43.252912226204813</v>
      </c>
      <c r="JC189" s="271">
        <v>46.856727014698443</v>
      </c>
      <c r="JD189" s="271">
        <v>46.792585108083209</v>
      </c>
      <c r="JE189" s="265">
        <v>45.659331748146151</v>
      </c>
      <c r="JF189" s="262"/>
      <c r="JG189" s="284"/>
      <c r="JH189" s="252"/>
      <c r="JI189" s="372">
        <v>21.970771742236987</v>
      </c>
      <c r="JJ189" s="374">
        <v>36.754665141499913</v>
      </c>
      <c r="JK189" s="278">
        <v>28.409462089334291</v>
      </c>
      <c r="JL189" s="251">
        <v>29.105147098996305</v>
      </c>
      <c r="JM189" s="251">
        <v>29.949652895604906</v>
      </c>
      <c r="JN189" s="243">
        <v>31.50224130432979</v>
      </c>
      <c r="JO189" s="278">
        <v>43.436789563821044</v>
      </c>
      <c r="JP189" s="243">
        <v>35.727082257719282</v>
      </c>
      <c r="JQ189" s="278">
        <v>29.970523199863035</v>
      </c>
      <c r="JR189" s="251">
        <v>32.156570650211854</v>
      </c>
      <c r="JS189" s="251">
        <v>33.077177177287524</v>
      </c>
      <c r="JT189" s="243">
        <v>35.920642884119871</v>
      </c>
      <c r="JU189" s="262"/>
      <c r="JV189" s="284"/>
      <c r="JW189" s="284"/>
      <c r="JX189" s="252"/>
      <c r="JY189" s="256">
        <v>50.454930990755223</v>
      </c>
      <c r="JZ189" s="271">
        <v>48.197232845815911</v>
      </c>
      <c r="KA189" s="271">
        <v>48.937123415426612</v>
      </c>
      <c r="KB189" s="265">
        <v>53.127301128359626</v>
      </c>
      <c r="KC189" s="262"/>
      <c r="KD189" s="284"/>
      <c r="KE189" s="284"/>
      <c r="KF189" s="288"/>
    </row>
    <row r="190" spans="1:292" s="151" customFormat="1" ht="15" thickBot="1">
      <c r="A190" s="894"/>
      <c r="B190" s="798" t="s">
        <v>429</v>
      </c>
      <c r="C190" s="804"/>
      <c r="D190" s="809">
        <v>9.0821194442928537</v>
      </c>
      <c r="E190" s="810">
        <v>8.9456764602850729</v>
      </c>
      <c r="F190" s="810">
        <v>8.7566881259798386</v>
      </c>
      <c r="G190" s="810">
        <v>7.2718740499572307</v>
      </c>
      <c r="H190" s="811">
        <v>6.1305970789581572</v>
      </c>
      <c r="I190" s="271"/>
      <c r="J190" s="531"/>
      <c r="K190" s="531"/>
      <c r="L190" s="532"/>
      <c r="M190" s="256"/>
      <c r="N190" s="531"/>
      <c r="O190" s="531"/>
      <c r="P190" s="532"/>
      <c r="Q190" s="256"/>
      <c r="R190" s="531"/>
      <c r="S190" s="531"/>
      <c r="T190" s="532"/>
      <c r="U190" s="256"/>
      <c r="V190" s="531"/>
      <c r="W190" s="532"/>
      <c r="X190" s="256">
        <v>33.94913013543821</v>
      </c>
      <c r="Y190" s="531">
        <v>33.482161260250727</v>
      </c>
      <c r="Z190" s="531">
        <v>27.324355465721428</v>
      </c>
      <c r="AA190" s="532">
        <v>20.092511060278877</v>
      </c>
      <c r="AB190" s="256">
        <v>24.946095765283324</v>
      </c>
      <c r="AC190" s="271">
        <v>26.645167094581971</v>
      </c>
      <c r="AD190" s="271">
        <v>22.188596995873073</v>
      </c>
      <c r="AE190" s="265">
        <v>16.078906367273841</v>
      </c>
      <c r="AF190" s="614"/>
      <c r="AG190" s="644"/>
      <c r="AH190" s="644"/>
      <c r="AI190" s="644"/>
      <c r="AJ190" s="615"/>
      <c r="AK190" s="614">
        <v>42.46</v>
      </c>
      <c r="AL190" s="644"/>
      <c r="AM190" s="644"/>
      <c r="AN190" s="615"/>
      <c r="AO190" s="256"/>
      <c r="AP190" s="532"/>
      <c r="AQ190" s="256">
        <v>26.21331233836613</v>
      </c>
      <c r="AR190" s="531">
        <v>24.431226656124</v>
      </c>
      <c r="AS190" s="531">
        <v>20.038506591046442</v>
      </c>
      <c r="AT190" s="532">
        <v>17.995813683061147</v>
      </c>
      <c r="AU190" s="256"/>
      <c r="AV190" s="531"/>
      <c r="AW190" s="531"/>
      <c r="AX190" s="532"/>
      <c r="AY190" s="614"/>
      <c r="AZ190" s="644"/>
      <c r="BA190" s="644"/>
      <c r="BB190" s="615"/>
      <c r="BC190" s="539">
        <v>24.401709401709404</v>
      </c>
      <c r="BD190" s="540">
        <v>21.994523048836143</v>
      </c>
      <c r="BE190" s="540">
        <v>20.673854447439361</v>
      </c>
      <c r="BF190" s="536">
        <v>16.162324649298593</v>
      </c>
      <c r="BG190" s="256"/>
      <c r="BH190" s="531"/>
      <c r="BI190" s="531"/>
      <c r="BJ190" s="532"/>
      <c r="BK190" s="256">
        <v>29</v>
      </c>
      <c r="BL190" s="532"/>
      <c r="BM190" s="256">
        <v>19.072525107412552</v>
      </c>
      <c r="BN190" s="531">
        <v>16.893957922888806</v>
      </c>
      <c r="BO190" s="531">
        <v>9.3327034560860813</v>
      </c>
      <c r="BP190" s="532">
        <v>7.7126449192436493</v>
      </c>
      <c r="BQ190" s="263"/>
      <c r="BR190" s="256"/>
      <c r="BS190" s="531"/>
      <c r="BT190" s="532"/>
      <c r="BU190" s="256"/>
      <c r="BV190" s="531"/>
      <c r="BW190" s="532"/>
      <c r="BX190" s="256"/>
      <c r="BY190" s="531"/>
      <c r="BZ190" s="532"/>
      <c r="CA190" s="256"/>
      <c r="CB190" s="531"/>
      <c r="CC190" s="532"/>
      <c r="CD190" s="256"/>
      <c r="CE190" s="531"/>
      <c r="CF190" s="532"/>
      <c r="CG190" s="256"/>
      <c r="CH190" s="531"/>
      <c r="CI190" s="532"/>
      <c r="CJ190" s="256">
        <v>9.6</v>
      </c>
      <c r="CK190" s="532">
        <v>9.84</v>
      </c>
      <c r="CL190" s="614">
        <v>37.200000000000003</v>
      </c>
      <c r="CM190" s="615">
        <v>30.4</v>
      </c>
      <c r="CN190" s="256">
        <v>37.700000000000003</v>
      </c>
      <c r="CO190" s="532">
        <v>30.456272145904943</v>
      </c>
      <c r="CP190" s="256">
        <v>29.975600774677698</v>
      </c>
      <c r="CQ190" s="532">
        <v>25.283381159126549</v>
      </c>
      <c r="CR190" s="263">
        <v>30.818908417691187</v>
      </c>
      <c r="CS190" s="263">
        <v>29.7</v>
      </c>
      <c r="CT190" s="256">
        <v>15.404125671276875</v>
      </c>
      <c r="CU190" s="532">
        <v>13.555202684898829</v>
      </c>
      <c r="CV190" s="256"/>
      <c r="CW190" s="531"/>
      <c r="CX190" s="531"/>
      <c r="CY190" s="532"/>
      <c r="CZ190" s="263">
        <v>3.9</v>
      </c>
      <c r="DA190" s="614">
        <v>15.2</v>
      </c>
      <c r="DB190" s="644">
        <v>12.2</v>
      </c>
      <c r="DC190" s="644">
        <v>11.8</v>
      </c>
      <c r="DD190" s="644">
        <v>11.7</v>
      </c>
      <c r="DE190" s="615">
        <v>14.7</v>
      </c>
      <c r="DF190" s="614">
        <v>16.385973866612911</v>
      </c>
      <c r="DG190" s="644">
        <v>16.515969669938624</v>
      </c>
      <c r="DH190" s="644">
        <v>13.983426368724871</v>
      </c>
      <c r="DI190" s="644">
        <v>8.6979116260632825</v>
      </c>
      <c r="DJ190" s="615">
        <v>8.498066220681137</v>
      </c>
      <c r="DK190" s="256">
        <v>13.849824649298601</v>
      </c>
      <c r="DL190" s="531">
        <v>14.972801637479657</v>
      </c>
      <c r="DM190" s="531">
        <v>13.352005908760706</v>
      </c>
      <c r="DN190" s="532">
        <v>10.726152876453297</v>
      </c>
      <c r="DO190" s="539">
        <v>24.750926307122274</v>
      </c>
      <c r="DP190" s="540">
        <v>25.234374999999996</v>
      </c>
      <c r="DQ190" s="540">
        <v>21.217975640487193</v>
      </c>
      <c r="DR190" s="536">
        <v>17.545520757465404</v>
      </c>
      <c r="DS190" s="256">
        <v>43.969942174389907</v>
      </c>
      <c r="DT190" s="531">
        <v>40.087125751292042</v>
      </c>
      <c r="DU190" s="531">
        <v>29.234294524745135</v>
      </c>
      <c r="DV190" s="532">
        <v>20.51302980684741</v>
      </c>
      <c r="DW190" s="263"/>
      <c r="DX190" s="263"/>
      <c r="DY190" s="256"/>
      <c r="DZ190" s="531"/>
      <c r="EA190" s="531"/>
      <c r="EB190" s="532"/>
      <c r="EC190" s="263"/>
      <c r="ED190" s="263"/>
      <c r="EE190" s="256">
        <v>12.470288487525206</v>
      </c>
      <c r="EF190" s="532">
        <v>10.339487043375419</v>
      </c>
      <c r="EG190" s="256">
        <v>20</v>
      </c>
      <c r="EH190" s="532">
        <v>22</v>
      </c>
      <c r="EI190" s="539">
        <v>33.565769680762166</v>
      </c>
      <c r="EJ190" s="536">
        <v>27.723208825093938</v>
      </c>
      <c r="EK190" s="256">
        <v>28.795765641842618</v>
      </c>
      <c r="EL190" s="540">
        <v>21.573778507048523</v>
      </c>
      <c r="EM190" s="532">
        <v>20.588618657861229</v>
      </c>
      <c r="EN190" s="256"/>
      <c r="EO190" s="532"/>
      <c r="EP190" s="256"/>
      <c r="EQ190" s="532"/>
      <c r="ER190" s="256"/>
      <c r="ES190" s="532"/>
      <c r="ET190" s="256"/>
      <c r="EU190" s="531"/>
      <c r="EV190" s="531"/>
      <c r="EW190" s="532"/>
      <c r="EX190" s="256"/>
      <c r="EY190" s="531"/>
      <c r="EZ190" s="531"/>
      <c r="FA190" s="532"/>
      <c r="FB190" s="256">
        <v>28.644985457887568</v>
      </c>
      <c r="FC190" s="532">
        <v>18.972116051914696</v>
      </c>
      <c r="FD190" s="256"/>
      <c r="FE190" s="531"/>
      <c r="FF190" s="531"/>
      <c r="FG190" s="532"/>
      <c r="FH190" s="256"/>
      <c r="FI190" s="532"/>
      <c r="FJ190" s="256"/>
      <c r="FK190" s="532"/>
      <c r="FL190" s="256"/>
      <c r="FM190" s="532"/>
      <c r="FN190" s="256"/>
      <c r="FO190" s="531"/>
      <c r="FP190" s="531"/>
      <c r="FQ190" s="532"/>
      <c r="FR190" s="256">
        <v>7</v>
      </c>
      <c r="FS190" s="618">
        <v>9</v>
      </c>
      <c r="FT190" s="618">
        <v>5</v>
      </c>
      <c r="FU190" s="645">
        <v>7</v>
      </c>
      <c r="FV190" s="256">
        <v>22</v>
      </c>
      <c r="FW190" s="532">
        <v>27</v>
      </c>
      <c r="FX190" s="256">
        <v>22.428232373797766</v>
      </c>
      <c r="FY190" s="532">
        <v>23.650452755069615</v>
      </c>
      <c r="FZ190" s="539">
        <v>19.407894736842106</v>
      </c>
      <c r="GA190" s="536">
        <v>15.782159714402093</v>
      </c>
      <c r="GB190" s="263"/>
      <c r="GC190" s="256"/>
      <c r="GD190" s="532"/>
      <c r="GE190" s="256">
        <v>42.900854281849945</v>
      </c>
      <c r="GF190" s="531">
        <v>41.368883380779671</v>
      </c>
      <c r="GG190" s="531">
        <v>37.802041841981911</v>
      </c>
      <c r="GH190" s="532">
        <v>34.21817806067228</v>
      </c>
      <c r="GI190" s="263"/>
      <c r="GJ190" s="263"/>
      <c r="GK190" s="263"/>
      <c r="GL190" s="263">
        <v>3.4444374551813506</v>
      </c>
      <c r="GM190" s="539">
        <v>18.935719652981764</v>
      </c>
      <c r="GN190" s="540">
        <v>17.763949530718186</v>
      </c>
      <c r="GO190" s="540">
        <v>15.187322118738853</v>
      </c>
      <c r="GP190" s="536">
        <v>11.008408494004115</v>
      </c>
      <c r="GQ190" s="539">
        <v>22.236892935186848</v>
      </c>
      <c r="GR190" s="540">
        <v>20.652587306203714</v>
      </c>
      <c r="GS190" s="540">
        <v>19.029839776569158</v>
      </c>
      <c r="GT190" s="536">
        <v>17.009622328028041</v>
      </c>
      <c r="GU190" s="539"/>
      <c r="GV190" s="540"/>
      <c r="GW190" s="540"/>
      <c r="GX190" s="536"/>
      <c r="GY190" s="256"/>
      <c r="GZ190" s="531"/>
      <c r="HA190" s="531"/>
      <c r="HB190" s="532"/>
      <c r="HC190" s="263">
        <v>10.3</v>
      </c>
      <c r="HD190" s="256"/>
      <c r="HE190" s="532"/>
      <c r="HF190" s="256">
        <v>37.223746638815726</v>
      </c>
      <c r="HG190" s="531">
        <v>36.832823210563539</v>
      </c>
      <c r="HH190" s="531">
        <v>29.317791721376508</v>
      </c>
      <c r="HI190" s="532">
        <v>21.123354888812859</v>
      </c>
      <c r="HJ190" s="256"/>
      <c r="HK190" s="532"/>
      <c r="HL190" s="256"/>
      <c r="HM190" s="531"/>
      <c r="HN190" s="531"/>
      <c r="HO190" s="532"/>
      <c r="HP190" s="256"/>
      <c r="HQ190" s="532"/>
      <c r="HR190" s="256"/>
      <c r="HS190" s="531"/>
      <c r="HT190" s="531"/>
      <c r="HU190" s="532"/>
      <c r="HV190" s="256"/>
      <c r="HW190" s="532"/>
      <c r="HX190" s="256"/>
      <c r="HY190" s="532"/>
      <c r="HZ190" s="539">
        <v>12.970627503337784</v>
      </c>
      <c r="IA190" s="540">
        <v>13.639683505782104</v>
      </c>
      <c r="IB190" s="540">
        <v>12.167832167832168</v>
      </c>
      <c r="IC190" s="536">
        <v>10.612864077669899</v>
      </c>
      <c r="ID190" s="256"/>
      <c r="IE190" s="532"/>
      <c r="IF190" s="256"/>
      <c r="IG190" s="532"/>
      <c r="IH190" s="539">
        <v>22.125010256831047</v>
      </c>
      <c r="II190" s="540">
        <v>19.174972343537828</v>
      </c>
      <c r="IJ190" s="540">
        <v>17.457688631263643</v>
      </c>
      <c r="IK190" s="536">
        <v>15.860157632122338</v>
      </c>
      <c r="IL190" s="263"/>
      <c r="IM190" s="256">
        <v>22.151108048398083</v>
      </c>
      <c r="IN190" s="532">
        <v>14.412236069021381</v>
      </c>
      <c r="IO190" s="256"/>
      <c r="IP190" s="531"/>
      <c r="IQ190" s="531"/>
      <c r="IR190" s="532"/>
      <c r="IS190" s="256"/>
      <c r="IT190" s="531"/>
      <c r="IU190" s="531"/>
      <c r="IV190" s="532"/>
      <c r="IW190" s="539">
        <v>20.846375105898339</v>
      </c>
      <c r="IX190" s="540">
        <v>20.580538757559101</v>
      </c>
      <c r="IY190" s="540">
        <v>18.50329444478027</v>
      </c>
      <c r="IZ190" s="536">
        <v>15.924960398923131</v>
      </c>
      <c r="JA190" s="263"/>
      <c r="JB190" s="256">
        <v>11.617682194190424</v>
      </c>
      <c r="JC190" s="271">
        <v>9.4623505883447265</v>
      </c>
      <c r="JD190" s="271">
        <v>7.8763329503258674</v>
      </c>
      <c r="JE190" s="265">
        <v>5.5584607731847004</v>
      </c>
      <c r="JF190" s="256"/>
      <c r="JG190" s="531"/>
      <c r="JH190" s="532"/>
      <c r="JI190" s="256">
        <v>34.975750726644186</v>
      </c>
      <c r="JJ190" s="532">
        <v>24.444025271057203</v>
      </c>
      <c r="JK190" s="539">
        <v>15.55630936227951</v>
      </c>
      <c r="JL190" s="540">
        <v>14.24410029498525</v>
      </c>
      <c r="JM190" s="540">
        <v>13.211182470721571</v>
      </c>
      <c r="JN190" s="536">
        <v>11.531331108639231</v>
      </c>
      <c r="JO190" s="256"/>
      <c r="JP190" s="532"/>
      <c r="JQ190" s="539">
        <v>19.689132399573118</v>
      </c>
      <c r="JR190" s="540">
        <v>18.682145544448026</v>
      </c>
      <c r="JS190" s="540">
        <v>17.036276696404432</v>
      </c>
      <c r="JT190" s="536">
        <v>12.69757711973414</v>
      </c>
      <c r="JU190" s="256"/>
      <c r="JV190" s="531"/>
      <c r="JW190" s="531"/>
      <c r="JX190" s="532"/>
      <c r="JY190" s="256">
        <v>9.54030037100895</v>
      </c>
      <c r="JZ190" s="271">
        <v>10.057288274887599</v>
      </c>
      <c r="KA190" s="271">
        <v>8.4019217477218469</v>
      </c>
      <c r="KB190" s="265">
        <v>5.5149910730776348</v>
      </c>
      <c r="KC190" s="256"/>
      <c r="KD190" s="531"/>
      <c r="KE190" s="531"/>
      <c r="KF190" s="541"/>
    </row>
    <row r="191" spans="1:292" s="154" customFormat="1" ht="15.75" customHeight="1" thickBot="1">
      <c r="A191" s="595"/>
      <c r="B191" s="596"/>
      <c r="C191" s="596"/>
      <c r="D191" s="596"/>
      <c r="E191" s="596"/>
      <c r="F191" s="596"/>
      <c r="G191" s="596"/>
      <c r="H191" s="596"/>
      <c r="I191" s="596"/>
      <c r="J191" s="596"/>
      <c r="K191" s="596"/>
      <c r="L191" s="596"/>
      <c r="M191" s="596"/>
      <c r="N191" s="596"/>
      <c r="O191" s="596"/>
      <c r="P191" s="596"/>
      <c r="Q191" s="596"/>
      <c r="R191" s="596"/>
      <c r="S191" s="596"/>
      <c r="T191" s="596"/>
      <c r="U191" s="596"/>
      <c r="V191" s="596"/>
      <c r="W191" s="596"/>
      <c r="X191" s="596"/>
      <c r="Y191" s="596"/>
      <c r="Z191" s="596"/>
      <c r="AA191" s="596"/>
      <c r="AB191" s="596"/>
      <c r="AC191" s="596"/>
      <c r="AD191" s="596"/>
      <c r="AE191" s="596"/>
      <c r="AF191" s="596"/>
      <c r="AG191" s="596"/>
      <c r="AH191" s="596"/>
      <c r="AI191" s="596"/>
      <c r="AJ191" s="596"/>
      <c r="AK191" s="596"/>
      <c r="AL191" s="596"/>
      <c r="AM191" s="596"/>
      <c r="AN191" s="596"/>
      <c r="AO191" s="596"/>
      <c r="AP191" s="596"/>
      <c r="AQ191" s="596"/>
      <c r="AR191" s="596"/>
      <c r="AS191" s="596"/>
      <c r="AT191" s="596"/>
      <c r="AU191" s="596"/>
      <c r="AV191" s="596"/>
      <c r="AW191" s="596"/>
      <c r="AX191" s="596"/>
      <c r="AY191" s="596"/>
      <c r="AZ191" s="596"/>
      <c r="BA191" s="596"/>
      <c r="BB191" s="596"/>
      <c r="BC191" s="596"/>
      <c r="BD191" s="596"/>
      <c r="BE191" s="596"/>
      <c r="BF191" s="596"/>
      <c r="BG191" s="596"/>
      <c r="BH191" s="596"/>
      <c r="BI191" s="596"/>
      <c r="BJ191" s="596"/>
      <c r="BK191" s="596"/>
      <c r="BL191" s="596"/>
      <c r="BM191" s="596"/>
      <c r="BN191" s="596"/>
      <c r="BO191" s="596"/>
      <c r="BP191" s="596"/>
      <c r="BQ191" s="596"/>
      <c r="BR191" s="596"/>
      <c r="BS191" s="596"/>
      <c r="BT191" s="596"/>
      <c r="BU191" s="596"/>
      <c r="BV191" s="596"/>
      <c r="BW191" s="596"/>
      <c r="BX191" s="596"/>
      <c r="BY191" s="596"/>
      <c r="BZ191" s="596"/>
      <c r="CA191" s="596"/>
      <c r="CB191" s="596"/>
      <c r="CC191" s="596"/>
      <c r="CD191" s="596"/>
      <c r="CE191" s="596"/>
      <c r="CF191" s="596"/>
      <c r="CG191" s="596"/>
      <c r="CH191" s="596"/>
      <c r="CI191" s="596"/>
      <c r="CJ191" s="596"/>
      <c r="CK191" s="596"/>
      <c r="CL191" s="596"/>
      <c r="CM191" s="596"/>
      <c r="CN191" s="596"/>
      <c r="CO191" s="596"/>
      <c r="CP191" s="596"/>
      <c r="CQ191" s="596"/>
      <c r="CR191" s="596"/>
      <c r="CS191" s="596"/>
      <c r="CT191" s="596"/>
      <c r="CU191" s="596"/>
      <c r="CV191" s="596"/>
      <c r="CW191" s="596"/>
      <c r="CX191" s="596"/>
      <c r="CY191" s="596"/>
      <c r="CZ191" s="596"/>
      <c r="DA191" s="596"/>
      <c r="DB191" s="596"/>
      <c r="DC191" s="596"/>
      <c r="DD191" s="596"/>
      <c r="DE191" s="596"/>
      <c r="DF191" s="596"/>
      <c r="DG191" s="596"/>
      <c r="DH191" s="596"/>
      <c r="DI191" s="596"/>
      <c r="DJ191" s="596"/>
      <c r="DK191" s="596"/>
      <c r="DL191" s="596"/>
      <c r="DM191" s="596"/>
      <c r="DN191" s="596"/>
      <c r="DO191" s="596"/>
      <c r="DP191" s="596"/>
      <c r="DQ191" s="596"/>
      <c r="DR191" s="596"/>
      <c r="DS191" s="596"/>
      <c r="DT191" s="596"/>
      <c r="DU191" s="596"/>
      <c r="DV191" s="596"/>
      <c r="DW191" s="596"/>
      <c r="DX191" s="596"/>
      <c r="DY191" s="596"/>
      <c r="DZ191" s="596"/>
      <c r="EA191" s="596"/>
      <c r="EB191" s="596"/>
      <c r="EC191" s="596"/>
      <c r="ED191" s="596"/>
      <c r="EE191" s="596"/>
      <c r="EF191" s="596"/>
      <c r="EG191" s="596"/>
      <c r="EH191" s="596"/>
      <c r="EI191" s="596"/>
      <c r="EJ191" s="596"/>
      <c r="EK191" s="596"/>
      <c r="EL191" s="596"/>
      <c r="EM191" s="596"/>
      <c r="EN191" s="596"/>
      <c r="EO191" s="596"/>
      <c r="EP191" s="596"/>
      <c r="EQ191" s="596"/>
      <c r="ER191" s="596"/>
      <c r="ES191" s="596"/>
      <c r="ET191" s="596"/>
      <c r="EU191" s="596"/>
      <c r="EV191" s="596"/>
      <c r="EW191" s="596"/>
      <c r="EX191" s="596"/>
      <c r="EY191" s="596"/>
      <c r="EZ191" s="596"/>
      <c r="FA191" s="596"/>
      <c r="FB191" s="596"/>
      <c r="FC191" s="596"/>
      <c r="FD191" s="596"/>
      <c r="FE191" s="596"/>
      <c r="FF191" s="596"/>
      <c r="FG191" s="596"/>
      <c r="FH191" s="596"/>
      <c r="FI191" s="596"/>
      <c r="FJ191" s="596"/>
      <c r="FK191" s="596"/>
      <c r="FL191" s="596"/>
      <c r="FM191" s="596"/>
      <c r="FN191" s="596"/>
      <c r="FO191" s="596"/>
      <c r="FP191" s="596"/>
      <c r="FQ191" s="596"/>
      <c r="FR191" s="596"/>
      <c r="FS191" s="596"/>
      <c r="FT191" s="596"/>
      <c r="FU191" s="596"/>
      <c r="FV191" s="596"/>
      <c r="FW191" s="596"/>
      <c r="FX191" s="596"/>
      <c r="FY191" s="596"/>
      <c r="FZ191" s="596"/>
      <c r="GA191" s="596"/>
      <c r="GB191" s="596"/>
      <c r="GC191" s="596"/>
      <c r="GD191" s="596"/>
      <c r="GE191" s="596"/>
      <c r="GF191" s="596"/>
      <c r="GG191" s="596"/>
      <c r="GH191" s="596"/>
      <c r="GI191" s="596"/>
      <c r="GJ191" s="596"/>
      <c r="GK191" s="596"/>
      <c r="GL191" s="596"/>
      <c r="GM191" s="596"/>
      <c r="GN191" s="596"/>
      <c r="GO191" s="596"/>
      <c r="GP191" s="596"/>
      <c r="GQ191" s="596"/>
      <c r="GR191" s="596"/>
      <c r="GS191" s="596"/>
      <c r="GT191" s="596"/>
      <c r="GU191" s="596"/>
      <c r="GV191" s="596"/>
      <c r="GW191" s="596"/>
      <c r="GX191" s="596"/>
      <c r="GY191" s="596"/>
      <c r="GZ191" s="596"/>
      <c r="HA191" s="596"/>
      <c r="HB191" s="596"/>
      <c r="HC191" s="596"/>
      <c r="HD191" s="596"/>
      <c r="HE191" s="596"/>
      <c r="HF191" s="596"/>
      <c r="HG191" s="596"/>
      <c r="HH191" s="596"/>
      <c r="HI191" s="596"/>
      <c r="HJ191" s="596"/>
      <c r="HK191" s="596"/>
      <c r="HL191" s="596"/>
      <c r="HM191" s="596"/>
      <c r="HN191" s="596"/>
      <c r="HO191" s="596"/>
      <c r="HP191" s="596"/>
      <c r="HQ191" s="596"/>
      <c r="HR191" s="596"/>
      <c r="HS191" s="596"/>
      <c r="HT191" s="596"/>
      <c r="HU191" s="596"/>
      <c r="HV191" s="596"/>
      <c r="HW191" s="596"/>
      <c r="HX191" s="596"/>
      <c r="HY191" s="596"/>
      <c r="HZ191" s="596"/>
      <c r="IA191" s="596"/>
      <c r="IB191" s="596"/>
      <c r="IC191" s="596"/>
      <c r="ID191" s="596"/>
      <c r="IE191" s="596"/>
      <c r="IF191" s="596"/>
      <c r="IG191" s="596"/>
      <c r="IH191" s="596"/>
      <c r="II191" s="596"/>
      <c r="IJ191" s="596"/>
      <c r="IK191" s="596"/>
      <c r="IL191" s="596"/>
      <c r="IM191" s="596"/>
      <c r="IN191" s="596"/>
      <c r="IO191" s="596"/>
      <c r="IP191" s="596"/>
      <c r="IQ191" s="596"/>
      <c r="IR191" s="596"/>
      <c r="IS191" s="596"/>
      <c r="IT191" s="596"/>
      <c r="IU191" s="596"/>
      <c r="IV191" s="596"/>
      <c r="IW191" s="596"/>
      <c r="IX191" s="596"/>
      <c r="IY191" s="596"/>
      <c r="IZ191" s="596"/>
      <c r="JA191" s="596"/>
      <c r="JB191" s="596"/>
      <c r="JC191" s="596"/>
      <c r="JD191" s="596"/>
      <c r="JE191" s="596"/>
      <c r="JF191" s="596"/>
      <c r="JG191" s="596"/>
      <c r="JH191" s="596"/>
      <c r="JI191" s="596"/>
      <c r="JJ191" s="596"/>
      <c r="JK191" s="596"/>
      <c r="JL191" s="596"/>
      <c r="JM191" s="596"/>
      <c r="JN191" s="596"/>
      <c r="JO191" s="596"/>
      <c r="JP191" s="596"/>
      <c r="JQ191" s="596"/>
      <c r="JR191" s="596"/>
      <c r="JS191" s="596"/>
      <c r="JT191" s="596"/>
      <c r="JU191" s="596"/>
      <c r="JV191" s="596"/>
      <c r="JW191" s="596"/>
      <c r="JX191" s="596"/>
      <c r="JY191" s="596"/>
      <c r="JZ191" s="596"/>
      <c r="KA191" s="596"/>
      <c r="KB191" s="596"/>
      <c r="KC191" s="596"/>
      <c r="KD191" s="596"/>
      <c r="KE191" s="596"/>
      <c r="KF191" s="596"/>
    </row>
    <row r="192" spans="1:292" s="151" customFormat="1" ht="15" customHeight="1">
      <c r="A192" s="895" t="s">
        <v>583</v>
      </c>
      <c r="B192" s="646" t="s">
        <v>430</v>
      </c>
      <c r="C192" s="389"/>
      <c r="D192" s="185">
        <v>15.583570558636511</v>
      </c>
      <c r="E192" s="205">
        <v>15.501863898078431</v>
      </c>
      <c r="F192" s="205">
        <v>15.301914234271667</v>
      </c>
      <c r="G192" s="205">
        <v>1.62313232986717</v>
      </c>
      <c r="H192" s="186">
        <v>1.5984528524700286</v>
      </c>
      <c r="I192" s="185"/>
      <c r="J192" s="205"/>
      <c r="K192" s="205"/>
      <c r="L192" s="186"/>
      <c r="M192" s="185"/>
      <c r="N192" s="205"/>
      <c r="O192" s="205"/>
      <c r="P192" s="186"/>
      <c r="Q192" s="185">
        <v>52.178317690233541</v>
      </c>
      <c r="R192" s="205"/>
      <c r="S192" s="205"/>
      <c r="T192" s="186"/>
      <c r="U192" s="185">
        <v>62.853000000000009</v>
      </c>
      <c r="V192" s="205">
        <v>26.838000000000001</v>
      </c>
      <c r="W192" s="186">
        <v>6.6950000000000003</v>
      </c>
      <c r="X192" s="185">
        <v>71.135302863576712</v>
      </c>
      <c r="Y192" s="205">
        <v>63.495293903566392</v>
      </c>
      <c r="Z192" s="205">
        <v>20.347788727498777</v>
      </c>
      <c r="AA192" s="186">
        <v>1.6518450017286292</v>
      </c>
      <c r="AB192" s="185">
        <v>52.373040055174044</v>
      </c>
      <c r="AC192" s="205">
        <v>47.977155001493848</v>
      </c>
      <c r="AD192" s="205">
        <v>15.784903352154995</v>
      </c>
      <c r="AE192" s="186">
        <v>0</v>
      </c>
      <c r="AF192" s="639"/>
      <c r="AG192" s="640"/>
      <c r="AH192" s="640"/>
      <c r="AI192" s="640"/>
      <c r="AJ192" s="641"/>
      <c r="AK192" s="185">
        <v>75.39739999999999</v>
      </c>
      <c r="AL192" s="205"/>
      <c r="AM192" s="205"/>
      <c r="AN192" s="186"/>
      <c r="AO192" s="185">
        <v>20.598842204802171</v>
      </c>
      <c r="AP192" s="186">
        <v>0.36008849826097133</v>
      </c>
      <c r="AQ192" s="185">
        <v>45.9</v>
      </c>
      <c r="AR192" s="205">
        <v>26.422132083328034</v>
      </c>
      <c r="AS192" s="205">
        <v>3.2135413542789286</v>
      </c>
      <c r="AT192" s="186">
        <v>2.0436950430052132</v>
      </c>
      <c r="AU192" s="185"/>
      <c r="AV192" s="205"/>
      <c r="AW192" s="205"/>
      <c r="AX192" s="186"/>
      <c r="AY192" s="185"/>
      <c r="AZ192" s="205"/>
      <c r="BA192" s="205"/>
      <c r="BB192" s="186"/>
      <c r="BC192" s="185">
        <v>60.523021994684647</v>
      </c>
      <c r="BD192" s="205">
        <v>43.260336907983572</v>
      </c>
      <c r="BE192" s="205">
        <v>20.797840671785575</v>
      </c>
      <c r="BF192" s="186">
        <v>0.99077154593549632</v>
      </c>
      <c r="BG192" s="185"/>
      <c r="BH192" s="205"/>
      <c r="BI192" s="205"/>
      <c r="BJ192" s="186"/>
      <c r="BK192" s="185">
        <v>21.835999999999999</v>
      </c>
      <c r="BL192" s="186">
        <v>4.3520000000000003</v>
      </c>
      <c r="BM192" s="185">
        <v>67.912823449048531</v>
      </c>
      <c r="BN192" s="205">
        <v>43.996455266911553</v>
      </c>
      <c r="BO192" s="205">
        <v>2.8056047249937666</v>
      </c>
      <c r="BP192" s="186">
        <v>1.9268258059846637</v>
      </c>
      <c r="BQ192" s="389"/>
      <c r="BR192" s="185"/>
      <c r="BS192" s="205"/>
      <c r="BT192" s="186"/>
      <c r="BU192" s="185"/>
      <c r="BV192" s="205"/>
      <c r="BW192" s="186"/>
      <c r="BX192" s="185"/>
      <c r="BY192" s="205"/>
      <c r="BZ192" s="186"/>
      <c r="CA192" s="185"/>
      <c r="CB192" s="205"/>
      <c r="CC192" s="186"/>
      <c r="CD192" s="185"/>
      <c r="CE192" s="205"/>
      <c r="CF192" s="186"/>
      <c r="CG192" s="185"/>
      <c r="CH192" s="205"/>
      <c r="CI192" s="186"/>
      <c r="CJ192" s="185">
        <v>3.1859999999999999</v>
      </c>
      <c r="CK192" s="186">
        <v>0.68</v>
      </c>
      <c r="CL192" s="185">
        <v>9.2910000000000004</v>
      </c>
      <c r="CM192" s="186">
        <v>1.0422</v>
      </c>
      <c r="CN192" s="185">
        <v>3.2800000000000002</v>
      </c>
      <c r="CO192" s="186">
        <v>1.1287366181835687</v>
      </c>
      <c r="CP192" s="185">
        <v>5.5443612480440496</v>
      </c>
      <c r="CQ192" s="186">
        <v>0</v>
      </c>
      <c r="CR192" s="389">
        <v>3.0899464720194652</v>
      </c>
      <c r="CS192" s="389">
        <v>3.7129000000000003</v>
      </c>
      <c r="CT192" s="185">
        <v>4.0933600371676535</v>
      </c>
      <c r="CU192" s="186">
        <v>0</v>
      </c>
      <c r="CV192" s="185"/>
      <c r="CW192" s="205"/>
      <c r="CX192" s="205"/>
      <c r="CY192" s="186"/>
      <c r="CZ192" s="389"/>
      <c r="DA192" s="185">
        <v>13.392000000000001</v>
      </c>
      <c r="DB192" s="205">
        <v>13.4656</v>
      </c>
      <c r="DC192" s="205">
        <v>8.2978999999999985</v>
      </c>
      <c r="DD192" s="205">
        <v>1.9872000000000001</v>
      </c>
      <c r="DE192" s="186">
        <v>1.0934000000000001</v>
      </c>
      <c r="DF192" s="185">
        <v>21.417042265144826</v>
      </c>
      <c r="DG192" s="205">
        <v>21.277246635316157</v>
      </c>
      <c r="DH192" s="205">
        <v>15.290209823758202</v>
      </c>
      <c r="DI192" s="205">
        <v>1.6809444331064167</v>
      </c>
      <c r="DJ192" s="186">
        <v>1.5636327454977594</v>
      </c>
      <c r="DK192" s="185">
        <v>12.64752430891566</v>
      </c>
      <c r="DL192" s="205">
        <v>13.505420547684356</v>
      </c>
      <c r="DM192" s="205">
        <v>10.467728650641067</v>
      </c>
      <c r="DN192" s="186">
        <v>2.4563044722169467</v>
      </c>
      <c r="DO192" s="185">
        <v>67.750151344101837</v>
      </c>
      <c r="DP192" s="205">
        <v>69.876525958429454</v>
      </c>
      <c r="DQ192" s="205">
        <v>24.261698596366042</v>
      </c>
      <c r="DR192" s="186">
        <v>0.38734842278214254</v>
      </c>
      <c r="DS192" s="185">
        <v>80.744787398258183</v>
      </c>
      <c r="DT192" s="205">
        <v>62.553537377009107</v>
      </c>
      <c r="DU192" s="205">
        <v>1.6737764698391175</v>
      </c>
      <c r="DV192" s="186">
        <v>1.6107304572158605</v>
      </c>
      <c r="DW192" s="389"/>
      <c r="DX192" s="389"/>
      <c r="DY192" s="185"/>
      <c r="DZ192" s="205"/>
      <c r="EA192" s="205"/>
      <c r="EB192" s="186"/>
      <c r="EC192" s="389"/>
      <c r="ED192" s="389"/>
      <c r="EE192" s="185">
        <v>12.224</v>
      </c>
      <c r="EF192" s="186">
        <v>6.1710000000000003</v>
      </c>
      <c r="EG192" s="185"/>
      <c r="EH192" s="186"/>
      <c r="EI192" s="185">
        <v>71.14795355225688</v>
      </c>
      <c r="EJ192" s="186">
        <v>6.5987276094247358</v>
      </c>
      <c r="EK192" s="185">
        <v>54.284999999999997</v>
      </c>
      <c r="EL192" s="205"/>
      <c r="EM192" s="186">
        <v>4.6962000000000002</v>
      </c>
      <c r="EN192" s="185"/>
      <c r="EO192" s="186"/>
      <c r="EP192" s="185">
        <v>22.75</v>
      </c>
      <c r="EQ192" s="186">
        <v>0.31</v>
      </c>
      <c r="ER192" s="185">
        <v>41.728000000000002</v>
      </c>
      <c r="ES192" s="186">
        <v>0.47500000000000003</v>
      </c>
      <c r="ET192" s="185"/>
      <c r="EU192" s="205"/>
      <c r="EV192" s="205"/>
      <c r="EW192" s="186"/>
      <c r="EX192" s="185"/>
      <c r="EY192" s="205"/>
      <c r="EZ192" s="205"/>
      <c r="FA192" s="186"/>
      <c r="FB192" s="185">
        <v>43.7</v>
      </c>
      <c r="FC192" s="186">
        <v>5.6780000000000008</v>
      </c>
      <c r="FD192" s="185"/>
      <c r="FE192" s="205"/>
      <c r="FF192" s="205"/>
      <c r="FG192" s="186"/>
      <c r="FH192" s="185">
        <v>16.796000000000003</v>
      </c>
      <c r="FI192" s="186">
        <v>0.86399999999999999</v>
      </c>
      <c r="FJ192" s="185">
        <v>1.6799999999999997</v>
      </c>
      <c r="FK192" s="186">
        <v>0.85599999999999998</v>
      </c>
      <c r="FL192" s="185"/>
      <c r="FM192" s="186"/>
      <c r="FN192" s="185"/>
      <c r="FO192" s="205"/>
      <c r="FP192" s="205"/>
      <c r="FQ192" s="186"/>
      <c r="FR192" s="185">
        <v>3</v>
      </c>
      <c r="FS192" s="404">
        <v>2</v>
      </c>
      <c r="FT192" s="404">
        <v>0</v>
      </c>
      <c r="FU192" s="405">
        <v>0</v>
      </c>
      <c r="FV192" s="185">
        <v>19.093</v>
      </c>
      <c r="FW192" s="186">
        <v>4.3650000000000002</v>
      </c>
      <c r="FX192" s="185">
        <v>4.7988</v>
      </c>
      <c r="FY192" s="186">
        <v>4.8</v>
      </c>
      <c r="FZ192" s="185">
        <v>5.3553699874180065</v>
      </c>
      <c r="GA192" s="186">
        <v>0.63321850325775486</v>
      </c>
      <c r="GB192" s="389"/>
      <c r="GC192" s="185">
        <v>27.58047440241036</v>
      </c>
      <c r="GD192" s="186">
        <v>0</v>
      </c>
      <c r="GE192" s="185">
        <v>74.026608991951875</v>
      </c>
      <c r="GF192" s="205">
        <v>48.765727270828094</v>
      </c>
      <c r="GG192" s="205">
        <v>10.780343270355068</v>
      </c>
      <c r="GH192" s="186">
        <v>1.8305643338263176</v>
      </c>
      <c r="GI192" s="389"/>
      <c r="GJ192" s="389"/>
      <c r="GK192" s="389"/>
      <c r="GL192" s="389">
        <v>0.65796197127008071</v>
      </c>
      <c r="GM192" s="185">
        <v>60.291948657227856</v>
      </c>
      <c r="GN192" s="205">
        <v>54.832620749923151</v>
      </c>
      <c r="GO192" s="205">
        <v>20.516644233174134</v>
      </c>
      <c r="GP192" s="186">
        <v>1.4448933992437927</v>
      </c>
      <c r="GQ192" s="185">
        <v>44.174658305468185</v>
      </c>
      <c r="GR192" s="205">
        <v>36.297218378221203</v>
      </c>
      <c r="GS192" s="205">
        <v>11.73939673075312</v>
      </c>
      <c r="GT192" s="186">
        <v>1.7266871927625465</v>
      </c>
      <c r="GU192" s="185"/>
      <c r="GV192" s="205"/>
      <c r="GW192" s="205"/>
      <c r="GX192" s="186"/>
      <c r="GY192" s="185"/>
      <c r="GZ192" s="205"/>
      <c r="HA192" s="205"/>
      <c r="HB192" s="186"/>
      <c r="HC192" s="389">
        <v>1.77</v>
      </c>
      <c r="HD192" s="185">
        <v>27.151972014172948</v>
      </c>
      <c r="HE192" s="186">
        <v>0.38440732568748515</v>
      </c>
      <c r="HF192" s="185">
        <v>93.285584206493553</v>
      </c>
      <c r="HG192" s="205">
        <v>92.72501438485267</v>
      </c>
      <c r="HH192" s="205">
        <v>20.707903696637505</v>
      </c>
      <c r="HI192" s="186">
        <v>1.9334113618632309</v>
      </c>
      <c r="HJ192" s="185">
        <v>100.8</v>
      </c>
      <c r="HK192" s="186">
        <v>8.2739999999999991</v>
      </c>
      <c r="HL192" s="185"/>
      <c r="HM192" s="205"/>
      <c r="HN192" s="205"/>
      <c r="HO192" s="186"/>
      <c r="HP192" s="185"/>
      <c r="HQ192" s="186"/>
      <c r="HR192" s="185"/>
      <c r="HS192" s="205"/>
      <c r="HT192" s="205"/>
      <c r="HU192" s="186"/>
      <c r="HV192" s="185">
        <v>20.532</v>
      </c>
      <c r="HW192" s="186">
        <v>0.77100000000000002</v>
      </c>
      <c r="HX192" s="185">
        <v>16.744</v>
      </c>
      <c r="HY192" s="186">
        <v>0</v>
      </c>
      <c r="HZ192" s="185">
        <v>23.027447591307972</v>
      </c>
      <c r="IA192" s="205">
        <v>21.520988787789442</v>
      </c>
      <c r="IB192" s="205">
        <v>13.607075642521393</v>
      </c>
      <c r="IC192" s="186">
        <v>0.53882647601695965</v>
      </c>
      <c r="ID192" s="185">
        <v>24.696000000000002</v>
      </c>
      <c r="IE192" s="186">
        <v>0.91500000000000004</v>
      </c>
      <c r="IF192" s="185">
        <v>16.66</v>
      </c>
      <c r="IG192" s="186">
        <v>0.69300000000000006</v>
      </c>
      <c r="IH192" s="185">
        <v>48.813077941306972</v>
      </c>
      <c r="II192" s="205">
        <v>36.540637597413912</v>
      </c>
      <c r="IJ192" s="205">
        <v>15.120624989390485</v>
      </c>
      <c r="IK192" s="186">
        <v>0.87534398545407366</v>
      </c>
      <c r="IL192" s="389"/>
      <c r="IM192" s="185">
        <v>12.363</v>
      </c>
      <c r="IN192" s="186">
        <v>7.8000000000000007</v>
      </c>
      <c r="IO192" s="185"/>
      <c r="IP192" s="205"/>
      <c r="IQ192" s="205"/>
      <c r="IR192" s="186"/>
      <c r="IS192" s="185"/>
      <c r="IT192" s="205"/>
      <c r="IU192" s="205"/>
      <c r="IV192" s="186"/>
      <c r="IW192" s="185">
        <v>68.413897427921469</v>
      </c>
      <c r="IX192" s="205">
        <v>61.150118570304521</v>
      </c>
      <c r="IY192" s="205">
        <v>29.055112099896434</v>
      </c>
      <c r="IZ192" s="186">
        <v>1.034194219537852</v>
      </c>
      <c r="JA192" s="389"/>
      <c r="JB192" s="185">
        <v>28.947637826892503</v>
      </c>
      <c r="JC192" s="205">
        <v>20.985043932038391</v>
      </c>
      <c r="JD192" s="205">
        <v>0.72747248947862375</v>
      </c>
      <c r="JE192" s="186">
        <v>0</v>
      </c>
      <c r="JF192" s="185"/>
      <c r="JG192" s="205"/>
      <c r="JH192" s="186"/>
      <c r="JI192" s="185">
        <v>80.384</v>
      </c>
      <c r="JJ192" s="186">
        <v>4.8510000000000009</v>
      </c>
      <c r="JK192" s="185">
        <v>49.819514770742714</v>
      </c>
      <c r="JL192" s="205">
        <v>36.749055641156247</v>
      </c>
      <c r="JM192" s="205">
        <v>11.670182207153525</v>
      </c>
      <c r="JN192" s="186">
        <v>0.64823992307149059</v>
      </c>
      <c r="JO192" s="185">
        <v>0.82807173006415313</v>
      </c>
      <c r="JP192" s="186">
        <v>0.27323719981717898</v>
      </c>
      <c r="JQ192" s="185">
        <v>54.349967168622804</v>
      </c>
      <c r="JR192" s="205">
        <v>49.460444699656342</v>
      </c>
      <c r="JS192" s="205">
        <v>30.247181330236518</v>
      </c>
      <c r="JT192" s="186">
        <v>0.34543208026445915</v>
      </c>
      <c r="JU192" s="185"/>
      <c r="JV192" s="205"/>
      <c r="JW192" s="205"/>
      <c r="JX192" s="186"/>
      <c r="JY192" s="185">
        <v>17.813222021061069</v>
      </c>
      <c r="JZ192" s="205">
        <v>17.433979562557177</v>
      </c>
      <c r="KA192" s="205">
        <v>9.7721843840169704</v>
      </c>
      <c r="KB192" s="186">
        <v>0</v>
      </c>
      <c r="KC192" s="185"/>
      <c r="KD192" s="205"/>
      <c r="KE192" s="205"/>
      <c r="KF192" s="410"/>
    </row>
    <row r="193" spans="1:292" s="151" customFormat="1" ht="15" customHeight="1">
      <c r="A193" s="896"/>
      <c r="B193" s="647" t="s">
        <v>431</v>
      </c>
      <c r="C193" s="266"/>
      <c r="D193" s="262">
        <v>50.05584387906363</v>
      </c>
      <c r="E193" s="284">
        <v>53.261187443388927</v>
      </c>
      <c r="F193" s="284">
        <v>60.107984769899701</v>
      </c>
      <c r="G193" s="284">
        <v>28.160422525840669</v>
      </c>
      <c r="H193" s="252">
        <v>14.828982869648142</v>
      </c>
      <c r="I193" s="262"/>
      <c r="J193" s="284"/>
      <c r="K193" s="284"/>
      <c r="L193" s="252"/>
      <c r="M193" s="262"/>
      <c r="N193" s="284"/>
      <c r="O193" s="284"/>
      <c r="P193" s="252"/>
      <c r="Q193" s="262">
        <v>141.14474739330899</v>
      </c>
      <c r="R193" s="284"/>
      <c r="S193" s="284"/>
      <c r="T193" s="252"/>
      <c r="U193" s="262">
        <v>143.59100000000001</v>
      </c>
      <c r="V193" s="284">
        <v>180.83700000000002</v>
      </c>
      <c r="W193" s="252">
        <v>119.995</v>
      </c>
      <c r="X193" s="262">
        <v>150.26197908859203</v>
      </c>
      <c r="Y193" s="284">
        <v>157.60843533802162</v>
      </c>
      <c r="Z193" s="284">
        <v>193.98886412550772</v>
      </c>
      <c r="AA193" s="252">
        <v>82.740768630289409</v>
      </c>
      <c r="AB193" s="262">
        <v>152.88085434513599</v>
      </c>
      <c r="AC193" s="284">
        <v>160.52301115645443</v>
      </c>
      <c r="AD193" s="284">
        <v>169.98617069525699</v>
      </c>
      <c r="AE193" s="252">
        <v>75.536192103676399</v>
      </c>
      <c r="AF193" s="610"/>
      <c r="AG193" s="642"/>
      <c r="AH193" s="642"/>
      <c r="AI193" s="642"/>
      <c r="AJ193" s="611"/>
      <c r="AK193" s="262">
        <v>187.577</v>
      </c>
      <c r="AL193" s="284"/>
      <c r="AM193" s="284"/>
      <c r="AN193" s="252"/>
      <c r="AO193" s="262">
        <v>52.511858125021234</v>
      </c>
      <c r="AP193" s="252">
        <v>20.151124078097332</v>
      </c>
      <c r="AQ193" s="262">
        <v>238</v>
      </c>
      <c r="AR193" s="284">
        <v>246.96926965394243</v>
      </c>
      <c r="AS193" s="284">
        <v>237.32944828842994</v>
      </c>
      <c r="AT193" s="252">
        <v>178.55661482211116</v>
      </c>
      <c r="AU193" s="262"/>
      <c r="AV193" s="284"/>
      <c r="AW193" s="284"/>
      <c r="AX193" s="252"/>
      <c r="AY193" s="262"/>
      <c r="AZ193" s="284"/>
      <c r="BA193" s="284"/>
      <c r="BB193" s="252"/>
      <c r="BC193" s="262">
        <v>134.27428255192063</v>
      </c>
      <c r="BD193" s="284">
        <v>136.07840153966984</v>
      </c>
      <c r="BE193" s="284">
        <v>147.52060374621911</v>
      </c>
      <c r="BF193" s="252">
        <v>100.60299397695417</v>
      </c>
      <c r="BG193" s="262"/>
      <c r="BH193" s="284"/>
      <c r="BI193" s="284"/>
      <c r="BJ193" s="252"/>
      <c r="BK193" s="262">
        <v>117.008</v>
      </c>
      <c r="BL193" s="252">
        <v>104.44800000000001</v>
      </c>
      <c r="BM193" s="262">
        <v>167.26012557525948</v>
      </c>
      <c r="BN193" s="284">
        <v>167.50866552646178</v>
      </c>
      <c r="BO193" s="284">
        <v>143.38083446711846</v>
      </c>
      <c r="BP193" s="252">
        <v>85.333835670725378</v>
      </c>
      <c r="BQ193" s="266"/>
      <c r="BR193" s="262"/>
      <c r="BS193" s="284"/>
      <c r="BT193" s="252"/>
      <c r="BU193" s="262"/>
      <c r="BV193" s="284"/>
      <c r="BW193" s="252"/>
      <c r="BX193" s="262"/>
      <c r="BY193" s="284"/>
      <c r="BZ193" s="252"/>
      <c r="CA193" s="262"/>
      <c r="CB193" s="284"/>
      <c r="CC193" s="252"/>
      <c r="CD193" s="262"/>
      <c r="CE193" s="284"/>
      <c r="CF193" s="252"/>
      <c r="CG193" s="262"/>
      <c r="CH193" s="284"/>
      <c r="CI193" s="252"/>
      <c r="CJ193" s="262">
        <v>59.94</v>
      </c>
      <c r="CK193" s="252">
        <v>26.434999999999999</v>
      </c>
      <c r="CL193" s="262">
        <v>54.441999999999993</v>
      </c>
      <c r="CM193" s="252">
        <v>26.1708</v>
      </c>
      <c r="CN193" s="262">
        <v>105.94399999999999</v>
      </c>
      <c r="CO193" s="252">
        <v>70.259160105973521</v>
      </c>
      <c r="CP193" s="262">
        <v>125.87919010324357</v>
      </c>
      <c r="CQ193" s="252">
        <v>68.305767585031276</v>
      </c>
      <c r="CR193" s="266">
        <v>116.1333419843201</v>
      </c>
      <c r="CS193" s="266">
        <v>97.507000000000005</v>
      </c>
      <c r="CT193" s="262">
        <v>107.50332349254009</v>
      </c>
      <c r="CU193" s="252">
        <v>41.716161198079497</v>
      </c>
      <c r="CV193" s="262"/>
      <c r="CW193" s="284"/>
      <c r="CX193" s="284"/>
      <c r="CY193" s="252"/>
      <c r="CZ193" s="266"/>
      <c r="DA193" s="262">
        <v>82.559999999999988</v>
      </c>
      <c r="DB193" s="284">
        <v>85.738</v>
      </c>
      <c r="DC193" s="284">
        <v>80.033000000000001</v>
      </c>
      <c r="DD193" s="284">
        <v>39.527999999999999</v>
      </c>
      <c r="DE193" s="252">
        <v>32.0565</v>
      </c>
      <c r="DF193" s="262">
        <v>72.30795465629717</v>
      </c>
      <c r="DG193" s="284">
        <v>76.409907739559614</v>
      </c>
      <c r="DH193" s="284">
        <v>81.715294036308421</v>
      </c>
      <c r="DI193" s="284">
        <v>35.002494387865774</v>
      </c>
      <c r="DJ193" s="252">
        <v>18.511920776694819</v>
      </c>
      <c r="DK193" s="262">
        <v>65.673769813536666</v>
      </c>
      <c r="DL193" s="284">
        <v>71.284203447776051</v>
      </c>
      <c r="DM193" s="284">
        <v>71.795596227094521</v>
      </c>
      <c r="DN193" s="252">
        <v>35.72852832928011</v>
      </c>
      <c r="DO193" s="262">
        <v>170.80807177215303</v>
      </c>
      <c r="DP193" s="284">
        <v>183.77180403671116</v>
      </c>
      <c r="DQ193" s="284">
        <v>188.53188945787278</v>
      </c>
      <c r="DR193" s="252">
        <v>144.1353861440806</v>
      </c>
      <c r="DS193" s="262">
        <v>166.54265921425716</v>
      </c>
      <c r="DT193" s="284">
        <v>200.58529520516203</v>
      </c>
      <c r="DU193" s="284">
        <v>127.83349717128222</v>
      </c>
      <c r="DV193" s="252">
        <v>10.458269573889821</v>
      </c>
      <c r="DW193" s="266"/>
      <c r="DX193" s="266"/>
      <c r="DY193" s="262"/>
      <c r="DZ193" s="284"/>
      <c r="EA193" s="284"/>
      <c r="EB193" s="252"/>
      <c r="EC193" s="266"/>
      <c r="ED193" s="266"/>
      <c r="EE193" s="262">
        <v>72.58</v>
      </c>
      <c r="EF193" s="252">
        <v>45.738</v>
      </c>
      <c r="EG193" s="262"/>
      <c r="EH193" s="252"/>
      <c r="EI193" s="262">
        <v>96.311441717733132</v>
      </c>
      <c r="EJ193" s="252">
        <v>131.99976674261754</v>
      </c>
      <c r="EK193" s="262">
        <v>126.66499999999999</v>
      </c>
      <c r="EL193" s="284"/>
      <c r="EM193" s="252">
        <v>110.62159999999999</v>
      </c>
      <c r="EN193" s="262"/>
      <c r="EO193" s="252"/>
      <c r="EP193" s="262">
        <v>79.449999999999989</v>
      </c>
      <c r="EQ193" s="252">
        <v>39.06</v>
      </c>
      <c r="ER193" s="262">
        <v>169.52</v>
      </c>
      <c r="ES193" s="252">
        <v>69.349999999999994</v>
      </c>
      <c r="ET193" s="262"/>
      <c r="EU193" s="284"/>
      <c r="EV193" s="284"/>
      <c r="EW193" s="252"/>
      <c r="EX193" s="262"/>
      <c r="EY193" s="284"/>
      <c r="EZ193" s="284"/>
      <c r="FA193" s="252"/>
      <c r="FB193" s="262">
        <v>97.28</v>
      </c>
      <c r="FC193" s="252">
        <v>33.733999999999995</v>
      </c>
      <c r="FD193" s="262"/>
      <c r="FE193" s="284"/>
      <c r="FF193" s="284"/>
      <c r="FG193" s="252"/>
      <c r="FH193" s="262">
        <v>54.34</v>
      </c>
      <c r="FI193" s="252">
        <v>29.160000000000004</v>
      </c>
      <c r="FJ193" s="262">
        <v>54</v>
      </c>
      <c r="FK193" s="252">
        <v>28.89</v>
      </c>
      <c r="FL193" s="262"/>
      <c r="FM193" s="252"/>
      <c r="FN193" s="262"/>
      <c r="FO193" s="284"/>
      <c r="FP193" s="284"/>
      <c r="FQ193" s="252"/>
      <c r="FR193" s="262">
        <v>16</v>
      </c>
      <c r="FS193" s="606">
        <v>16</v>
      </c>
      <c r="FT193" s="606">
        <v>14</v>
      </c>
      <c r="FU193" s="643">
        <v>8</v>
      </c>
      <c r="FV193" s="262">
        <v>100.786</v>
      </c>
      <c r="FW193" s="252">
        <v>74.495999999999995</v>
      </c>
      <c r="FX193" s="262">
        <v>63.612000000000002</v>
      </c>
      <c r="FY193" s="252">
        <v>85.44</v>
      </c>
      <c r="FZ193" s="262">
        <v>101.05791879853567</v>
      </c>
      <c r="GA193" s="252">
        <v>84.005912407511062</v>
      </c>
      <c r="GB193" s="266"/>
      <c r="GC193" s="262">
        <v>264.48967760260189</v>
      </c>
      <c r="GD193" s="252">
        <v>229.34412244343054</v>
      </c>
      <c r="GE193" s="262">
        <v>304.2624063688113</v>
      </c>
      <c r="GF193" s="284">
        <v>328.53196441702187</v>
      </c>
      <c r="GG193" s="284">
        <v>327.51663825987384</v>
      </c>
      <c r="GH193" s="252">
        <v>245.48866054096754</v>
      </c>
      <c r="GI193" s="266"/>
      <c r="GJ193" s="266"/>
      <c r="GK193" s="266"/>
      <c r="GL193" s="266">
        <v>4.4874546819816468</v>
      </c>
      <c r="GM193" s="262">
        <v>140.85383804316552</v>
      </c>
      <c r="GN193" s="284">
        <v>137.4620777785276</v>
      </c>
      <c r="GO193" s="284">
        <v>129.1665644004207</v>
      </c>
      <c r="GP193" s="252">
        <v>90.440707499850646</v>
      </c>
      <c r="GQ193" s="262">
        <v>117.82778507092111</v>
      </c>
      <c r="GR193" s="284">
        <v>118.95997354579798</v>
      </c>
      <c r="GS193" s="284">
        <v>116.39418608754667</v>
      </c>
      <c r="GT193" s="252">
        <v>94.464481409802161</v>
      </c>
      <c r="GU193" s="262"/>
      <c r="GV193" s="284"/>
      <c r="GW193" s="284"/>
      <c r="GX193" s="252"/>
      <c r="GY193" s="262"/>
      <c r="GZ193" s="284"/>
      <c r="HA193" s="284"/>
      <c r="HB193" s="252"/>
      <c r="HC193" s="266">
        <v>30.7</v>
      </c>
      <c r="HD193" s="262">
        <v>96.867093570638929</v>
      </c>
      <c r="HE193" s="252">
        <v>23.305736187855352</v>
      </c>
      <c r="HF193" s="262">
        <v>204.15457835192998</v>
      </c>
      <c r="HG193" s="284">
        <v>239.57649523529693</v>
      </c>
      <c r="HH193" s="284">
        <v>260.19486575403141</v>
      </c>
      <c r="HI193" s="252">
        <v>128.36770528855965</v>
      </c>
      <c r="HJ193" s="262">
        <v>179.42400000000001</v>
      </c>
      <c r="HK193" s="252">
        <v>148.34100000000001</v>
      </c>
      <c r="HL193" s="262"/>
      <c r="HM193" s="284"/>
      <c r="HN193" s="284"/>
      <c r="HO193" s="252"/>
      <c r="HP193" s="262"/>
      <c r="HQ193" s="252"/>
      <c r="HR193" s="262"/>
      <c r="HS193" s="284"/>
      <c r="HT193" s="284"/>
      <c r="HU193" s="252"/>
      <c r="HV193" s="262">
        <v>70.99199999999999</v>
      </c>
      <c r="HW193" s="252">
        <v>26.471000000000004</v>
      </c>
      <c r="HX193" s="262">
        <v>69.16</v>
      </c>
      <c r="HY193" s="252">
        <v>32.397999999999996</v>
      </c>
      <c r="HZ193" s="262">
        <v>78.964630839333367</v>
      </c>
      <c r="IA193" s="284">
        <v>84.339585405685909</v>
      </c>
      <c r="IB193" s="284">
        <v>77.632785135135663</v>
      </c>
      <c r="IC193" s="252">
        <v>66.794618455558577</v>
      </c>
      <c r="ID193" s="262">
        <v>65.268000000000001</v>
      </c>
      <c r="IE193" s="252">
        <v>40.260000000000005</v>
      </c>
      <c r="IF193" s="262">
        <v>55.125</v>
      </c>
      <c r="IG193" s="252">
        <v>30.492000000000001</v>
      </c>
      <c r="IH193" s="262">
        <v>134.34438943945489</v>
      </c>
      <c r="II193" s="284">
        <v>130.32715072765723</v>
      </c>
      <c r="IJ193" s="284">
        <v>145.71253776309558</v>
      </c>
      <c r="IK193" s="252">
        <v>112.78015946520215</v>
      </c>
      <c r="IL193" s="266"/>
      <c r="IM193" s="262">
        <v>65.936000000000007</v>
      </c>
      <c r="IN193" s="252">
        <v>68.951999999999998</v>
      </c>
      <c r="IO193" s="262"/>
      <c r="IP193" s="284"/>
      <c r="IQ193" s="284"/>
      <c r="IR193" s="252"/>
      <c r="IS193" s="262"/>
      <c r="IT193" s="284"/>
      <c r="IU193" s="284"/>
      <c r="IV193" s="252"/>
      <c r="IW193" s="262">
        <v>195.8320626150792</v>
      </c>
      <c r="IX193" s="284">
        <v>209.91209287103203</v>
      </c>
      <c r="IY193" s="284">
        <v>240.45544927261565</v>
      </c>
      <c r="IZ193" s="252">
        <v>194.56975746609771</v>
      </c>
      <c r="JA193" s="266"/>
      <c r="JB193" s="262">
        <v>133.57374691412699</v>
      </c>
      <c r="JC193" s="284">
        <v>134.69465739713689</v>
      </c>
      <c r="JD193" s="284">
        <v>126.89802045423419</v>
      </c>
      <c r="JE193" s="252">
        <v>65.851148075516292</v>
      </c>
      <c r="JF193" s="262"/>
      <c r="JG193" s="284"/>
      <c r="JH193" s="252"/>
      <c r="JI193" s="262">
        <v>141.82399999999998</v>
      </c>
      <c r="JJ193" s="252">
        <v>104.027</v>
      </c>
      <c r="JK193" s="262">
        <v>180.57822436717663</v>
      </c>
      <c r="JL193" s="284">
        <v>177.8488329554873</v>
      </c>
      <c r="JM193" s="284">
        <v>166.79627766822824</v>
      </c>
      <c r="JN193" s="252">
        <v>151.25684550645548</v>
      </c>
      <c r="JO193" s="262">
        <v>24.050018185461777</v>
      </c>
      <c r="JP193" s="252">
        <v>16.93706322600087</v>
      </c>
      <c r="JQ193" s="262">
        <v>132.52140930902496</v>
      </c>
      <c r="JR193" s="284">
        <v>129.1832967018432</v>
      </c>
      <c r="JS193" s="284">
        <v>146.7209737069002</v>
      </c>
      <c r="JT193" s="252">
        <v>128.53798633762301</v>
      </c>
      <c r="JU193" s="262"/>
      <c r="JV193" s="284"/>
      <c r="JW193" s="284"/>
      <c r="JX193" s="252"/>
      <c r="JY193" s="262">
        <v>92.779880129164297</v>
      </c>
      <c r="JZ193" s="284">
        <v>88.661015382788989</v>
      </c>
      <c r="KA193" s="284">
        <v>89.88931420612829</v>
      </c>
      <c r="KB193" s="252">
        <v>38.203364388620258</v>
      </c>
      <c r="KC193" s="262"/>
      <c r="KD193" s="284"/>
      <c r="KE193" s="284"/>
      <c r="KF193" s="288"/>
    </row>
    <row r="194" spans="1:292" s="151" customFormat="1" ht="15" customHeight="1">
      <c r="A194" s="896"/>
      <c r="B194" s="647" t="s">
        <v>432</v>
      </c>
      <c r="C194" s="266"/>
      <c r="D194" s="262">
        <v>193.13054450058388</v>
      </c>
      <c r="E194" s="284">
        <v>207.70335429198497</v>
      </c>
      <c r="F194" s="284">
        <v>248.13526082822904</v>
      </c>
      <c r="G194" s="284">
        <v>251.51209113210643</v>
      </c>
      <c r="H194" s="252">
        <v>248.19643459185997</v>
      </c>
      <c r="I194" s="262"/>
      <c r="J194" s="284"/>
      <c r="K194" s="284"/>
      <c r="L194" s="252"/>
      <c r="M194" s="262"/>
      <c r="N194" s="284"/>
      <c r="O194" s="284"/>
      <c r="P194" s="252"/>
      <c r="Q194" s="262">
        <v>311.13915451629981</v>
      </c>
      <c r="R194" s="284"/>
      <c r="S194" s="284"/>
      <c r="T194" s="252"/>
      <c r="U194" s="262">
        <v>258.05500000000001</v>
      </c>
      <c r="V194" s="284">
        <v>355.28400000000005</v>
      </c>
      <c r="W194" s="252">
        <v>337.32499999999999</v>
      </c>
      <c r="X194" s="262">
        <v>308.56448621725553</v>
      </c>
      <c r="Y194" s="284">
        <v>329.95146671138207</v>
      </c>
      <c r="Z194" s="284">
        <v>415.76173080116297</v>
      </c>
      <c r="AA194" s="252">
        <v>477.27887849141558</v>
      </c>
      <c r="AB194" s="262">
        <v>280.92881698214131</v>
      </c>
      <c r="AC194" s="284">
        <v>297.25311020776343</v>
      </c>
      <c r="AD194" s="284">
        <v>352.81555519651943</v>
      </c>
      <c r="AE194" s="252">
        <v>375.1448950419441</v>
      </c>
      <c r="AF194" s="610"/>
      <c r="AG194" s="642"/>
      <c r="AH194" s="642"/>
      <c r="AI194" s="642"/>
      <c r="AJ194" s="611"/>
      <c r="AK194" s="262">
        <v>299.39</v>
      </c>
      <c r="AL194" s="284"/>
      <c r="AM194" s="284"/>
      <c r="AN194" s="252"/>
      <c r="AO194" s="262">
        <v>241.36678163979713</v>
      </c>
      <c r="AP194" s="252">
        <v>233.5259852958732</v>
      </c>
      <c r="AQ194" s="262">
        <v>258</v>
      </c>
      <c r="AR194" s="284">
        <v>390.4016111572106</v>
      </c>
      <c r="AS194" s="284">
        <v>443.0773523990332</v>
      </c>
      <c r="AT194" s="252">
        <v>497.29220137360198</v>
      </c>
      <c r="AU194" s="262"/>
      <c r="AV194" s="284"/>
      <c r="AW194" s="284"/>
      <c r="AX194" s="252"/>
      <c r="AY194" s="262"/>
      <c r="AZ194" s="284"/>
      <c r="BA194" s="284"/>
      <c r="BB194" s="252"/>
      <c r="BC194" s="262">
        <v>286.01341520602051</v>
      </c>
      <c r="BD194" s="284">
        <v>307.536689662198</v>
      </c>
      <c r="BE194" s="284">
        <v>324.4656221634113</v>
      </c>
      <c r="BF194" s="252">
        <v>344.92418504481515</v>
      </c>
      <c r="BG194" s="262"/>
      <c r="BH194" s="284"/>
      <c r="BI194" s="284"/>
      <c r="BJ194" s="252"/>
      <c r="BK194" s="262">
        <v>235.25200000000004</v>
      </c>
      <c r="BL194" s="252">
        <v>379.16800000000001</v>
      </c>
      <c r="BM194" s="262">
        <v>401.12073600422605</v>
      </c>
      <c r="BN194" s="284">
        <v>389.63753976845737</v>
      </c>
      <c r="BO194" s="284">
        <v>460.63011677161711</v>
      </c>
      <c r="BP194" s="252">
        <v>488.15946752872094</v>
      </c>
      <c r="BQ194" s="266"/>
      <c r="BR194" s="262"/>
      <c r="BS194" s="284"/>
      <c r="BT194" s="252"/>
      <c r="BU194" s="262"/>
      <c r="BV194" s="284"/>
      <c r="BW194" s="252"/>
      <c r="BX194" s="262"/>
      <c r="BY194" s="284"/>
      <c r="BZ194" s="252"/>
      <c r="CA194" s="262"/>
      <c r="CB194" s="284"/>
      <c r="CC194" s="252"/>
      <c r="CD194" s="262"/>
      <c r="CE194" s="284"/>
      <c r="CF194" s="252"/>
      <c r="CG194" s="262"/>
      <c r="CH194" s="284"/>
      <c r="CI194" s="252"/>
      <c r="CJ194" s="262">
        <v>326.15999999999997</v>
      </c>
      <c r="CK194" s="252">
        <v>276.25</v>
      </c>
      <c r="CL194" s="262">
        <v>226.24400000000003</v>
      </c>
      <c r="CM194" s="252">
        <v>257.46199999999999</v>
      </c>
      <c r="CN194" s="262">
        <v>194.50399999999999</v>
      </c>
      <c r="CO194" s="252">
        <v>250.3562855802908</v>
      </c>
      <c r="CP194" s="262">
        <v>250.33183978809447</v>
      </c>
      <c r="CQ194" s="252">
        <v>279.00130775067333</v>
      </c>
      <c r="CR194" s="266">
        <v>241.56242660178427</v>
      </c>
      <c r="CS194" s="266">
        <v>200.56599999999997</v>
      </c>
      <c r="CT194" s="262">
        <v>269.80180204498271</v>
      </c>
      <c r="CU194" s="252">
        <v>259.7724911749562</v>
      </c>
      <c r="CV194" s="262"/>
      <c r="CW194" s="284"/>
      <c r="CX194" s="284"/>
      <c r="CY194" s="252"/>
      <c r="CZ194" s="266"/>
      <c r="DA194" s="262">
        <v>282.24</v>
      </c>
      <c r="DB194" s="284">
        <v>310.86599999999999</v>
      </c>
      <c r="DC194" s="284">
        <v>300.00099999999998</v>
      </c>
      <c r="DD194" s="284">
        <v>284.68799999999999</v>
      </c>
      <c r="DE194" s="252">
        <v>320.565</v>
      </c>
      <c r="DF194" s="262">
        <v>215.56218083543436</v>
      </c>
      <c r="DG194" s="284">
        <v>225.93931622148503</v>
      </c>
      <c r="DH194" s="284">
        <v>259.74127360638244</v>
      </c>
      <c r="DI194" s="284">
        <v>265.16500842733717</v>
      </c>
      <c r="DJ194" s="252">
        <v>263.9871477296868</v>
      </c>
      <c r="DK194" s="262">
        <v>240.91536515993613</v>
      </c>
      <c r="DL194" s="284">
        <v>257.00480287245716</v>
      </c>
      <c r="DM194" s="284">
        <v>272.19510629206968</v>
      </c>
      <c r="DN194" s="252">
        <v>247.23061237579441</v>
      </c>
      <c r="DO194" s="262">
        <v>302.21116670303081</v>
      </c>
      <c r="DP194" s="284">
        <v>315.05978323268295</v>
      </c>
      <c r="DQ194" s="284">
        <v>385.40346986923788</v>
      </c>
      <c r="DR194" s="252">
        <v>427.75417982529927</v>
      </c>
      <c r="DS194" s="262">
        <v>261.52905248093145</v>
      </c>
      <c r="DT194" s="284">
        <v>319.1420843626579</v>
      </c>
      <c r="DU194" s="284">
        <v>395.44610561347258</v>
      </c>
      <c r="DV194" s="252">
        <v>478.88487775142443</v>
      </c>
      <c r="DW194" s="266"/>
      <c r="DX194" s="266"/>
      <c r="DY194" s="262"/>
      <c r="DZ194" s="284"/>
      <c r="EA194" s="284"/>
      <c r="EB194" s="252"/>
      <c r="EC194" s="266"/>
      <c r="ED194" s="266"/>
      <c r="EE194" s="262">
        <v>243.71600000000001</v>
      </c>
      <c r="EF194" s="252">
        <v>237.40200000000002</v>
      </c>
      <c r="EG194" s="262"/>
      <c r="EH194" s="252"/>
      <c r="EI194" s="262">
        <v>173.79992413645053</v>
      </c>
      <c r="EJ194" s="252">
        <v>374.27577991881492</v>
      </c>
      <c r="EK194" s="262">
        <v>302.96199999999999</v>
      </c>
      <c r="EL194" s="284"/>
      <c r="EM194" s="252">
        <v>358.99839999999995</v>
      </c>
      <c r="EN194" s="262"/>
      <c r="EO194" s="252"/>
      <c r="EP194" s="262">
        <v>179.9</v>
      </c>
      <c r="EQ194" s="252">
        <v>198.09</v>
      </c>
      <c r="ER194" s="262">
        <v>337.73599999999999</v>
      </c>
      <c r="ES194" s="252">
        <v>310.17500000000001</v>
      </c>
      <c r="ET194" s="262"/>
      <c r="EU194" s="284"/>
      <c r="EV194" s="284"/>
      <c r="EW194" s="252"/>
      <c r="EX194" s="262"/>
      <c r="EY194" s="284"/>
      <c r="EZ194" s="284"/>
      <c r="FA194" s="252"/>
      <c r="FB194" s="262">
        <v>195.32</v>
      </c>
      <c r="FC194" s="252">
        <v>97.694999999999993</v>
      </c>
      <c r="FD194" s="262"/>
      <c r="FE194" s="284"/>
      <c r="FF194" s="284"/>
      <c r="FG194" s="252"/>
      <c r="FH194" s="262">
        <v>127.946</v>
      </c>
      <c r="FI194" s="252">
        <v>135.43199999999999</v>
      </c>
      <c r="FJ194" s="262">
        <v>133.68</v>
      </c>
      <c r="FK194" s="252">
        <v>133.75</v>
      </c>
      <c r="FL194" s="262"/>
      <c r="FM194" s="252"/>
      <c r="FN194" s="262"/>
      <c r="FO194" s="284"/>
      <c r="FP194" s="284"/>
      <c r="FQ194" s="252"/>
      <c r="FR194" s="262">
        <v>61</v>
      </c>
      <c r="FS194" s="606">
        <v>62</v>
      </c>
      <c r="FT194" s="606">
        <v>66</v>
      </c>
      <c r="FU194" s="643">
        <v>71</v>
      </c>
      <c r="FV194" s="262">
        <v>137.72</v>
      </c>
      <c r="FW194" s="252">
        <v>161.79600000000002</v>
      </c>
      <c r="FX194" s="262">
        <v>248.86800000000002</v>
      </c>
      <c r="FY194" s="252">
        <v>193.28</v>
      </c>
      <c r="FZ194" s="262">
        <v>329.94109998416798</v>
      </c>
      <c r="GA194" s="252">
        <v>353.56076469411789</v>
      </c>
      <c r="GB194" s="266"/>
      <c r="GC194" s="262">
        <v>400.2704746606222</v>
      </c>
      <c r="GD194" s="252">
        <v>537.2307525729675</v>
      </c>
      <c r="GE194" s="262">
        <v>434.92250700112157</v>
      </c>
      <c r="GF194" s="284">
        <v>465.01645862048593</v>
      </c>
      <c r="GG194" s="284">
        <v>518.56919507615817</v>
      </c>
      <c r="GH194" s="252">
        <v>618.35624667433535</v>
      </c>
      <c r="GI194" s="266"/>
      <c r="GJ194" s="266"/>
      <c r="GK194" s="266"/>
      <c r="GL194" s="266">
        <v>832.77080416547847</v>
      </c>
      <c r="GM194" s="262">
        <v>297.52214470206877</v>
      </c>
      <c r="GN194" s="284">
        <v>306.19868589997282</v>
      </c>
      <c r="GO194" s="284">
        <v>306.92082232512445</v>
      </c>
      <c r="GP194" s="252">
        <v>342.24216372193473</v>
      </c>
      <c r="GQ194" s="262">
        <v>259.18207291763707</v>
      </c>
      <c r="GR194" s="284">
        <v>267.79683158216881</v>
      </c>
      <c r="GS194" s="284">
        <v>282.26670281242912</v>
      </c>
      <c r="GT194" s="252">
        <v>305.62190766084564</v>
      </c>
      <c r="GU194" s="262"/>
      <c r="GV194" s="284"/>
      <c r="GW194" s="284"/>
      <c r="GX194" s="252"/>
      <c r="GY194" s="262"/>
      <c r="GZ194" s="284"/>
      <c r="HA194" s="284"/>
      <c r="HB194" s="252"/>
      <c r="HC194" s="266">
        <v>330</v>
      </c>
      <c r="HD194" s="262">
        <v>256.96065660559952</v>
      </c>
      <c r="HE194" s="252">
        <v>156.24497890575469</v>
      </c>
      <c r="HF194" s="262">
        <v>319.77940761772311</v>
      </c>
      <c r="HG194" s="284">
        <v>370.632524726957</v>
      </c>
      <c r="HH194" s="284">
        <v>444.30441596649348</v>
      </c>
      <c r="HI194" s="252">
        <v>556.92805303909233</v>
      </c>
      <c r="HJ194" s="262">
        <v>342.72</v>
      </c>
      <c r="HK194" s="252">
        <v>378.24</v>
      </c>
      <c r="HL194" s="262"/>
      <c r="HM194" s="284"/>
      <c r="HN194" s="284"/>
      <c r="HO194" s="252"/>
      <c r="HP194" s="262"/>
      <c r="HQ194" s="252"/>
      <c r="HR194" s="262"/>
      <c r="HS194" s="284"/>
      <c r="HT194" s="284"/>
      <c r="HU194" s="252"/>
      <c r="HV194" s="262">
        <v>192.096</v>
      </c>
      <c r="HW194" s="252">
        <v>172.19</v>
      </c>
      <c r="HX194" s="262">
        <v>207.48</v>
      </c>
      <c r="HY194" s="252">
        <v>226.11800000000002</v>
      </c>
      <c r="HZ194" s="262">
        <v>252.25923258953034</v>
      </c>
      <c r="IA194" s="284">
        <v>259.79960779780066</v>
      </c>
      <c r="IB194" s="284">
        <v>264.73775973206762</v>
      </c>
      <c r="IC194" s="252">
        <v>260.93354945733734</v>
      </c>
      <c r="ID194" s="262">
        <v>149.05799999999999</v>
      </c>
      <c r="IE194" s="252">
        <v>192.76</v>
      </c>
      <c r="IF194" s="262">
        <v>130.83000000000001</v>
      </c>
      <c r="IG194" s="252">
        <v>148.76400000000001</v>
      </c>
      <c r="IH194" s="262">
        <v>302.17346566508303</v>
      </c>
      <c r="II194" s="284">
        <v>333.85936917697779</v>
      </c>
      <c r="IJ194" s="284">
        <v>353.75060979871176</v>
      </c>
      <c r="IK194" s="252">
        <v>370.22495974271442</v>
      </c>
      <c r="IL194" s="266"/>
      <c r="IM194" s="262">
        <v>186.71299999999999</v>
      </c>
      <c r="IN194" s="252">
        <v>190.00799999999998</v>
      </c>
      <c r="IO194" s="262"/>
      <c r="IP194" s="284"/>
      <c r="IQ194" s="284"/>
      <c r="IR194" s="252"/>
      <c r="IS194" s="262"/>
      <c r="IT194" s="284"/>
      <c r="IU194" s="284"/>
      <c r="IV194" s="252"/>
      <c r="IW194" s="262">
        <v>369.08997272918839</v>
      </c>
      <c r="IX194" s="284">
        <v>366.54349535163755</v>
      </c>
      <c r="IY194" s="284">
        <v>413.9082435996695</v>
      </c>
      <c r="IZ194" s="252">
        <v>456.45750595208949</v>
      </c>
      <c r="JA194" s="266"/>
      <c r="JB194" s="262">
        <v>315.52488503235958</v>
      </c>
      <c r="JC194" s="284">
        <v>339.16906628057512</v>
      </c>
      <c r="JD194" s="284">
        <v>369.75346639031142</v>
      </c>
      <c r="JE194" s="252">
        <v>342.08210495745794</v>
      </c>
      <c r="JF194" s="262"/>
      <c r="JG194" s="284"/>
      <c r="JH194" s="252"/>
      <c r="JI194" s="262">
        <v>239.10400000000001</v>
      </c>
      <c r="JJ194" s="252">
        <v>359.51300000000003</v>
      </c>
      <c r="JK194" s="262">
        <v>429.02912300859401</v>
      </c>
      <c r="JL194" s="284">
        <v>428.81010968462294</v>
      </c>
      <c r="JM194" s="284">
        <v>455.82514403224371</v>
      </c>
      <c r="JN194" s="252">
        <v>476.80669090847618</v>
      </c>
      <c r="JO194" s="262">
        <v>187.25530437904376</v>
      </c>
      <c r="JP194" s="252">
        <v>167.90510241958737</v>
      </c>
      <c r="JQ194" s="262">
        <v>314.24399368415584</v>
      </c>
      <c r="JR194" s="284">
        <v>331.23908989617934</v>
      </c>
      <c r="JS194" s="284">
        <v>344.63697043164268</v>
      </c>
      <c r="JT194" s="252">
        <v>381.4653874606733</v>
      </c>
      <c r="JU194" s="262"/>
      <c r="JV194" s="284"/>
      <c r="JW194" s="284"/>
      <c r="JX194" s="252"/>
      <c r="JY194" s="262">
        <v>283.95784838111337</v>
      </c>
      <c r="JZ194" s="284">
        <v>272.22686366321079</v>
      </c>
      <c r="KA194" s="284">
        <v>296.75918640743612</v>
      </c>
      <c r="KB194" s="252">
        <v>305.58277038393442</v>
      </c>
      <c r="KC194" s="262"/>
      <c r="KD194" s="284"/>
      <c r="KE194" s="284"/>
      <c r="KF194" s="288"/>
    </row>
    <row r="195" spans="1:292" s="151" customFormat="1" ht="15" customHeight="1" thickBot="1">
      <c r="A195" s="897"/>
      <c r="B195" s="648" t="s">
        <v>433</v>
      </c>
      <c r="C195" s="263"/>
      <c r="D195" s="256">
        <v>40.225531362496568</v>
      </c>
      <c r="E195" s="531">
        <v>40.822496766214925</v>
      </c>
      <c r="F195" s="531">
        <v>32.784499437008783</v>
      </c>
      <c r="G195" s="531">
        <v>31.447132495745787</v>
      </c>
      <c r="H195" s="532">
        <v>36.231998225712118</v>
      </c>
      <c r="I195" s="256"/>
      <c r="J195" s="531"/>
      <c r="K195" s="531"/>
      <c r="L195" s="532"/>
      <c r="M195" s="256"/>
      <c r="N195" s="531"/>
      <c r="O195" s="531"/>
      <c r="P195" s="532"/>
      <c r="Q195" s="256">
        <v>77.161138190546438</v>
      </c>
      <c r="R195" s="531"/>
      <c r="S195" s="531"/>
      <c r="T195" s="532"/>
      <c r="U195" s="256">
        <v>46.500999999999998</v>
      </c>
      <c r="V195" s="531">
        <v>76.041000000000011</v>
      </c>
      <c r="W195" s="532">
        <v>51.5</v>
      </c>
      <c r="X195" s="256">
        <v>64.070387509979312</v>
      </c>
      <c r="Y195" s="531">
        <v>68.87731949711015</v>
      </c>
      <c r="Z195" s="531">
        <v>82.674277140178731</v>
      </c>
      <c r="AA195" s="532">
        <v>92.404535030801725</v>
      </c>
      <c r="AB195" s="256">
        <v>60.851716567312842</v>
      </c>
      <c r="AC195" s="531">
        <v>66.071587270693726</v>
      </c>
      <c r="AD195" s="531">
        <v>75.850771320549427</v>
      </c>
      <c r="AE195" s="532">
        <v>107.61620250772673</v>
      </c>
      <c r="AF195" s="614"/>
      <c r="AG195" s="644"/>
      <c r="AH195" s="644"/>
      <c r="AI195" s="644"/>
      <c r="AJ195" s="615"/>
      <c r="AK195" s="256">
        <v>48.513399999999997</v>
      </c>
      <c r="AL195" s="531"/>
      <c r="AM195" s="531"/>
      <c r="AN195" s="532"/>
      <c r="AO195" s="256">
        <v>122.18714162526129</v>
      </c>
      <c r="AP195" s="532">
        <v>115.98584236622885</v>
      </c>
      <c r="AQ195" s="256">
        <v>36.5</v>
      </c>
      <c r="AR195" s="531">
        <v>39.225103421416627</v>
      </c>
      <c r="AS195" s="531">
        <v>43.804726138783771</v>
      </c>
      <c r="AT195" s="532">
        <v>49.136326818054734</v>
      </c>
      <c r="AU195" s="256"/>
      <c r="AV195" s="531"/>
      <c r="AW195" s="531"/>
      <c r="AX195" s="532"/>
      <c r="AY195" s="256"/>
      <c r="AZ195" s="531"/>
      <c r="BA195" s="531"/>
      <c r="BB195" s="532"/>
      <c r="BC195" s="256">
        <v>57.126582363759304</v>
      </c>
      <c r="BD195" s="531">
        <v>57.821497489784718</v>
      </c>
      <c r="BE195" s="531">
        <v>58.269598835257369</v>
      </c>
      <c r="BF195" s="532">
        <v>62.85126990366004</v>
      </c>
      <c r="BG195" s="256"/>
      <c r="BH195" s="531"/>
      <c r="BI195" s="531"/>
      <c r="BJ195" s="532"/>
      <c r="BK195" s="256">
        <v>38.316000000000003</v>
      </c>
      <c r="BL195" s="532">
        <v>56.032000000000004</v>
      </c>
      <c r="BM195" s="256">
        <v>81.030152757561666</v>
      </c>
      <c r="BN195" s="531">
        <v>76.954750418126082</v>
      </c>
      <c r="BO195" s="531">
        <v>89.665879494149081</v>
      </c>
      <c r="BP195" s="532">
        <v>92.222199772258605</v>
      </c>
      <c r="BQ195" s="263"/>
      <c r="BR195" s="256"/>
      <c r="BS195" s="531"/>
      <c r="BT195" s="532"/>
      <c r="BU195" s="256"/>
      <c r="BV195" s="531"/>
      <c r="BW195" s="532"/>
      <c r="BX195" s="256"/>
      <c r="BY195" s="531"/>
      <c r="BZ195" s="532"/>
      <c r="CA195" s="256"/>
      <c r="CB195" s="531"/>
      <c r="CC195" s="532"/>
      <c r="CD195" s="256"/>
      <c r="CE195" s="531"/>
      <c r="CF195" s="532"/>
      <c r="CG195" s="256"/>
      <c r="CH195" s="531"/>
      <c r="CI195" s="532"/>
      <c r="CJ195" s="256">
        <v>150.66</v>
      </c>
      <c r="CK195" s="532">
        <v>121.55000000000001</v>
      </c>
      <c r="CL195" s="256">
        <v>36.186</v>
      </c>
      <c r="CM195" s="532">
        <v>101.13200000000001</v>
      </c>
      <c r="CN195" s="256">
        <v>24.239199999999997</v>
      </c>
      <c r="CO195" s="532">
        <v>76.361848845690588</v>
      </c>
      <c r="CP195" s="256">
        <v>38.904527078757113</v>
      </c>
      <c r="CQ195" s="532">
        <v>42.434870908104429</v>
      </c>
      <c r="CR195" s="263">
        <v>45.214284941876187</v>
      </c>
      <c r="CS195" s="263">
        <v>45.11</v>
      </c>
      <c r="CT195" s="256">
        <v>120.95341488381335</v>
      </c>
      <c r="CU195" s="532">
        <v>108.07180871616293</v>
      </c>
      <c r="CV195" s="256"/>
      <c r="CW195" s="531"/>
      <c r="CX195" s="531"/>
      <c r="CY195" s="532"/>
      <c r="CZ195" s="263"/>
      <c r="DA195" s="256">
        <v>101.75999999999999</v>
      </c>
      <c r="DB195" s="531">
        <v>115.72</v>
      </c>
      <c r="DC195" s="531">
        <v>102.619</v>
      </c>
      <c r="DD195" s="531">
        <v>105.84</v>
      </c>
      <c r="DE195" s="532">
        <v>143.63299999999998</v>
      </c>
      <c r="DF195" s="256">
        <v>47.248572112732212</v>
      </c>
      <c r="DG195" s="531">
        <v>48.589094341244355</v>
      </c>
      <c r="DH195" s="531">
        <v>50.93550386082876</v>
      </c>
      <c r="DI195" s="531">
        <v>52.929241647961966</v>
      </c>
      <c r="DJ195" s="532">
        <v>53.20582984147395</v>
      </c>
      <c r="DK195" s="256">
        <v>80.21136616735555</v>
      </c>
      <c r="DL195" s="531">
        <v>88.485065502801206</v>
      </c>
      <c r="DM195" s="531">
        <v>96.937685295362954</v>
      </c>
      <c r="DN195" s="532">
        <v>93.207072192630605</v>
      </c>
      <c r="DO195" s="256">
        <v>59.840797508312335</v>
      </c>
      <c r="DP195" s="531">
        <v>61.167670736289104</v>
      </c>
      <c r="DQ195" s="531">
        <v>79.852969582102389</v>
      </c>
      <c r="DR195" s="532">
        <v>80.412773062861461</v>
      </c>
      <c r="DS195" s="256">
        <v>51.346453117258697</v>
      </c>
      <c r="DT195" s="531">
        <v>57.218725497108636</v>
      </c>
      <c r="DU195" s="531">
        <v>69.074690840660338</v>
      </c>
      <c r="DV195" s="532">
        <v>86.644184971980408</v>
      </c>
      <c r="DW195" s="263"/>
      <c r="DX195" s="263"/>
      <c r="DY195" s="256"/>
      <c r="DZ195" s="531"/>
      <c r="EA195" s="531"/>
      <c r="EB195" s="532"/>
      <c r="EC195" s="263"/>
      <c r="ED195" s="263"/>
      <c r="EE195" s="256">
        <v>53.480000000000004</v>
      </c>
      <c r="EF195" s="532">
        <v>73.689000000000007</v>
      </c>
      <c r="EG195" s="256"/>
      <c r="EH195" s="532"/>
      <c r="EI195" s="256">
        <v>204.24068059355946</v>
      </c>
      <c r="EJ195" s="532">
        <v>41.125725729142665</v>
      </c>
      <c r="EK195" s="256">
        <v>33.088000000000001</v>
      </c>
      <c r="EL195" s="531"/>
      <c r="EM195" s="532">
        <v>48.005599999999994</v>
      </c>
      <c r="EN195" s="256"/>
      <c r="EO195" s="532"/>
      <c r="EP195" s="256">
        <v>67.899999999999991</v>
      </c>
      <c r="EQ195" s="532">
        <v>72.539999999999992</v>
      </c>
      <c r="ER195" s="256">
        <v>103.66800000000001</v>
      </c>
      <c r="ES195" s="532">
        <v>95</v>
      </c>
      <c r="ET195" s="256"/>
      <c r="EU195" s="531"/>
      <c r="EV195" s="531"/>
      <c r="EW195" s="532"/>
      <c r="EX195" s="256"/>
      <c r="EY195" s="531"/>
      <c r="EZ195" s="531"/>
      <c r="FA195" s="532"/>
      <c r="FB195" s="256">
        <v>44.08</v>
      </c>
      <c r="FC195" s="532">
        <v>29.892999999999997</v>
      </c>
      <c r="FD195" s="256"/>
      <c r="FE195" s="531"/>
      <c r="FF195" s="531"/>
      <c r="FG195" s="532"/>
      <c r="FH195" s="256">
        <v>47.917999999999992</v>
      </c>
      <c r="FI195" s="532">
        <v>50.76</v>
      </c>
      <c r="FJ195" s="256">
        <v>50.879999999999995</v>
      </c>
      <c r="FK195" s="532">
        <v>50.29</v>
      </c>
      <c r="FL195" s="256"/>
      <c r="FM195" s="532"/>
      <c r="FN195" s="256"/>
      <c r="FO195" s="531"/>
      <c r="FP195" s="531"/>
      <c r="FQ195" s="532"/>
      <c r="FR195" s="256">
        <v>20</v>
      </c>
      <c r="FS195" s="618">
        <v>20</v>
      </c>
      <c r="FT195" s="618">
        <v>19</v>
      </c>
      <c r="FU195" s="645">
        <v>21</v>
      </c>
      <c r="FV195" s="256">
        <v>55.400999999999996</v>
      </c>
      <c r="FW195" s="532">
        <v>50.633999999999993</v>
      </c>
      <c r="FX195" s="256">
        <v>54.683999999999997</v>
      </c>
      <c r="FY195" s="532">
        <v>36.160000000000004</v>
      </c>
      <c r="FZ195" s="256">
        <v>26.212131181818886</v>
      </c>
      <c r="GA195" s="532">
        <v>31.863403080064487</v>
      </c>
      <c r="GB195" s="263"/>
      <c r="GC195" s="256">
        <v>14.851024678220965</v>
      </c>
      <c r="GD195" s="532">
        <v>18.850201844665524</v>
      </c>
      <c r="GE195" s="256">
        <v>31.073353239468712</v>
      </c>
      <c r="GF195" s="531">
        <v>32.438762796752279</v>
      </c>
      <c r="GG195" s="531">
        <v>35.157554262611619</v>
      </c>
      <c r="GH195" s="532">
        <v>41.199170442299817</v>
      </c>
      <c r="GI195" s="263"/>
      <c r="GJ195" s="263"/>
      <c r="GK195" s="263"/>
      <c r="GL195" s="263">
        <v>255.29969742591351</v>
      </c>
      <c r="GM195" s="256">
        <v>53.332068597537791</v>
      </c>
      <c r="GN195" s="531">
        <v>55.84433274670608</v>
      </c>
      <c r="GO195" s="531">
        <v>58.858710388417322</v>
      </c>
      <c r="GP195" s="532">
        <v>65.708870933908926</v>
      </c>
      <c r="GQ195" s="256">
        <v>52.81548370597362</v>
      </c>
      <c r="GR195" s="531">
        <v>53.053795727102681</v>
      </c>
      <c r="GS195" s="531">
        <v>53.774085430267881</v>
      </c>
      <c r="GT195" s="532">
        <v>53.735383113864494</v>
      </c>
      <c r="GU195" s="256"/>
      <c r="GV195" s="531"/>
      <c r="GW195" s="531"/>
      <c r="GX195" s="532"/>
      <c r="GY195" s="256"/>
      <c r="GZ195" s="531"/>
      <c r="HA195" s="531"/>
      <c r="HB195" s="532"/>
      <c r="HC195" s="263">
        <v>119</v>
      </c>
      <c r="HD195" s="256">
        <v>97.349998953728843</v>
      </c>
      <c r="HE195" s="532">
        <v>63.046506543597559</v>
      </c>
      <c r="HF195" s="256">
        <v>65.682730408470249</v>
      </c>
      <c r="HG195" s="531">
        <v>74.509849330356843</v>
      </c>
      <c r="HH195" s="531">
        <v>85.98371076633542</v>
      </c>
      <c r="HI195" s="532">
        <v>105.27039459377585</v>
      </c>
      <c r="HJ195" s="256">
        <v>48.384000000000007</v>
      </c>
      <c r="HK195" s="532">
        <v>56.145000000000003</v>
      </c>
      <c r="HL195" s="256"/>
      <c r="HM195" s="531"/>
      <c r="HN195" s="531"/>
      <c r="HO195" s="532"/>
      <c r="HP195" s="256"/>
      <c r="HQ195" s="532"/>
      <c r="HR195" s="256"/>
      <c r="HS195" s="531"/>
      <c r="HT195" s="531"/>
      <c r="HU195" s="532"/>
      <c r="HV195" s="256">
        <v>64.38</v>
      </c>
      <c r="HW195" s="532">
        <v>57.567999999999991</v>
      </c>
      <c r="HX195" s="256">
        <v>70.615999999999985</v>
      </c>
      <c r="HY195" s="532">
        <v>75.484000000000009</v>
      </c>
      <c r="HZ195" s="256">
        <v>81.2819121549052</v>
      </c>
      <c r="IA195" s="531">
        <v>72.632405905874606</v>
      </c>
      <c r="IB195" s="531">
        <v>82.704563228596641</v>
      </c>
      <c r="IC195" s="532">
        <v>81.26595809715694</v>
      </c>
      <c r="ID195" s="256">
        <v>54.978000000000002</v>
      </c>
      <c r="IE195" s="532">
        <v>71.064999999999998</v>
      </c>
      <c r="IF195" s="256">
        <v>42.385000000000005</v>
      </c>
      <c r="IG195" s="532">
        <v>51.051000000000002</v>
      </c>
      <c r="IH195" s="256">
        <v>63.576609424346252</v>
      </c>
      <c r="II195" s="531">
        <v>77.577875369556409</v>
      </c>
      <c r="IJ195" s="531">
        <v>80.690805032719723</v>
      </c>
      <c r="IK195" s="532">
        <v>76.747210115832502</v>
      </c>
      <c r="IL195" s="263"/>
      <c r="IM195" s="256">
        <v>52.305</v>
      </c>
      <c r="IN195" s="532">
        <v>45.239999999999995</v>
      </c>
      <c r="IO195" s="256"/>
      <c r="IP195" s="531"/>
      <c r="IQ195" s="531"/>
      <c r="IR195" s="532"/>
      <c r="IS195" s="256"/>
      <c r="IT195" s="531"/>
      <c r="IU195" s="531"/>
      <c r="IV195" s="532"/>
      <c r="IW195" s="256">
        <v>55.009214097862717</v>
      </c>
      <c r="IX195" s="531">
        <v>55.557366498858009</v>
      </c>
      <c r="IY195" s="531">
        <v>63.207108073129469</v>
      </c>
      <c r="IZ195" s="532">
        <v>66.871605223532569</v>
      </c>
      <c r="JA195" s="263"/>
      <c r="JB195" s="256">
        <v>58.677669357448984</v>
      </c>
      <c r="JC195" s="531">
        <v>64.192468449924675</v>
      </c>
      <c r="JD195" s="531">
        <v>65.905417697032931</v>
      </c>
      <c r="JE195" s="532">
        <v>59.584058734070382</v>
      </c>
      <c r="JF195" s="256"/>
      <c r="JG195" s="531"/>
      <c r="JH195" s="532"/>
      <c r="JI195" s="256">
        <v>50.688000000000002</v>
      </c>
      <c r="JJ195" s="532">
        <v>71.14800000000001</v>
      </c>
      <c r="JK195" s="256">
        <v>63.464975294036257</v>
      </c>
      <c r="JL195" s="531">
        <v>65.896984031632044</v>
      </c>
      <c r="JM195" s="531">
        <v>68.697943332813054</v>
      </c>
      <c r="JN195" s="532">
        <v>69.98582125701742</v>
      </c>
      <c r="JO195" s="256">
        <v>72.31027820035797</v>
      </c>
      <c r="JP195" s="532">
        <v>64.472008765243203</v>
      </c>
      <c r="JQ195" s="256">
        <v>67.764001618750996</v>
      </c>
      <c r="JR195" s="531">
        <v>68.214358030567539</v>
      </c>
      <c r="JS195" s="531">
        <v>69.28968657790621</v>
      </c>
      <c r="JT195" s="532">
        <v>71.711022545097293</v>
      </c>
      <c r="JU195" s="256"/>
      <c r="JV195" s="531"/>
      <c r="JW195" s="531"/>
      <c r="JX195" s="532"/>
      <c r="JY195" s="256">
        <v>77.339086772626473</v>
      </c>
      <c r="JZ195" s="531">
        <v>73.110324362629342</v>
      </c>
      <c r="KA195" s="531">
        <v>74.661725988760892</v>
      </c>
      <c r="KB195" s="532">
        <v>77.998535626766355</v>
      </c>
      <c r="KC195" s="256"/>
      <c r="KD195" s="531"/>
      <c r="KE195" s="531"/>
      <c r="KF195" s="541"/>
    </row>
    <row r="196" spans="1:292" s="155" customFormat="1" ht="15" customHeight="1" thickBot="1">
      <c r="A196" s="649"/>
      <c r="B196" s="650"/>
      <c r="C196" s="650"/>
      <c r="D196" s="650"/>
      <c r="E196" s="650"/>
      <c r="F196" s="650"/>
      <c r="G196" s="650"/>
      <c r="H196" s="650"/>
      <c r="I196" s="650"/>
      <c r="J196" s="650"/>
      <c r="K196" s="650"/>
      <c r="L196" s="650"/>
      <c r="M196" s="650"/>
      <c r="N196" s="650"/>
      <c r="O196" s="650"/>
      <c r="P196" s="650"/>
      <c r="Q196" s="650"/>
      <c r="R196" s="650"/>
      <c r="S196" s="650"/>
      <c r="T196" s="650"/>
      <c r="U196" s="650"/>
      <c r="V196" s="650"/>
      <c r="W196" s="650"/>
      <c r="X196" s="650"/>
      <c r="Y196" s="650"/>
      <c r="Z196" s="650"/>
      <c r="AA196" s="650"/>
      <c r="AB196" s="650"/>
      <c r="AC196" s="650"/>
      <c r="AD196" s="650"/>
      <c r="AE196" s="650"/>
      <c r="AF196" s="650"/>
      <c r="AG196" s="650"/>
      <c r="AH196" s="650"/>
      <c r="AI196" s="650"/>
      <c r="AJ196" s="650"/>
      <c r="AK196" s="650"/>
      <c r="AL196" s="650"/>
      <c r="AM196" s="650"/>
      <c r="AN196" s="650"/>
      <c r="AO196" s="650"/>
      <c r="AP196" s="650"/>
      <c r="AQ196" s="650"/>
      <c r="AR196" s="650"/>
      <c r="AS196" s="650"/>
      <c r="AT196" s="650"/>
      <c r="AU196" s="650"/>
      <c r="AV196" s="650"/>
      <c r="AW196" s="650"/>
      <c r="AX196" s="650"/>
      <c r="AY196" s="650"/>
      <c r="AZ196" s="650"/>
      <c r="BA196" s="650"/>
      <c r="BB196" s="650"/>
      <c r="BC196" s="650"/>
      <c r="BD196" s="650"/>
      <c r="BE196" s="650"/>
      <c r="BF196" s="650"/>
      <c r="BG196" s="650"/>
      <c r="BH196" s="650"/>
      <c r="BI196" s="650"/>
      <c r="BJ196" s="650"/>
      <c r="BK196" s="650"/>
      <c r="BL196" s="650"/>
      <c r="BM196" s="650"/>
      <c r="BN196" s="650"/>
      <c r="BO196" s="650"/>
      <c r="BP196" s="650"/>
      <c r="BQ196" s="650"/>
      <c r="BR196" s="650"/>
      <c r="BS196" s="650"/>
      <c r="BT196" s="650"/>
      <c r="BU196" s="650"/>
      <c r="BV196" s="650"/>
      <c r="BW196" s="650"/>
      <c r="BX196" s="650"/>
      <c r="BY196" s="650"/>
      <c r="BZ196" s="650"/>
      <c r="CA196" s="650"/>
      <c r="CB196" s="650"/>
      <c r="CC196" s="650"/>
      <c r="CD196" s="650"/>
      <c r="CE196" s="650"/>
      <c r="CF196" s="650"/>
      <c r="CG196" s="650"/>
      <c r="CH196" s="650"/>
      <c r="CI196" s="650"/>
      <c r="CJ196" s="650"/>
      <c r="CK196" s="650"/>
      <c r="CL196" s="650"/>
      <c r="CM196" s="650"/>
      <c r="CN196" s="650"/>
      <c r="CO196" s="650"/>
      <c r="CP196" s="650"/>
      <c r="CQ196" s="650"/>
      <c r="CR196" s="650"/>
      <c r="CS196" s="650"/>
      <c r="CT196" s="650"/>
      <c r="CU196" s="650"/>
      <c r="CV196" s="650"/>
      <c r="CW196" s="650"/>
      <c r="CX196" s="650"/>
      <c r="CY196" s="650"/>
      <c r="CZ196" s="650"/>
      <c r="DA196" s="650"/>
      <c r="DB196" s="650"/>
      <c r="DC196" s="650"/>
      <c r="DD196" s="650"/>
      <c r="DE196" s="650"/>
      <c r="DF196" s="650"/>
      <c r="DG196" s="650"/>
      <c r="DH196" s="650"/>
      <c r="DI196" s="650"/>
      <c r="DJ196" s="650"/>
      <c r="DK196" s="650"/>
      <c r="DL196" s="650"/>
      <c r="DM196" s="650"/>
      <c r="DN196" s="650"/>
      <c r="DO196" s="650"/>
      <c r="DP196" s="650"/>
      <c r="DQ196" s="650"/>
      <c r="DR196" s="650"/>
      <c r="DS196" s="650"/>
      <c r="DT196" s="650"/>
      <c r="DU196" s="650"/>
      <c r="DV196" s="650"/>
      <c r="DW196" s="650"/>
      <c r="DX196" s="650"/>
      <c r="DY196" s="650"/>
      <c r="DZ196" s="650"/>
      <c r="EA196" s="650"/>
      <c r="EB196" s="650"/>
      <c r="EC196" s="650"/>
      <c r="ED196" s="650"/>
      <c r="EE196" s="650"/>
      <c r="EF196" s="650"/>
      <c r="EG196" s="650"/>
      <c r="EH196" s="650"/>
      <c r="EI196" s="650"/>
      <c r="EJ196" s="650"/>
      <c r="EK196" s="650"/>
      <c r="EL196" s="650"/>
      <c r="EM196" s="650"/>
      <c r="EN196" s="650"/>
      <c r="EO196" s="650"/>
      <c r="EP196" s="650"/>
      <c r="EQ196" s="650"/>
      <c r="ER196" s="650"/>
      <c r="ES196" s="650"/>
      <c r="ET196" s="650"/>
      <c r="EU196" s="650"/>
      <c r="EV196" s="650"/>
      <c r="EW196" s="650"/>
      <c r="EX196" s="650"/>
      <c r="EY196" s="650"/>
      <c r="EZ196" s="650"/>
      <c r="FA196" s="650"/>
      <c r="FB196" s="650"/>
      <c r="FC196" s="650"/>
      <c r="FD196" s="650"/>
      <c r="FE196" s="650"/>
      <c r="FF196" s="650"/>
      <c r="FG196" s="650"/>
      <c r="FH196" s="650"/>
      <c r="FI196" s="650"/>
      <c r="FJ196" s="650"/>
      <c r="FK196" s="650"/>
      <c r="FL196" s="650"/>
      <c r="FM196" s="650"/>
      <c r="FN196" s="650"/>
      <c r="FO196" s="650"/>
      <c r="FP196" s="650"/>
      <c r="FQ196" s="650"/>
      <c r="FR196" s="650"/>
      <c r="FS196" s="650"/>
      <c r="FT196" s="650"/>
      <c r="FU196" s="650"/>
      <c r="FV196" s="650"/>
      <c r="FW196" s="650"/>
      <c r="FX196" s="650"/>
      <c r="FY196" s="650"/>
      <c r="FZ196" s="650"/>
      <c r="GA196" s="650"/>
      <c r="GB196" s="650"/>
      <c r="GC196" s="650"/>
      <c r="GD196" s="650"/>
      <c r="GE196" s="650"/>
      <c r="GF196" s="650"/>
      <c r="GG196" s="650"/>
      <c r="GH196" s="650"/>
      <c r="GI196" s="650"/>
      <c r="GJ196" s="650"/>
      <c r="GK196" s="650"/>
      <c r="GL196" s="650"/>
      <c r="GM196" s="650"/>
      <c r="GN196" s="650"/>
      <c r="GO196" s="650"/>
      <c r="GP196" s="650"/>
      <c r="GQ196" s="650"/>
      <c r="GR196" s="650"/>
      <c r="GS196" s="650"/>
      <c r="GT196" s="650"/>
      <c r="GU196" s="650"/>
      <c r="GV196" s="650"/>
      <c r="GW196" s="650"/>
      <c r="GX196" s="650"/>
      <c r="GY196" s="650"/>
      <c r="GZ196" s="650"/>
      <c r="HA196" s="650"/>
      <c r="HB196" s="650"/>
      <c r="HC196" s="650"/>
      <c r="HD196" s="650"/>
      <c r="HE196" s="650"/>
      <c r="HF196" s="650"/>
      <c r="HG196" s="650"/>
      <c r="HH196" s="650"/>
      <c r="HI196" s="650"/>
      <c r="HJ196" s="650"/>
      <c r="HK196" s="650"/>
      <c r="HL196" s="650"/>
      <c r="HM196" s="650"/>
      <c r="HN196" s="650"/>
      <c r="HO196" s="650"/>
      <c r="HP196" s="650"/>
      <c r="HQ196" s="650"/>
      <c r="HR196" s="650"/>
      <c r="HS196" s="650"/>
      <c r="HT196" s="650"/>
      <c r="HU196" s="650"/>
      <c r="HV196" s="650"/>
      <c r="HW196" s="650"/>
      <c r="HX196" s="650"/>
      <c r="HY196" s="650"/>
      <c r="HZ196" s="650"/>
      <c r="IA196" s="650"/>
      <c r="IB196" s="650"/>
      <c r="IC196" s="650"/>
      <c r="ID196" s="650"/>
      <c r="IE196" s="650"/>
      <c r="IF196" s="650"/>
      <c r="IG196" s="650"/>
      <c r="IH196" s="650"/>
      <c r="II196" s="650"/>
      <c r="IJ196" s="650"/>
      <c r="IK196" s="650"/>
      <c r="IL196" s="650"/>
      <c r="IM196" s="650"/>
      <c r="IN196" s="650"/>
      <c r="IO196" s="650"/>
      <c r="IP196" s="650"/>
      <c r="IQ196" s="650"/>
      <c r="IR196" s="650"/>
      <c r="IS196" s="650"/>
      <c r="IT196" s="650"/>
      <c r="IU196" s="650"/>
      <c r="IV196" s="650"/>
      <c r="IW196" s="650"/>
      <c r="IX196" s="650"/>
      <c r="IY196" s="650"/>
      <c r="IZ196" s="650"/>
      <c r="JA196" s="650"/>
      <c r="JB196" s="650"/>
      <c r="JC196" s="650"/>
      <c r="JD196" s="650"/>
      <c r="JE196" s="650"/>
      <c r="JF196" s="650"/>
      <c r="JG196" s="650"/>
      <c r="JH196" s="650"/>
      <c r="JI196" s="650"/>
      <c r="JJ196" s="650"/>
      <c r="JK196" s="650"/>
      <c r="JL196" s="650"/>
      <c r="JM196" s="650"/>
      <c r="JN196" s="650"/>
      <c r="JO196" s="650"/>
      <c r="JP196" s="650"/>
      <c r="JQ196" s="650"/>
      <c r="JR196" s="650"/>
      <c r="JS196" s="650"/>
      <c r="JT196" s="650"/>
      <c r="JU196" s="650"/>
      <c r="JV196" s="650"/>
      <c r="JW196" s="650"/>
      <c r="JX196" s="650"/>
      <c r="JY196" s="650"/>
      <c r="JZ196" s="650"/>
      <c r="KA196" s="650"/>
      <c r="KB196" s="650"/>
      <c r="KC196" s="650"/>
      <c r="KD196" s="650"/>
      <c r="KE196" s="650"/>
      <c r="KF196" s="650"/>
    </row>
    <row r="197" spans="1:292" s="151" customFormat="1" ht="15" customHeight="1">
      <c r="A197" s="886" t="s">
        <v>584</v>
      </c>
      <c r="B197" s="423" t="s">
        <v>434</v>
      </c>
      <c r="C197" s="389"/>
      <c r="D197" s="185">
        <v>18.350000000000001</v>
      </c>
      <c r="E197" s="205">
        <v>17.54</v>
      </c>
      <c r="F197" s="205">
        <v>15.98</v>
      </c>
      <c r="G197" s="205">
        <v>1.89</v>
      </c>
      <c r="H197" s="186">
        <v>1.73</v>
      </c>
      <c r="I197" s="185"/>
      <c r="J197" s="205"/>
      <c r="K197" s="205"/>
      <c r="L197" s="186"/>
      <c r="M197" s="185"/>
      <c r="N197" s="205"/>
      <c r="O197" s="205"/>
      <c r="P197" s="186"/>
      <c r="Q197" s="185">
        <v>51.88</v>
      </c>
      <c r="R197" s="205"/>
      <c r="S197" s="205"/>
      <c r="T197" s="186"/>
      <c r="U197" s="185">
        <v>54.83</v>
      </c>
      <c r="V197" s="205">
        <v>27.42</v>
      </c>
      <c r="W197" s="186">
        <v>2.4</v>
      </c>
      <c r="X197" s="185">
        <v>63.245492891057737</v>
      </c>
      <c r="Y197" s="205">
        <v>55.57171339574186</v>
      </c>
      <c r="Z197" s="205">
        <v>16.386283626541729</v>
      </c>
      <c r="AA197" s="186">
        <v>4.6532529662742785</v>
      </c>
      <c r="AB197" s="185"/>
      <c r="AC197" s="205"/>
      <c r="AD197" s="205"/>
      <c r="AE197" s="186"/>
      <c r="AF197" s="185"/>
      <c r="AG197" s="205"/>
      <c r="AH197" s="205"/>
      <c r="AI197" s="205"/>
      <c r="AJ197" s="186"/>
      <c r="AK197" s="185"/>
      <c r="AL197" s="205"/>
      <c r="AM197" s="205"/>
      <c r="AN197" s="186"/>
      <c r="AO197" s="185">
        <v>26.13</v>
      </c>
      <c r="AP197" s="186">
        <v>0.75</v>
      </c>
      <c r="AQ197" s="185">
        <v>41.76</v>
      </c>
      <c r="AR197" s="205">
        <v>21.4</v>
      </c>
      <c r="AS197" s="205">
        <v>3.7</v>
      </c>
      <c r="AT197" s="186">
        <v>3.29</v>
      </c>
      <c r="AU197" s="185"/>
      <c r="AV197" s="205"/>
      <c r="AW197" s="205"/>
      <c r="AX197" s="186"/>
      <c r="AY197" s="185"/>
      <c r="AZ197" s="205"/>
      <c r="BA197" s="205"/>
      <c r="BB197" s="186"/>
      <c r="BC197" s="185"/>
      <c r="BD197" s="205"/>
      <c r="BE197" s="205"/>
      <c r="BF197" s="186"/>
      <c r="BG197" s="185"/>
      <c r="BH197" s="205"/>
      <c r="BI197" s="205"/>
      <c r="BJ197" s="186"/>
      <c r="BK197" s="185">
        <v>13.51</v>
      </c>
      <c r="BL197" s="186">
        <v>2.7</v>
      </c>
      <c r="BM197" s="185">
        <v>66.8</v>
      </c>
      <c r="BN197" s="205">
        <v>44.06</v>
      </c>
      <c r="BO197" s="205">
        <v>3</v>
      </c>
      <c r="BP197" s="186">
        <v>4.1500000000000004</v>
      </c>
      <c r="BQ197" s="389"/>
      <c r="BR197" s="185"/>
      <c r="BS197" s="205"/>
      <c r="BT197" s="186"/>
      <c r="BU197" s="185"/>
      <c r="BV197" s="205"/>
      <c r="BW197" s="186"/>
      <c r="BX197" s="185"/>
      <c r="BY197" s="205"/>
      <c r="BZ197" s="186"/>
      <c r="CA197" s="185"/>
      <c r="CB197" s="205"/>
      <c r="CC197" s="186"/>
      <c r="CD197" s="185"/>
      <c r="CE197" s="205"/>
      <c r="CF197" s="186"/>
      <c r="CG197" s="185"/>
      <c r="CH197" s="205"/>
      <c r="CI197" s="186"/>
      <c r="CJ197" s="185"/>
      <c r="CK197" s="186"/>
      <c r="CL197" s="185"/>
      <c r="CM197" s="186"/>
      <c r="CN197" s="185"/>
      <c r="CO197" s="186"/>
      <c r="CP197" s="185">
        <v>8.5</v>
      </c>
      <c r="CQ197" s="186">
        <v>3.92</v>
      </c>
      <c r="CR197" s="389"/>
      <c r="CS197" s="389"/>
      <c r="CT197" s="185"/>
      <c r="CU197" s="186"/>
      <c r="CV197" s="185"/>
      <c r="CW197" s="205"/>
      <c r="CX197" s="205"/>
      <c r="CY197" s="186"/>
      <c r="CZ197" s="389"/>
      <c r="DA197" s="185"/>
      <c r="DB197" s="205"/>
      <c r="DC197" s="205"/>
      <c r="DD197" s="205"/>
      <c r="DE197" s="186"/>
      <c r="DF197" s="185">
        <v>28.43</v>
      </c>
      <c r="DG197" s="205">
        <v>24.05</v>
      </c>
      <c r="DH197" s="205">
        <v>15.4</v>
      </c>
      <c r="DI197" s="205">
        <v>1.93</v>
      </c>
      <c r="DJ197" s="186">
        <v>1.51</v>
      </c>
      <c r="DK197" s="185"/>
      <c r="DL197" s="205"/>
      <c r="DM197" s="205"/>
      <c r="DN197" s="186"/>
      <c r="DO197" s="185"/>
      <c r="DP197" s="205"/>
      <c r="DQ197" s="205"/>
      <c r="DR197" s="186"/>
      <c r="DS197" s="185">
        <v>71.73</v>
      </c>
      <c r="DT197" s="205">
        <v>51.279406789332462</v>
      </c>
      <c r="DU197" s="205">
        <v>1.53</v>
      </c>
      <c r="DV197" s="186">
        <v>1.1871696821095004</v>
      </c>
      <c r="DW197" s="389"/>
      <c r="DX197" s="389"/>
      <c r="DY197" s="185"/>
      <c r="DZ197" s="205"/>
      <c r="EA197" s="205"/>
      <c r="EB197" s="186"/>
      <c r="EC197" s="389"/>
      <c r="ED197" s="389"/>
      <c r="EE197" s="185">
        <v>9.98</v>
      </c>
      <c r="EF197" s="186">
        <v>2.16</v>
      </c>
      <c r="EG197" s="185">
        <v>1.79</v>
      </c>
      <c r="EH197" s="186">
        <v>1.96</v>
      </c>
      <c r="EI197" s="185">
        <v>76.48</v>
      </c>
      <c r="EJ197" s="186">
        <v>1.75</v>
      </c>
      <c r="EK197" s="185">
        <v>47.617279251792631</v>
      </c>
      <c r="EL197" s="205">
        <v>3.6231679058270281</v>
      </c>
      <c r="EM197" s="186">
        <v>3.1186556565957346</v>
      </c>
      <c r="EN197" s="185"/>
      <c r="EO197" s="186"/>
      <c r="EP197" s="185">
        <v>31.04</v>
      </c>
      <c r="EQ197" s="186">
        <v>0.52</v>
      </c>
      <c r="ER197" s="185">
        <v>53.7</v>
      </c>
      <c r="ES197" s="186">
        <v>1.96</v>
      </c>
      <c r="ET197" s="185"/>
      <c r="EU197" s="205"/>
      <c r="EV197" s="205"/>
      <c r="EW197" s="186"/>
      <c r="EX197" s="185"/>
      <c r="EY197" s="205"/>
      <c r="EZ197" s="205"/>
      <c r="FA197" s="186"/>
      <c r="FB197" s="185">
        <v>42.65</v>
      </c>
      <c r="FC197" s="186">
        <v>1.19</v>
      </c>
      <c r="FD197" s="185"/>
      <c r="FE197" s="205"/>
      <c r="FF197" s="205"/>
      <c r="FG197" s="186"/>
      <c r="FH197" s="185">
        <v>20.84</v>
      </c>
      <c r="FI197" s="186">
        <v>2.09</v>
      </c>
      <c r="FJ197" s="185">
        <v>16.59</v>
      </c>
      <c r="FK197" s="186">
        <v>1.49</v>
      </c>
      <c r="FL197" s="185"/>
      <c r="FM197" s="186"/>
      <c r="FN197" s="185"/>
      <c r="FO197" s="205"/>
      <c r="FP197" s="205"/>
      <c r="FQ197" s="186"/>
      <c r="FR197" s="185"/>
      <c r="FS197" s="404"/>
      <c r="FT197" s="404"/>
      <c r="FU197" s="405"/>
      <c r="FV197" s="185">
        <v>9.93</v>
      </c>
      <c r="FW197" s="186">
        <v>1.66</v>
      </c>
      <c r="FX197" s="185">
        <v>4.4307344378109885</v>
      </c>
      <c r="FY197" s="186">
        <v>1.1898083254516503</v>
      </c>
      <c r="FZ197" s="185"/>
      <c r="GA197" s="186"/>
      <c r="GB197" s="389"/>
      <c r="GC197" s="185">
        <v>41.26</v>
      </c>
      <c r="GD197" s="186">
        <v>1.95</v>
      </c>
      <c r="GE197" s="185">
        <v>62.75</v>
      </c>
      <c r="GF197" s="205">
        <v>43.36</v>
      </c>
      <c r="GG197" s="205">
        <v>15.06</v>
      </c>
      <c r="GH197" s="186">
        <v>9.27</v>
      </c>
      <c r="GI197" s="389"/>
      <c r="GJ197" s="389"/>
      <c r="GK197" s="389"/>
      <c r="GL197" s="389"/>
      <c r="GM197" s="185"/>
      <c r="GN197" s="205"/>
      <c r="GO197" s="205"/>
      <c r="GP197" s="186"/>
      <c r="GQ197" s="185"/>
      <c r="GR197" s="205"/>
      <c r="GS197" s="205"/>
      <c r="GT197" s="186"/>
      <c r="GU197" s="185"/>
      <c r="GV197" s="205"/>
      <c r="GW197" s="205"/>
      <c r="GX197" s="186"/>
      <c r="GY197" s="185"/>
      <c r="GZ197" s="205"/>
      <c r="HA197" s="205"/>
      <c r="HB197" s="186"/>
      <c r="HC197" s="389"/>
      <c r="HD197" s="185">
        <v>41.31</v>
      </c>
      <c r="HE197" s="186">
        <v>0.63</v>
      </c>
      <c r="HF197" s="185">
        <v>85.21</v>
      </c>
      <c r="HG197" s="205">
        <v>84.8</v>
      </c>
      <c r="HH197" s="205">
        <v>21.38</v>
      </c>
      <c r="HI197" s="186">
        <v>5.86</v>
      </c>
      <c r="HJ197" s="185">
        <v>91.83</v>
      </c>
      <c r="HK197" s="186">
        <v>2.17</v>
      </c>
      <c r="HL197" s="185"/>
      <c r="HM197" s="205"/>
      <c r="HN197" s="205"/>
      <c r="HO197" s="186"/>
      <c r="HP197" s="185"/>
      <c r="HQ197" s="186"/>
      <c r="HR197" s="185"/>
      <c r="HS197" s="205"/>
      <c r="HT197" s="205"/>
      <c r="HU197" s="186"/>
      <c r="HV197" s="185">
        <v>29.385557216239235</v>
      </c>
      <c r="HW197" s="186">
        <v>0.60284101211588692</v>
      </c>
      <c r="HX197" s="185">
        <v>23.626896444363119</v>
      </c>
      <c r="HY197" s="186">
        <v>0.71222113991427816</v>
      </c>
      <c r="HZ197" s="185"/>
      <c r="IA197" s="205"/>
      <c r="IB197" s="205"/>
      <c r="IC197" s="186"/>
      <c r="ID197" s="185">
        <v>3.25</v>
      </c>
      <c r="IE197" s="186">
        <v>1.4</v>
      </c>
      <c r="IF197" s="185">
        <v>18.54</v>
      </c>
      <c r="IG197" s="186">
        <v>0.73</v>
      </c>
      <c r="IH197" s="185"/>
      <c r="II197" s="205"/>
      <c r="IJ197" s="205"/>
      <c r="IK197" s="186"/>
      <c r="IL197" s="389"/>
      <c r="IM197" s="185">
        <v>9.76</v>
      </c>
      <c r="IN197" s="186">
        <v>1.1100000000000001</v>
      </c>
      <c r="IO197" s="185"/>
      <c r="IP197" s="205"/>
      <c r="IQ197" s="205"/>
      <c r="IR197" s="186"/>
      <c r="IS197" s="185"/>
      <c r="IT197" s="205"/>
      <c r="IU197" s="205"/>
      <c r="IV197" s="186"/>
      <c r="IW197" s="185"/>
      <c r="IX197" s="205"/>
      <c r="IY197" s="205"/>
      <c r="IZ197" s="186"/>
      <c r="JA197" s="389"/>
      <c r="JB197" s="185"/>
      <c r="JC197" s="205"/>
      <c r="JD197" s="205"/>
      <c r="JE197" s="186"/>
      <c r="JF197" s="185"/>
      <c r="JG197" s="205"/>
      <c r="JH197" s="186"/>
      <c r="JI197" s="185">
        <v>2.33</v>
      </c>
      <c r="JJ197" s="186">
        <v>1.64</v>
      </c>
      <c r="JK197" s="185"/>
      <c r="JL197" s="205"/>
      <c r="JM197" s="205"/>
      <c r="JN197" s="186"/>
      <c r="JO197" s="185">
        <v>1.88</v>
      </c>
      <c r="JP197" s="186">
        <v>0.97</v>
      </c>
      <c r="JQ197" s="185"/>
      <c r="JR197" s="205"/>
      <c r="JS197" s="205"/>
      <c r="JT197" s="186"/>
      <c r="JU197" s="185"/>
      <c r="JV197" s="205"/>
      <c r="JW197" s="205"/>
      <c r="JX197" s="186"/>
      <c r="JY197" s="185"/>
      <c r="JZ197" s="205"/>
      <c r="KA197" s="205"/>
      <c r="KB197" s="186"/>
      <c r="KC197" s="185"/>
      <c r="KD197" s="205"/>
      <c r="KE197" s="205"/>
      <c r="KF197" s="410"/>
    </row>
    <row r="198" spans="1:292" s="151" customFormat="1" ht="15" customHeight="1">
      <c r="A198" s="887"/>
      <c r="B198" s="651" t="s">
        <v>435</v>
      </c>
      <c r="C198" s="266"/>
      <c r="D198" s="262">
        <v>10.82</v>
      </c>
      <c r="E198" s="284">
        <v>11.15</v>
      </c>
      <c r="F198" s="284">
        <v>12.19</v>
      </c>
      <c r="G198" s="284">
        <v>0.69</v>
      </c>
      <c r="H198" s="252">
        <v>0.5</v>
      </c>
      <c r="I198" s="262"/>
      <c r="J198" s="284"/>
      <c r="K198" s="284"/>
      <c r="L198" s="252"/>
      <c r="M198" s="262"/>
      <c r="N198" s="284"/>
      <c r="O198" s="284"/>
      <c r="P198" s="252"/>
      <c r="Q198" s="262">
        <v>36.4</v>
      </c>
      <c r="R198" s="284"/>
      <c r="S198" s="284"/>
      <c r="T198" s="252"/>
      <c r="U198" s="262">
        <v>39.479999999999997</v>
      </c>
      <c r="V198" s="284">
        <v>52.09</v>
      </c>
      <c r="W198" s="252">
        <v>10.15</v>
      </c>
      <c r="X198" s="262">
        <v>43.922151608294143</v>
      </c>
      <c r="Y198" s="284">
        <v>45.364475266302236</v>
      </c>
      <c r="Z198" s="284">
        <v>44.928248756551092</v>
      </c>
      <c r="AA198" s="252">
        <v>4.7300067067422331</v>
      </c>
      <c r="AB198" s="262"/>
      <c r="AC198" s="284"/>
      <c r="AD198" s="284"/>
      <c r="AE198" s="252"/>
      <c r="AF198" s="262"/>
      <c r="AG198" s="284"/>
      <c r="AH198" s="284"/>
      <c r="AI198" s="284"/>
      <c r="AJ198" s="252"/>
      <c r="AK198" s="262"/>
      <c r="AL198" s="284"/>
      <c r="AM198" s="284"/>
      <c r="AN198" s="252"/>
      <c r="AO198" s="262">
        <v>12.78</v>
      </c>
      <c r="AP198" s="252">
        <v>0.66</v>
      </c>
      <c r="AQ198" s="262">
        <v>45.03</v>
      </c>
      <c r="AR198" s="284">
        <v>44.34</v>
      </c>
      <c r="AS198" s="284">
        <v>22.74</v>
      </c>
      <c r="AT198" s="252">
        <v>3.51</v>
      </c>
      <c r="AU198" s="262"/>
      <c r="AV198" s="284"/>
      <c r="AW198" s="284"/>
      <c r="AX198" s="252"/>
      <c r="AY198" s="262"/>
      <c r="AZ198" s="284"/>
      <c r="BA198" s="284"/>
      <c r="BB198" s="252"/>
      <c r="BC198" s="262"/>
      <c r="BD198" s="284"/>
      <c r="BE198" s="284"/>
      <c r="BF198" s="252"/>
      <c r="BG198" s="262"/>
      <c r="BH198" s="284"/>
      <c r="BI198" s="284"/>
      <c r="BJ198" s="252"/>
      <c r="BK198" s="262">
        <v>28.47</v>
      </c>
      <c r="BL198" s="252">
        <v>5.34</v>
      </c>
      <c r="BM198" s="262">
        <v>48.06</v>
      </c>
      <c r="BN198" s="284">
        <v>45.34</v>
      </c>
      <c r="BO198" s="284">
        <v>19.97</v>
      </c>
      <c r="BP198" s="252">
        <v>3.26</v>
      </c>
      <c r="BQ198" s="266"/>
      <c r="BR198" s="262"/>
      <c r="BS198" s="284"/>
      <c r="BT198" s="252"/>
      <c r="BU198" s="262"/>
      <c r="BV198" s="284"/>
      <c r="BW198" s="252"/>
      <c r="BX198" s="262"/>
      <c r="BY198" s="284"/>
      <c r="BZ198" s="252"/>
      <c r="CA198" s="262"/>
      <c r="CB198" s="284"/>
      <c r="CC198" s="252"/>
      <c r="CD198" s="262"/>
      <c r="CE198" s="284"/>
      <c r="CF198" s="252"/>
      <c r="CG198" s="262"/>
      <c r="CH198" s="284"/>
      <c r="CI198" s="252"/>
      <c r="CJ198" s="262"/>
      <c r="CK198" s="252"/>
      <c r="CL198" s="262"/>
      <c r="CM198" s="252"/>
      <c r="CN198" s="262"/>
      <c r="CO198" s="252"/>
      <c r="CP198" s="262">
        <v>15.88</v>
      </c>
      <c r="CQ198" s="252">
        <v>2.74</v>
      </c>
      <c r="CR198" s="266"/>
      <c r="CS198" s="266"/>
      <c r="CT198" s="262"/>
      <c r="CU198" s="252"/>
      <c r="CV198" s="262"/>
      <c r="CW198" s="284"/>
      <c r="CX198" s="284"/>
      <c r="CY198" s="252"/>
      <c r="CZ198" s="266"/>
      <c r="DA198" s="262"/>
      <c r="DB198" s="284"/>
      <c r="DC198" s="284"/>
      <c r="DD198" s="284"/>
      <c r="DE198" s="252"/>
      <c r="DF198" s="262">
        <v>18.43</v>
      </c>
      <c r="DG198" s="284">
        <v>17.670000000000002</v>
      </c>
      <c r="DH198" s="284">
        <v>18.45</v>
      </c>
      <c r="DI198" s="284">
        <v>1.07</v>
      </c>
      <c r="DJ198" s="252">
        <v>0.66</v>
      </c>
      <c r="DK198" s="262"/>
      <c r="DL198" s="284"/>
      <c r="DM198" s="284"/>
      <c r="DN198" s="252"/>
      <c r="DO198" s="262"/>
      <c r="DP198" s="284"/>
      <c r="DQ198" s="284"/>
      <c r="DR198" s="252"/>
      <c r="DS198" s="262">
        <v>49.09</v>
      </c>
      <c r="DT198" s="284">
        <v>56.133783274565928</v>
      </c>
      <c r="DU198" s="284">
        <v>3.8</v>
      </c>
      <c r="DV198" s="252">
        <v>1.0455941672243925</v>
      </c>
      <c r="DW198" s="266"/>
      <c r="DX198" s="266"/>
      <c r="DY198" s="262"/>
      <c r="DZ198" s="284"/>
      <c r="EA198" s="284"/>
      <c r="EB198" s="252"/>
      <c r="EC198" s="266"/>
      <c r="ED198" s="266"/>
      <c r="EE198" s="262">
        <v>15.78</v>
      </c>
      <c r="EF198" s="252">
        <v>2.2000000000000002</v>
      </c>
      <c r="EG198" s="262">
        <v>9.2100000000000009</v>
      </c>
      <c r="EH198" s="252">
        <v>9.76</v>
      </c>
      <c r="EI198" s="262">
        <v>47.82</v>
      </c>
      <c r="EJ198" s="252">
        <v>16.829999999999998</v>
      </c>
      <c r="EK198" s="262">
        <v>33.677261615108335</v>
      </c>
      <c r="EL198" s="284">
        <v>19.924759252897353</v>
      </c>
      <c r="EM198" s="252">
        <v>8.8818461658958707</v>
      </c>
      <c r="EN198" s="262"/>
      <c r="EO198" s="252"/>
      <c r="EP198" s="262">
        <v>20.71</v>
      </c>
      <c r="EQ198" s="252">
        <v>2.0099999999999998</v>
      </c>
      <c r="ER198" s="262">
        <v>38.659999999999997</v>
      </c>
      <c r="ES198" s="252">
        <v>3.35</v>
      </c>
      <c r="ET198" s="262"/>
      <c r="EU198" s="284"/>
      <c r="EV198" s="284"/>
      <c r="EW198" s="252"/>
      <c r="EX198" s="262"/>
      <c r="EY198" s="284"/>
      <c r="EZ198" s="284"/>
      <c r="FA198" s="252"/>
      <c r="FB198" s="262">
        <v>28.98</v>
      </c>
      <c r="FC198" s="252">
        <v>2.3199999999999998</v>
      </c>
      <c r="FD198" s="262"/>
      <c r="FE198" s="284"/>
      <c r="FF198" s="284"/>
      <c r="FG198" s="252"/>
      <c r="FH198" s="262">
        <v>12.3</v>
      </c>
      <c r="FI198" s="252">
        <v>3.34</v>
      </c>
      <c r="FJ198" s="262">
        <v>10.89</v>
      </c>
      <c r="FK198" s="252">
        <v>3.03</v>
      </c>
      <c r="FL198" s="262"/>
      <c r="FM198" s="252"/>
      <c r="FN198" s="262"/>
      <c r="FO198" s="284"/>
      <c r="FP198" s="284"/>
      <c r="FQ198" s="252"/>
      <c r="FR198" s="262"/>
      <c r="FS198" s="606"/>
      <c r="FT198" s="606"/>
      <c r="FU198" s="643"/>
      <c r="FV198" s="262">
        <v>12.13</v>
      </c>
      <c r="FW198" s="252">
        <v>2.5099999999999998</v>
      </c>
      <c r="FX198" s="262">
        <v>7.8580125786602357</v>
      </c>
      <c r="FY198" s="252">
        <v>1.3008986315802076</v>
      </c>
      <c r="FZ198" s="262"/>
      <c r="GA198" s="252"/>
      <c r="GB198" s="266"/>
      <c r="GC198" s="262">
        <v>46.2</v>
      </c>
      <c r="GD198" s="252">
        <v>5.58</v>
      </c>
      <c r="GE198" s="262">
        <v>65.319999999999993</v>
      </c>
      <c r="GF198" s="284">
        <v>65.94</v>
      </c>
      <c r="GG198" s="284">
        <v>49.65</v>
      </c>
      <c r="GH198" s="252">
        <v>8.91</v>
      </c>
      <c r="GI198" s="266"/>
      <c r="GJ198" s="266"/>
      <c r="GK198" s="266"/>
      <c r="GL198" s="266"/>
      <c r="GM198" s="262"/>
      <c r="GN198" s="284"/>
      <c r="GO198" s="284"/>
      <c r="GP198" s="252"/>
      <c r="GQ198" s="262"/>
      <c r="GR198" s="284"/>
      <c r="GS198" s="284"/>
      <c r="GT198" s="252"/>
      <c r="GU198" s="262"/>
      <c r="GV198" s="284"/>
      <c r="GW198" s="284"/>
      <c r="GX198" s="252"/>
      <c r="GY198" s="262"/>
      <c r="GZ198" s="284"/>
      <c r="HA198" s="284"/>
      <c r="HB198" s="252"/>
      <c r="HC198" s="266"/>
      <c r="HD198" s="262">
        <v>26.06</v>
      </c>
      <c r="HE198" s="252">
        <v>0.87</v>
      </c>
      <c r="HF198" s="262">
        <v>59.07</v>
      </c>
      <c r="HG198" s="284">
        <v>68.099999999999994</v>
      </c>
      <c r="HH198" s="284">
        <v>63.26</v>
      </c>
      <c r="HI198" s="252">
        <v>3.58</v>
      </c>
      <c r="HJ198" s="262">
        <v>61.31</v>
      </c>
      <c r="HK198" s="252">
        <v>16.88</v>
      </c>
      <c r="HL198" s="262"/>
      <c r="HM198" s="284"/>
      <c r="HN198" s="284"/>
      <c r="HO198" s="252"/>
      <c r="HP198" s="262"/>
      <c r="HQ198" s="252"/>
      <c r="HR198" s="262"/>
      <c r="HS198" s="284"/>
      <c r="HT198" s="284"/>
      <c r="HU198" s="252"/>
      <c r="HV198" s="262">
        <v>18.047264274802096</v>
      </c>
      <c r="HW198" s="252">
        <v>1.1069239234664476</v>
      </c>
      <c r="HX198" s="262">
        <v>17.075727299160874</v>
      </c>
      <c r="HY198" s="252">
        <v>1.4256744963335983</v>
      </c>
      <c r="HZ198" s="262"/>
      <c r="IA198" s="284"/>
      <c r="IB198" s="284"/>
      <c r="IC198" s="252"/>
      <c r="ID198" s="262">
        <v>2.4900000000000002</v>
      </c>
      <c r="IE198" s="252">
        <v>3.43</v>
      </c>
      <c r="IF198" s="262">
        <v>11.76</v>
      </c>
      <c r="IG198" s="252">
        <v>2.44</v>
      </c>
      <c r="IH198" s="262"/>
      <c r="II198" s="284"/>
      <c r="IJ198" s="284"/>
      <c r="IK198" s="252"/>
      <c r="IL198" s="266"/>
      <c r="IM198" s="262">
        <v>14.07</v>
      </c>
      <c r="IN198" s="252">
        <v>3.99</v>
      </c>
      <c r="IO198" s="262"/>
      <c r="IP198" s="284"/>
      <c r="IQ198" s="284"/>
      <c r="IR198" s="252"/>
      <c r="IS198" s="262"/>
      <c r="IT198" s="284"/>
      <c r="IU198" s="284"/>
      <c r="IV198" s="252"/>
      <c r="IW198" s="262"/>
      <c r="IX198" s="284"/>
      <c r="IY198" s="284"/>
      <c r="IZ198" s="252"/>
      <c r="JA198" s="266"/>
      <c r="JB198" s="262"/>
      <c r="JC198" s="284"/>
      <c r="JD198" s="284"/>
      <c r="JE198" s="252"/>
      <c r="JF198" s="262"/>
      <c r="JG198" s="284"/>
      <c r="JH198" s="252"/>
      <c r="JI198" s="262">
        <v>8.56</v>
      </c>
      <c r="JJ198" s="252">
        <v>8.06</v>
      </c>
      <c r="JK198" s="262"/>
      <c r="JL198" s="284"/>
      <c r="JM198" s="284"/>
      <c r="JN198" s="252"/>
      <c r="JO198" s="262">
        <v>4.6500000000000004</v>
      </c>
      <c r="JP198" s="252">
        <v>1.77</v>
      </c>
      <c r="JQ198" s="262"/>
      <c r="JR198" s="284"/>
      <c r="JS198" s="284"/>
      <c r="JT198" s="252"/>
      <c r="JU198" s="262"/>
      <c r="JV198" s="284"/>
      <c r="JW198" s="284"/>
      <c r="JX198" s="252"/>
      <c r="JY198" s="262"/>
      <c r="JZ198" s="284"/>
      <c r="KA198" s="284"/>
      <c r="KB198" s="252"/>
      <c r="KC198" s="262"/>
      <c r="KD198" s="284"/>
      <c r="KE198" s="284"/>
      <c r="KF198" s="288"/>
    </row>
    <row r="199" spans="1:292" s="151" customFormat="1" ht="15" customHeight="1">
      <c r="A199" s="887"/>
      <c r="B199" s="651" t="s">
        <v>436</v>
      </c>
      <c r="C199" s="266"/>
      <c r="D199" s="262">
        <v>29.75</v>
      </c>
      <c r="E199" s="284">
        <v>30.97</v>
      </c>
      <c r="F199" s="284">
        <v>35.75</v>
      </c>
      <c r="G199" s="284">
        <v>18.079999999999998</v>
      </c>
      <c r="H199" s="252">
        <v>7.93</v>
      </c>
      <c r="I199" s="262"/>
      <c r="J199" s="284"/>
      <c r="K199" s="284"/>
      <c r="L199" s="252"/>
      <c r="M199" s="262"/>
      <c r="N199" s="284"/>
      <c r="O199" s="284"/>
      <c r="P199" s="252"/>
      <c r="Q199" s="262">
        <v>71.66</v>
      </c>
      <c r="R199" s="284"/>
      <c r="S199" s="284"/>
      <c r="T199" s="252"/>
      <c r="U199" s="262">
        <v>70.12</v>
      </c>
      <c r="V199" s="284">
        <v>105.89</v>
      </c>
      <c r="W199" s="252">
        <v>87.99</v>
      </c>
      <c r="X199" s="262">
        <v>81.313622378238279</v>
      </c>
      <c r="Y199" s="284">
        <v>86.771670970907778</v>
      </c>
      <c r="Z199" s="284">
        <v>108.27728823081679</v>
      </c>
      <c r="AA199" s="252">
        <v>60.271449206506624</v>
      </c>
      <c r="AB199" s="262"/>
      <c r="AC199" s="284"/>
      <c r="AD199" s="284"/>
      <c r="AE199" s="252"/>
      <c r="AF199" s="262"/>
      <c r="AG199" s="284"/>
      <c r="AH199" s="284"/>
      <c r="AI199" s="284"/>
      <c r="AJ199" s="252"/>
      <c r="AK199" s="262"/>
      <c r="AL199" s="284"/>
      <c r="AM199" s="284"/>
      <c r="AN199" s="252"/>
      <c r="AO199" s="262">
        <v>28.71</v>
      </c>
      <c r="AP199" s="252">
        <v>15.49</v>
      </c>
      <c r="AQ199" s="262">
        <v>135.47</v>
      </c>
      <c r="AR199" s="284">
        <v>146.51</v>
      </c>
      <c r="AS199" s="284">
        <v>151.65</v>
      </c>
      <c r="AT199" s="252">
        <v>121.53</v>
      </c>
      <c r="AU199" s="262"/>
      <c r="AV199" s="284"/>
      <c r="AW199" s="284"/>
      <c r="AX199" s="252"/>
      <c r="AY199" s="262"/>
      <c r="AZ199" s="284"/>
      <c r="BA199" s="284"/>
      <c r="BB199" s="252"/>
      <c r="BC199" s="262"/>
      <c r="BD199" s="284"/>
      <c r="BE199" s="284"/>
      <c r="BF199" s="252"/>
      <c r="BG199" s="262"/>
      <c r="BH199" s="284"/>
      <c r="BI199" s="284"/>
      <c r="BJ199" s="252"/>
      <c r="BK199" s="262">
        <v>44.51</v>
      </c>
      <c r="BL199" s="252">
        <v>81.040000000000006</v>
      </c>
      <c r="BM199" s="262">
        <v>100.17</v>
      </c>
      <c r="BN199" s="284">
        <v>102.66</v>
      </c>
      <c r="BO199" s="284">
        <v>101.28</v>
      </c>
      <c r="BP199" s="252">
        <v>64.05</v>
      </c>
      <c r="BQ199" s="266"/>
      <c r="BR199" s="262"/>
      <c r="BS199" s="284"/>
      <c r="BT199" s="252"/>
      <c r="BU199" s="262"/>
      <c r="BV199" s="284"/>
      <c r="BW199" s="252"/>
      <c r="BX199" s="262"/>
      <c r="BY199" s="284"/>
      <c r="BZ199" s="252"/>
      <c r="CA199" s="262"/>
      <c r="CB199" s="284"/>
      <c r="CC199" s="252"/>
      <c r="CD199" s="262"/>
      <c r="CE199" s="284"/>
      <c r="CF199" s="252"/>
      <c r="CG199" s="262"/>
      <c r="CH199" s="284"/>
      <c r="CI199" s="252"/>
      <c r="CJ199" s="262"/>
      <c r="CK199" s="252"/>
      <c r="CL199" s="262"/>
      <c r="CM199" s="252"/>
      <c r="CN199" s="262"/>
      <c r="CO199" s="252"/>
      <c r="CP199" s="262">
        <v>58.03</v>
      </c>
      <c r="CQ199" s="252">
        <v>42.23</v>
      </c>
      <c r="CR199" s="266"/>
      <c r="CS199" s="266"/>
      <c r="CT199" s="262"/>
      <c r="CU199" s="252"/>
      <c r="CV199" s="262"/>
      <c r="CW199" s="284"/>
      <c r="CX199" s="284"/>
      <c r="CY199" s="252"/>
      <c r="CZ199" s="266"/>
      <c r="DA199" s="262"/>
      <c r="DB199" s="284"/>
      <c r="DC199" s="284"/>
      <c r="DD199" s="284"/>
      <c r="DE199" s="252"/>
      <c r="DF199" s="262">
        <v>44.24</v>
      </c>
      <c r="DG199" s="284">
        <v>43.73</v>
      </c>
      <c r="DH199" s="284">
        <v>50.22</v>
      </c>
      <c r="DI199" s="284">
        <v>23.63</v>
      </c>
      <c r="DJ199" s="252">
        <v>8.7200000000000006</v>
      </c>
      <c r="DK199" s="262"/>
      <c r="DL199" s="284"/>
      <c r="DM199" s="284"/>
      <c r="DN199" s="252"/>
      <c r="DO199" s="262"/>
      <c r="DP199" s="284"/>
      <c r="DQ199" s="284"/>
      <c r="DR199" s="252"/>
      <c r="DS199" s="262">
        <v>85.9</v>
      </c>
      <c r="DT199" s="284">
        <v>107.20530752806481</v>
      </c>
      <c r="DU199" s="284">
        <v>91.68</v>
      </c>
      <c r="DV199" s="252">
        <v>5.0238239999260239</v>
      </c>
      <c r="DW199" s="266"/>
      <c r="DX199" s="266"/>
      <c r="DY199" s="262"/>
      <c r="DZ199" s="284"/>
      <c r="EA199" s="284"/>
      <c r="EB199" s="252"/>
      <c r="EC199" s="266"/>
      <c r="ED199" s="266"/>
      <c r="EE199" s="262">
        <v>46.95</v>
      </c>
      <c r="EF199" s="252">
        <v>35.22</v>
      </c>
      <c r="EG199" s="262">
        <v>64.209999999999994</v>
      </c>
      <c r="EH199" s="252">
        <v>59.65</v>
      </c>
      <c r="EI199" s="262">
        <v>71.78</v>
      </c>
      <c r="EJ199" s="252">
        <v>97.12</v>
      </c>
      <c r="EK199" s="262">
        <v>67.58376916541151</v>
      </c>
      <c r="EL199" s="284">
        <v>78.685711234387938</v>
      </c>
      <c r="EM199" s="252">
        <v>77.398257346307389</v>
      </c>
      <c r="EN199" s="262"/>
      <c r="EO199" s="252"/>
      <c r="EP199" s="262">
        <v>39.630000000000003</v>
      </c>
      <c r="EQ199" s="252">
        <v>26.02</v>
      </c>
      <c r="ER199" s="262">
        <v>83.78</v>
      </c>
      <c r="ES199" s="252">
        <v>50.25</v>
      </c>
      <c r="ET199" s="262"/>
      <c r="EU199" s="284"/>
      <c r="EV199" s="284"/>
      <c r="EW199" s="252"/>
      <c r="EX199" s="262"/>
      <c r="EY199" s="284"/>
      <c r="EZ199" s="284"/>
      <c r="FA199" s="252"/>
      <c r="FB199" s="262">
        <v>49.35</v>
      </c>
      <c r="FC199" s="252">
        <v>21.89</v>
      </c>
      <c r="FD199" s="262"/>
      <c r="FE199" s="284"/>
      <c r="FF199" s="284"/>
      <c r="FG199" s="252"/>
      <c r="FH199" s="262">
        <v>22.01</v>
      </c>
      <c r="FI199" s="252">
        <v>16.8</v>
      </c>
      <c r="FJ199" s="262">
        <v>19.84</v>
      </c>
      <c r="FK199" s="252">
        <v>16.45</v>
      </c>
      <c r="FL199" s="262"/>
      <c r="FM199" s="252"/>
      <c r="FN199" s="262"/>
      <c r="FO199" s="284"/>
      <c r="FP199" s="284"/>
      <c r="FQ199" s="252"/>
      <c r="FR199" s="262"/>
      <c r="FS199" s="606"/>
      <c r="FT199" s="606"/>
      <c r="FU199" s="643"/>
      <c r="FV199" s="262">
        <v>35.25</v>
      </c>
      <c r="FW199" s="252">
        <v>41.4</v>
      </c>
      <c r="FX199" s="262">
        <v>32.355064929854471</v>
      </c>
      <c r="FY199" s="252">
        <v>28.188075041603316</v>
      </c>
      <c r="FZ199" s="262"/>
      <c r="GA199" s="252"/>
      <c r="GB199" s="266"/>
      <c r="GC199" s="262">
        <v>163.63999999999999</v>
      </c>
      <c r="GD199" s="252">
        <v>160.30000000000001</v>
      </c>
      <c r="GE199" s="262">
        <v>183.09</v>
      </c>
      <c r="GF199" s="284">
        <v>197.7</v>
      </c>
      <c r="GG199" s="284">
        <v>208.13</v>
      </c>
      <c r="GH199" s="252">
        <v>180.13</v>
      </c>
      <c r="GI199" s="266"/>
      <c r="GJ199" s="266"/>
      <c r="GK199" s="266"/>
      <c r="GL199" s="266"/>
      <c r="GM199" s="262"/>
      <c r="GN199" s="284"/>
      <c r="GO199" s="284"/>
      <c r="GP199" s="252"/>
      <c r="GQ199" s="262"/>
      <c r="GR199" s="284"/>
      <c r="GS199" s="284"/>
      <c r="GT199" s="252"/>
      <c r="GU199" s="262"/>
      <c r="GV199" s="284"/>
      <c r="GW199" s="284"/>
      <c r="GX199" s="252"/>
      <c r="GY199" s="262"/>
      <c r="GZ199" s="284"/>
      <c r="HA199" s="284"/>
      <c r="HB199" s="252"/>
      <c r="HC199" s="266"/>
      <c r="HD199" s="262">
        <v>56</v>
      </c>
      <c r="HE199" s="252">
        <v>21.21</v>
      </c>
      <c r="HF199" s="262">
        <v>109.05</v>
      </c>
      <c r="HG199" s="284">
        <v>130.29</v>
      </c>
      <c r="HH199" s="284">
        <v>152.13999999999999</v>
      </c>
      <c r="HI199" s="252">
        <v>100.75</v>
      </c>
      <c r="HJ199" s="262">
        <v>112.17</v>
      </c>
      <c r="HK199" s="252">
        <v>123.51</v>
      </c>
      <c r="HL199" s="262"/>
      <c r="HM199" s="284"/>
      <c r="HN199" s="284"/>
      <c r="HO199" s="252"/>
      <c r="HP199" s="262"/>
      <c r="HQ199" s="252"/>
      <c r="HR199" s="262"/>
      <c r="HS199" s="284"/>
      <c r="HT199" s="284"/>
      <c r="HU199" s="252"/>
      <c r="HV199" s="262">
        <v>36.976315898855169</v>
      </c>
      <c r="HW199" s="252">
        <v>17.85732705401816</v>
      </c>
      <c r="HX199" s="262">
        <v>36.671743123137929</v>
      </c>
      <c r="HY199" s="252">
        <v>21.551959559786667</v>
      </c>
      <c r="HZ199" s="262"/>
      <c r="IA199" s="284"/>
      <c r="IB199" s="284"/>
      <c r="IC199" s="252"/>
      <c r="ID199" s="262">
        <v>7.16</v>
      </c>
      <c r="IE199" s="252">
        <v>25.45</v>
      </c>
      <c r="IF199" s="262">
        <v>23.3</v>
      </c>
      <c r="IG199" s="252">
        <v>18.32</v>
      </c>
      <c r="IH199" s="262"/>
      <c r="II199" s="284"/>
      <c r="IJ199" s="284"/>
      <c r="IK199" s="252"/>
      <c r="IL199" s="266"/>
      <c r="IM199" s="262">
        <v>32.869999999999997</v>
      </c>
      <c r="IN199" s="252">
        <v>37.4</v>
      </c>
      <c r="IO199" s="262"/>
      <c r="IP199" s="284"/>
      <c r="IQ199" s="284"/>
      <c r="IR199" s="252"/>
      <c r="IS199" s="262"/>
      <c r="IT199" s="284"/>
      <c r="IU199" s="284"/>
      <c r="IV199" s="252"/>
      <c r="IW199" s="262"/>
      <c r="IX199" s="284"/>
      <c r="IY199" s="284"/>
      <c r="IZ199" s="252"/>
      <c r="JA199" s="266"/>
      <c r="JB199" s="262"/>
      <c r="JC199" s="284"/>
      <c r="JD199" s="284"/>
      <c r="JE199" s="252"/>
      <c r="JF199" s="262"/>
      <c r="JG199" s="284"/>
      <c r="JH199" s="252"/>
      <c r="JI199" s="262">
        <v>89.07</v>
      </c>
      <c r="JJ199" s="252">
        <v>77.13</v>
      </c>
      <c r="JK199" s="262"/>
      <c r="JL199" s="284"/>
      <c r="JM199" s="284"/>
      <c r="JN199" s="252"/>
      <c r="JO199" s="262">
        <v>17.36</v>
      </c>
      <c r="JP199" s="252">
        <v>15.11</v>
      </c>
      <c r="JQ199" s="262"/>
      <c r="JR199" s="284"/>
      <c r="JS199" s="284"/>
      <c r="JT199" s="252"/>
      <c r="JU199" s="262"/>
      <c r="JV199" s="284"/>
      <c r="JW199" s="284"/>
      <c r="JX199" s="252"/>
      <c r="JY199" s="262"/>
      <c r="JZ199" s="284"/>
      <c r="KA199" s="284"/>
      <c r="KB199" s="252"/>
      <c r="KC199" s="262"/>
      <c r="KD199" s="284"/>
      <c r="KE199" s="284"/>
      <c r="KF199" s="288"/>
    </row>
    <row r="200" spans="1:292" s="151" customFormat="1" ht="15" customHeight="1">
      <c r="A200" s="887"/>
      <c r="B200" s="651" t="s">
        <v>437</v>
      </c>
      <c r="C200" s="266"/>
      <c r="D200" s="262">
        <v>30.84</v>
      </c>
      <c r="E200" s="284">
        <v>32.119999999999997</v>
      </c>
      <c r="F200" s="284">
        <v>37.47</v>
      </c>
      <c r="G200" s="284">
        <v>37.54</v>
      </c>
      <c r="H200" s="252">
        <v>34.770000000000003</v>
      </c>
      <c r="I200" s="262"/>
      <c r="J200" s="284"/>
      <c r="K200" s="284"/>
      <c r="L200" s="252"/>
      <c r="M200" s="262"/>
      <c r="N200" s="284"/>
      <c r="O200" s="284"/>
      <c r="P200" s="252"/>
      <c r="Q200" s="262">
        <v>72.06</v>
      </c>
      <c r="R200" s="284"/>
      <c r="S200" s="284"/>
      <c r="T200" s="252"/>
      <c r="U200" s="262">
        <v>53.94</v>
      </c>
      <c r="V200" s="284">
        <v>80.989999999999995</v>
      </c>
      <c r="W200" s="252">
        <v>73.150000000000006</v>
      </c>
      <c r="X200" s="262">
        <v>67.33256749618144</v>
      </c>
      <c r="Y200" s="284">
        <v>73.190791005456333</v>
      </c>
      <c r="Z200" s="284">
        <v>91.538278533367418</v>
      </c>
      <c r="AA200" s="252">
        <v>100.07400867959518</v>
      </c>
      <c r="AB200" s="262"/>
      <c r="AC200" s="284"/>
      <c r="AD200" s="284"/>
      <c r="AE200" s="252"/>
      <c r="AF200" s="262"/>
      <c r="AG200" s="284"/>
      <c r="AH200" s="284"/>
      <c r="AI200" s="284"/>
      <c r="AJ200" s="252"/>
      <c r="AK200" s="262"/>
      <c r="AL200" s="284"/>
      <c r="AM200" s="284"/>
      <c r="AN200" s="252"/>
      <c r="AO200" s="262">
        <v>30.16</v>
      </c>
      <c r="AP200" s="252">
        <v>26.38</v>
      </c>
      <c r="AQ200" s="262">
        <v>105.68</v>
      </c>
      <c r="AR200" s="284">
        <v>114.85</v>
      </c>
      <c r="AS200" s="284">
        <v>128.32</v>
      </c>
      <c r="AT200" s="252">
        <v>140.54</v>
      </c>
      <c r="AU200" s="262"/>
      <c r="AV200" s="284"/>
      <c r="AW200" s="284"/>
      <c r="AX200" s="252"/>
      <c r="AY200" s="262"/>
      <c r="AZ200" s="284"/>
      <c r="BA200" s="284"/>
      <c r="BB200" s="252"/>
      <c r="BC200" s="262"/>
      <c r="BD200" s="284"/>
      <c r="BE200" s="284"/>
      <c r="BF200" s="252"/>
      <c r="BG200" s="262"/>
      <c r="BH200" s="284"/>
      <c r="BI200" s="284"/>
      <c r="BJ200" s="252"/>
      <c r="BK200" s="262">
        <v>28.31</v>
      </c>
      <c r="BL200" s="252">
        <v>80.73</v>
      </c>
      <c r="BM200" s="262">
        <v>77.47</v>
      </c>
      <c r="BN200" s="284">
        <v>79.209999999999994</v>
      </c>
      <c r="BO200" s="284">
        <v>87.84</v>
      </c>
      <c r="BP200" s="252">
        <v>91.29</v>
      </c>
      <c r="BQ200" s="266"/>
      <c r="BR200" s="262"/>
      <c r="BS200" s="284"/>
      <c r="BT200" s="252"/>
      <c r="BU200" s="262"/>
      <c r="BV200" s="284"/>
      <c r="BW200" s="252"/>
      <c r="BX200" s="262"/>
      <c r="BY200" s="284"/>
      <c r="BZ200" s="252"/>
      <c r="CA200" s="262"/>
      <c r="CB200" s="284"/>
      <c r="CC200" s="252"/>
      <c r="CD200" s="262"/>
      <c r="CE200" s="284"/>
      <c r="CF200" s="252"/>
      <c r="CG200" s="262"/>
      <c r="CH200" s="284"/>
      <c r="CI200" s="252"/>
      <c r="CJ200" s="262"/>
      <c r="CK200" s="252"/>
      <c r="CL200" s="262"/>
      <c r="CM200" s="252"/>
      <c r="CN200" s="262"/>
      <c r="CO200" s="252"/>
      <c r="CP200" s="262">
        <v>48.79</v>
      </c>
      <c r="CQ200" s="252">
        <v>52.15</v>
      </c>
      <c r="CR200" s="266"/>
      <c r="CS200" s="266"/>
      <c r="CT200" s="262"/>
      <c r="CU200" s="252"/>
      <c r="CV200" s="262"/>
      <c r="CW200" s="284"/>
      <c r="CX200" s="284"/>
      <c r="CY200" s="252"/>
      <c r="CZ200" s="266"/>
      <c r="DA200" s="262"/>
      <c r="DB200" s="284"/>
      <c r="DC200" s="284"/>
      <c r="DD200" s="284"/>
      <c r="DE200" s="252"/>
      <c r="DF200" s="262">
        <v>37.25</v>
      </c>
      <c r="DG200" s="284">
        <v>38.1</v>
      </c>
      <c r="DH200" s="284">
        <v>43.38</v>
      </c>
      <c r="DI200" s="284">
        <v>46.36</v>
      </c>
      <c r="DJ200" s="252">
        <v>34.97</v>
      </c>
      <c r="DK200" s="262"/>
      <c r="DL200" s="284"/>
      <c r="DM200" s="284"/>
      <c r="DN200" s="252"/>
      <c r="DO200" s="262"/>
      <c r="DP200" s="284"/>
      <c r="DQ200" s="284"/>
      <c r="DR200" s="252"/>
      <c r="DS200" s="262">
        <v>66.58</v>
      </c>
      <c r="DT200" s="284">
        <v>83.10725179568324</v>
      </c>
      <c r="DU200" s="284">
        <v>103.58</v>
      </c>
      <c r="DV200" s="252">
        <v>88.415594468546274</v>
      </c>
      <c r="DW200" s="266"/>
      <c r="DX200" s="266"/>
      <c r="DY200" s="262"/>
      <c r="DZ200" s="284"/>
      <c r="EA200" s="284"/>
      <c r="EB200" s="252"/>
      <c r="EC200" s="266"/>
      <c r="ED200" s="266"/>
      <c r="EE200" s="262">
        <v>42.44</v>
      </c>
      <c r="EF200" s="252">
        <v>46.02</v>
      </c>
      <c r="EG200" s="262">
        <v>64.31</v>
      </c>
      <c r="EH200" s="252">
        <v>57.07</v>
      </c>
      <c r="EI200" s="262">
        <v>52.96</v>
      </c>
      <c r="EJ200" s="252">
        <v>88.26</v>
      </c>
      <c r="EK200" s="262">
        <v>55.492718302243851</v>
      </c>
      <c r="EL200" s="284">
        <v>72.094408314070819</v>
      </c>
      <c r="EM200" s="252">
        <v>72.447229945757499</v>
      </c>
      <c r="EN200" s="262"/>
      <c r="EO200" s="252"/>
      <c r="EP200" s="262">
        <v>35.67</v>
      </c>
      <c r="EQ200" s="252">
        <v>35.72</v>
      </c>
      <c r="ER200" s="262">
        <v>78.55</v>
      </c>
      <c r="ES200" s="252">
        <v>67.95</v>
      </c>
      <c r="ET200" s="262"/>
      <c r="EU200" s="284"/>
      <c r="EV200" s="284"/>
      <c r="EW200" s="252"/>
      <c r="EX200" s="262"/>
      <c r="EY200" s="284"/>
      <c r="EZ200" s="284"/>
      <c r="FA200" s="252"/>
      <c r="FB200" s="262">
        <v>38.71</v>
      </c>
      <c r="FC200" s="252">
        <v>20.64</v>
      </c>
      <c r="FD200" s="262"/>
      <c r="FE200" s="284"/>
      <c r="FF200" s="284"/>
      <c r="FG200" s="252"/>
      <c r="FH200" s="262">
        <v>22.22</v>
      </c>
      <c r="FI200" s="252">
        <v>23.26</v>
      </c>
      <c r="FJ200" s="262">
        <v>20.25</v>
      </c>
      <c r="FK200" s="252">
        <v>22.13</v>
      </c>
      <c r="FL200" s="262"/>
      <c r="FM200" s="252"/>
      <c r="FN200" s="262"/>
      <c r="FO200" s="284"/>
      <c r="FP200" s="284"/>
      <c r="FQ200" s="252"/>
      <c r="FR200" s="262"/>
      <c r="FS200" s="606"/>
      <c r="FT200" s="606"/>
      <c r="FU200" s="643"/>
      <c r="FV200" s="262">
        <v>34.94</v>
      </c>
      <c r="FW200" s="252">
        <v>48.68</v>
      </c>
      <c r="FX200" s="262">
        <v>32.263886678673749</v>
      </c>
      <c r="FY200" s="252">
        <v>33.982420822009651</v>
      </c>
      <c r="FZ200" s="262"/>
      <c r="GA200" s="252"/>
      <c r="GB200" s="266"/>
      <c r="GC200" s="262">
        <v>113.97</v>
      </c>
      <c r="GD200" s="252">
        <v>200.93</v>
      </c>
      <c r="GE200" s="262">
        <v>147.38</v>
      </c>
      <c r="GF200" s="284">
        <v>157.72</v>
      </c>
      <c r="GG200" s="284">
        <v>171.75</v>
      </c>
      <c r="GH200" s="252">
        <v>209.94</v>
      </c>
      <c r="GI200" s="266"/>
      <c r="GJ200" s="266"/>
      <c r="GK200" s="266"/>
      <c r="GL200" s="266"/>
      <c r="GM200" s="262"/>
      <c r="GN200" s="284"/>
      <c r="GO200" s="284"/>
      <c r="GP200" s="252"/>
      <c r="GQ200" s="262"/>
      <c r="GR200" s="284"/>
      <c r="GS200" s="284"/>
      <c r="GT200" s="252"/>
      <c r="GU200" s="262"/>
      <c r="GV200" s="284"/>
      <c r="GW200" s="284"/>
      <c r="GX200" s="252"/>
      <c r="GY200" s="262"/>
      <c r="GZ200" s="284"/>
      <c r="HA200" s="284"/>
      <c r="HB200" s="252"/>
      <c r="HC200" s="266"/>
      <c r="HD200" s="262">
        <v>51.66</v>
      </c>
      <c r="HE200" s="252">
        <v>31.89</v>
      </c>
      <c r="HF200" s="262">
        <v>82.89</v>
      </c>
      <c r="HG200" s="284">
        <v>97.42</v>
      </c>
      <c r="HH200" s="284">
        <v>116.21</v>
      </c>
      <c r="HI200" s="252">
        <v>148.63</v>
      </c>
      <c r="HJ200" s="262">
        <v>81.400000000000006</v>
      </c>
      <c r="HK200" s="252">
        <v>97.75</v>
      </c>
      <c r="HL200" s="262"/>
      <c r="HM200" s="284"/>
      <c r="HN200" s="284"/>
      <c r="HO200" s="252"/>
      <c r="HP200" s="262"/>
      <c r="HQ200" s="252"/>
      <c r="HR200" s="262"/>
      <c r="HS200" s="284"/>
      <c r="HT200" s="284"/>
      <c r="HU200" s="252"/>
      <c r="HV200" s="262">
        <v>34.457135959836776</v>
      </c>
      <c r="HW200" s="252">
        <v>29.359092462009688</v>
      </c>
      <c r="HX200" s="262">
        <v>36.392190161588594</v>
      </c>
      <c r="HY200" s="252">
        <v>34.297514201339133</v>
      </c>
      <c r="HZ200" s="262"/>
      <c r="IA200" s="284"/>
      <c r="IB200" s="284"/>
      <c r="IC200" s="252"/>
      <c r="ID200" s="262">
        <v>8.3800000000000008</v>
      </c>
      <c r="IE200" s="252">
        <v>34.340000000000003</v>
      </c>
      <c r="IF200" s="262">
        <v>22.51</v>
      </c>
      <c r="IG200" s="252">
        <v>24.95</v>
      </c>
      <c r="IH200" s="262"/>
      <c r="II200" s="284"/>
      <c r="IJ200" s="284"/>
      <c r="IK200" s="252"/>
      <c r="IL200" s="266"/>
      <c r="IM200" s="262">
        <v>31.71</v>
      </c>
      <c r="IN200" s="252">
        <v>39.130000000000003</v>
      </c>
      <c r="IO200" s="262"/>
      <c r="IP200" s="284"/>
      <c r="IQ200" s="284"/>
      <c r="IR200" s="252"/>
      <c r="IS200" s="262"/>
      <c r="IT200" s="284"/>
      <c r="IU200" s="284"/>
      <c r="IV200" s="252"/>
      <c r="IW200" s="262"/>
      <c r="IX200" s="284"/>
      <c r="IY200" s="284"/>
      <c r="IZ200" s="252"/>
      <c r="JA200" s="266"/>
      <c r="JB200" s="262"/>
      <c r="JC200" s="284"/>
      <c r="JD200" s="284"/>
      <c r="JE200" s="252"/>
      <c r="JF200" s="262"/>
      <c r="JG200" s="284"/>
      <c r="JH200" s="252"/>
      <c r="JI200" s="262">
        <v>86.41</v>
      </c>
      <c r="JJ200" s="252">
        <v>75.78</v>
      </c>
      <c r="JK200" s="262"/>
      <c r="JL200" s="284"/>
      <c r="JM200" s="284"/>
      <c r="JN200" s="252"/>
      <c r="JO200" s="262">
        <v>24.67</v>
      </c>
      <c r="JP200" s="252">
        <v>25.24</v>
      </c>
      <c r="JQ200" s="262"/>
      <c r="JR200" s="284"/>
      <c r="JS200" s="284"/>
      <c r="JT200" s="252"/>
      <c r="JU200" s="262"/>
      <c r="JV200" s="284"/>
      <c r="JW200" s="284"/>
      <c r="JX200" s="252"/>
      <c r="JY200" s="262"/>
      <c r="JZ200" s="284"/>
      <c r="KA200" s="284"/>
      <c r="KB200" s="252"/>
      <c r="KC200" s="262"/>
      <c r="KD200" s="284"/>
      <c r="KE200" s="284"/>
      <c r="KF200" s="288"/>
    </row>
    <row r="201" spans="1:292" s="151" customFormat="1" ht="15" customHeight="1">
      <c r="A201" s="887"/>
      <c r="B201" s="651" t="s">
        <v>438</v>
      </c>
      <c r="C201" s="266"/>
      <c r="D201" s="262">
        <v>21.56</v>
      </c>
      <c r="E201" s="284">
        <v>22.89</v>
      </c>
      <c r="F201" s="284">
        <v>26.19</v>
      </c>
      <c r="G201" s="284">
        <v>28.3</v>
      </c>
      <c r="H201" s="252">
        <v>29.69</v>
      </c>
      <c r="I201" s="262"/>
      <c r="J201" s="284"/>
      <c r="K201" s="284"/>
      <c r="L201" s="252"/>
      <c r="M201" s="262"/>
      <c r="N201" s="284"/>
      <c r="O201" s="284"/>
      <c r="P201" s="252"/>
      <c r="Q201" s="262">
        <v>53.58</v>
      </c>
      <c r="R201" s="284"/>
      <c r="S201" s="284"/>
      <c r="T201" s="252"/>
      <c r="U201" s="262">
        <v>34.06</v>
      </c>
      <c r="V201" s="284">
        <v>51.5</v>
      </c>
      <c r="W201" s="252">
        <v>46.01</v>
      </c>
      <c r="X201" s="262">
        <v>48.516083600075341</v>
      </c>
      <c r="Y201" s="284">
        <v>52.156713428640558</v>
      </c>
      <c r="Z201" s="284">
        <v>67.27077175998248</v>
      </c>
      <c r="AA201" s="252">
        <v>73.797802253465505</v>
      </c>
      <c r="AB201" s="262"/>
      <c r="AC201" s="284"/>
      <c r="AD201" s="284"/>
      <c r="AE201" s="252"/>
      <c r="AF201" s="262"/>
      <c r="AG201" s="284"/>
      <c r="AH201" s="284"/>
      <c r="AI201" s="284"/>
      <c r="AJ201" s="252"/>
      <c r="AK201" s="262"/>
      <c r="AL201" s="284"/>
      <c r="AM201" s="284"/>
      <c r="AN201" s="252"/>
      <c r="AO201" s="262">
        <v>25.04</v>
      </c>
      <c r="AP201" s="252">
        <v>22.17</v>
      </c>
      <c r="AQ201" s="262">
        <v>56.28</v>
      </c>
      <c r="AR201" s="284">
        <v>61.34</v>
      </c>
      <c r="AS201" s="284">
        <v>68.37</v>
      </c>
      <c r="AT201" s="252">
        <v>75.87</v>
      </c>
      <c r="AU201" s="262"/>
      <c r="AV201" s="284"/>
      <c r="AW201" s="284"/>
      <c r="AX201" s="252"/>
      <c r="AY201" s="262"/>
      <c r="AZ201" s="284"/>
      <c r="BA201" s="284"/>
      <c r="BB201" s="252"/>
      <c r="BC201" s="262"/>
      <c r="BD201" s="284"/>
      <c r="BE201" s="284"/>
      <c r="BF201" s="252"/>
      <c r="BG201" s="262"/>
      <c r="BH201" s="284"/>
      <c r="BI201" s="284"/>
      <c r="BJ201" s="252"/>
      <c r="BK201" s="262">
        <v>18.600000000000001</v>
      </c>
      <c r="BL201" s="252">
        <v>48.59</v>
      </c>
      <c r="BM201" s="262">
        <v>56.96</v>
      </c>
      <c r="BN201" s="284">
        <v>57.55</v>
      </c>
      <c r="BO201" s="284">
        <v>63.98</v>
      </c>
      <c r="BP201" s="252">
        <v>69.180000000000007</v>
      </c>
      <c r="BQ201" s="266"/>
      <c r="BR201" s="262"/>
      <c r="BS201" s="284"/>
      <c r="BT201" s="252"/>
      <c r="BU201" s="262"/>
      <c r="BV201" s="284"/>
      <c r="BW201" s="252"/>
      <c r="BX201" s="262"/>
      <c r="BY201" s="284"/>
      <c r="BZ201" s="252"/>
      <c r="CA201" s="262"/>
      <c r="CB201" s="284"/>
      <c r="CC201" s="252"/>
      <c r="CD201" s="262"/>
      <c r="CE201" s="284"/>
      <c r="CF201" s="252"/>
      <c r="CG201" s="262"/>
      <c r="CH201" s="284"/>
      <c r="CI201" s="252"/>
      <c r="CJ201" s="262"/>
      <c r="CK201" s="252"/>
      <c r="CL201" s="262"/>
      <c r="CM201" s="252"/>
      <c r="CN201" s="262"/>
      <c r="CO201" s="252"/>
      <c r="CP201" s="262">
        <v>18.89</v>
      </c>
      <c r="CQ201" s="252">
        <v>21.33</v>
      </c>
      <c r="CR201" s="266"/>
      <c r="CS201" s="266"/>
      <c r="CT201" s="262"/>
      <c r="CU201" s="252"/>
      <c r="CV201" s="262"/>
      <c r="CW201" s="284"/>
      <c r="CX201" s="284"/>
      <c r="CY201" s="252"/>
      <c r="CZ201" s="266"/>
      <c r="DA201" s="262"/>
      <c r="DB201" s="284"/>
      <c r="DC201" s="284"/>
      <c r="DD201" s="284"/>
      <c r="DE201" s="252"/>
      <c r="DF201" s="262">
        <v>25.23</v>
      </c>
      <c r="DG201" s="284">
        <v>26.3</v>
      </c>
      <c r="DH201" s="284">
        <v>29.43</v>
      </c>
      <c r="DI201" s="284">
        <v>33.76</v>
      </c>
      <c r="DJ201" s="252">
        <v>27.79</v>
      </c>
      <c r="DK201" s="262"/>
      <c r="DL201" s="284"/>
      <c r="DM201" s="284"/>
      <c r="DN201" s="252"/>
      <c r="DO201" s="262"/>
      <c r="DP201" s="284"/>
      <c r="DQ201" s="284"/>
      <c r="DR201" s="252"/>
      <c r="DS201" s="262">
        <v>45.94</v>
      </c>
      <c r="DT201" s="284">
        <v>57.67711599153526</v>
      </c>
      <c r="DU201" s="284">
        <v>72.06</v>
      </c>
      <c r="DV201" s="252">
        <v>94.852645483128995</v>
      </c>
      <c r="DW201" s="266"/>
      <c r="DX201" s="266"/>
      <c r="DY201" s="262"/>
      <c r="DZ201" s="284"/>
      <c r="EA201" s="284"/>
      <c r="EB201" s="252"/>
      <c r="EC201" s="266"/>
      <c r="ED201" s="266"/>
      <c r="EE201" s="262">
        <v>33.049999999999997</v>
      </c>
      <c r="EF201" s="252">
        <v>37.270000000000003</v>
      </c>
      <c r="EG201" s="262">
        <v>39.880000000000003</v>
      </c>
      <c r="EH201" s="252">
        <v>31.4</v>
      </c>
      <c r="EI201" s="262">
        <v>28.83</v>
      </c>
      <c r="EJ201" s="252">
        <v>48.86</v>
      </c>
      <c r="EK201" s="262">
        <v>39.230242729695284</v>
      </c>
      <c r="EL201" s="284">
        <v>49.864631495444982</v>
      </c>
      <c r="EM201" s="252">
        <v>49.35924460992473</v>
      </c>
      <c r="EN201" s="262"/>
      <c r="EO201" s="252"/>
      <c r="EP201" s="262">
        <v>25.76</v>
      </c>
      <c r="EQ201" s="252">
        <v>25.62</v>
      </c>
      <c r="ER201" s="262">
        <v>54.43</v>
      </c>
      <c r="ES201" s="252">
        <v>47.67</v>
      </c>
      <c r="ET201" s="262"/>
      <c r="EU201" s="284"/>
      <c r="EV201" s="284"/>
      <c r="EW201" s="252"/>
      <c r="EX201" s="262"/>
      <c r="EY201" s="284"/>
      <c r="EZ201" s="284"/>
      <c r="FA201" s="252"/>
      <c r="FB201" s="262">
        <v>22.1</v>
      </c>
      <c r="FC201" s="252">
        <v>10.51</v>
      </c>
      <c r="FD201" s="262"/>
      <c r="FE201" s="284"/>
      <c r="FF201" s="284"/>
      <c r="FG201" s="252"/>
      <c r="FH201" s="262">
        <v>15.74</v>
      </c>
      <c r="FI201" s="252">
        <v>16.75</v>
      </c>
      <c r="FJ201" s="262">
        <v>13.82</v>
      </c>
      <c r="FK201" s="252">
        <v>15.87</v>
      </c>
      <c r="FL201" s="262"/>
      <c r="FM201" s="252"/>
      <c r="FN201" s="262"/>
      <c r="FO201" s="284"/>
      <c r="FP201" s="284"/>
      <c r="FQ201" s="252"/>
      <c r="FR201" s="262"/>
      <c r="FS201" s="606"/>
      <c r="FT201" s="606"/>
      <c r="FU201" s="643"/>
      <c r="FV201" s="262">
        <v>14.92</v>
      </c>
      <c r="FW201" s="252">
        <v>18.670000000000002</v>
      </c>
      <c r="FX201" s="262">
        <v>28.107512884361274</v>
      </c>
      <c r="FY201" s="252">
        <v>31.789892705352756</v>
      </c>
      <c r="FZ201" s="262"/>
      <c r="GA201" s="252"/>
      <c r="GB201" s="266"/>
      <c r="GC201" s="262">
        <v>59.32</v>
      </c>
      <c r="GD201" s="252">
        <v>94.11</v>
      </c>
      <c r="GE201" s="262">
        <v>75.16</v>
      </c>
      <c r="GF201" s="284">
        <v>79.22</v>
      </c>
      <c r="GG201" s="284">
        <v>87.3</v>
      </c>
      <c r="GH201" s="252">
        <v>107.03</v>
      </c>
      <c r="GI201" s="266"/>
      <c r="GJ201" s="266"/>
      <c r="GK201" s="266"/>
      <c r="GL201" s="266"/>
      <c r="GM201" s="262"/>
      <c r="GN201" s="284"/>
      <c r="GO201" s="284"/>
      <c r="GP201" s="252"/>
      <c r="GQ201" s="262"/>
      <c r="GR201" s="284"/>
      <c r="GS201" s="284"/>
      <c r="GT201" s="252"/>
      <c r="GU201" s="262"/>
      <c r="GV201" s="284"/>
      <c r="GW201" s="284"/>
      <c r="GX201" s="252"/>
      <c r="GY201" s="262"/>
      <c r="GZ201" s="284"/>
      <c r="HA201" s="284"/>
      <c r="HB201" s="252"/>
      <c r="HC201" s="266"/>
      <c r="HD201" s="262">
        <v>42.93</v>
      </c>
      <c r="HE201" s="252">
        <v>27.42</v>
      </c>
      <c r="HF201" s="262">
        <v>54.79</v>
      </c>
      <c r="HG201" s="284">
        <v>63.64</v>
      </c>
      <c r="HH201" s="284">
        <v>76.09</v>
      </c>
      <c r="HI201" s="252">
        <v>98.23</v>
      </c>
      <c r="HJ201" s="262">
        <v>46.15</v>
      </c>
      <c r="HK201" s="252">
        <v>53.97</v>
      </c>
      <c r="HL201" s="262"/>
      <c r="HM201" s="284"/>
      <c r="HN201" s="284"/>
      <c r="HO201" s="252"/>
      <c r="HP201" s="262"/>
      <c r="HQ201" s="252"/>
      <c r="HR201" s="262"/>
      <c r="HS201" s="284"/>
      <c r="HT201" s="284"/>
      <c r="HU201" s="252"/>
      <c r="HV201" s="262">
        <v>24.598569947744334</v>
      </c>
      <c r="HW201" s="252">
        <v>21.02493799816855</v>
      </c>
      <c r="HX201" s="262">
        <v>26.092807486512886</v>
      </c>
      <c r="HY201" s="252">
        <v>24.770509070956376</v>
      </c>
      <c r="HZ201" s="262"/>
      <c r="IA201" s="284"/>
      <c r="IB201" s="284"/>
      <c r="IC201" s="252"/>
      <c r="ID201" s="262">
        <v>8.58</v>
      </c>
      <c r="IE201" s="252">
        <v>24.86</v>
      </c>
      <c r="IF201" s="262">
        <v>15.79</v>
      </c>
      <c r="IG201" s="252">
        <v>18.149999999999999</v>
      </c>
      <c r="IH201" s="262"/>
      <c r="II201" s="284"/>
      <c r="IJ201" s="284"/>
      <c r="IK201" s="252"/>
      <c r="IL201" s="266"/>
      <c r="IM201" s="262">
        <v>20.2</v>
      </c>
      <c r="IN201" s="252">
        <v>22.4</v>
      </c>
      <c r="IO201" s="262"/>
      <c r="IP201" s="284"/>
      <c r="IQ201" s="284"/>
      <c r="IR201" s="252"/>
      <c r="IS201" s="262"/>
      <c r="IT201" s="284"/>
      <c r="IU201" s="284"/>
      <c r="IV201" s="252"/>
      <c r="IW201" s="262"/>
      <c r="IX201" s="284"/>
      <c r="IY201" s="284"/>
      <c r="IZ201" s="252"/>
      <c r="JA201" s="266"/>
      <c r="JB201" s="262"/>
      <c r="JC201" s="284"/>
      <c r="JD201" s="284"/>
      <c r="JE201" s="252"/>
      <c r="JF201" s="262"/>
      <c r="JG201" s="284"/>
      <c r="JH201" s="252"/>
      <c r="JI201" s="262">
        <v>58.35</v>
      </c>
      <c r="JJ201" s="252">
        <v>48.44</v>
      </c>
      <c r="JK201" s="262"/>
      <c r="JL201" s="284"/>
      <c r="JM201" s="284"/>
      <c r="JN201" s="252"/>
      <c r="JO201" s="262">
        <v>23.06</v>
      </c>
      <c r="JP201" s="252">
        <v>23.77</v>
      </c>
      <c r="JQ201" s="262"/>
      <c r="JR201" s="284"/>
      <c r="JS201" s="284"/>
      <c r="JT201" s="252"/>
      <c r="JU201" s="262"/>
      <c r="JV201" s="284"/>
      <c r="JW201" s="284"/>
      <c r="JX201" s="252"/>
      <c r="JY201" s="262"/>
      <c r="JZ201" s="284"/>
      <c r="KA201" s="284"/>
      <c r="KB201" s="252"/>
      <c r="KC201" s="262"/>
      <c r="KD201" s="284"/>
      <c r="KE201" s="284"/>
      <c r="KF201" s="288"/>
    </row>
    <row r="202" spans="1:292" s="151" customFormat="1" ht="15" customHeight="1">
      <c r="A202" s="887"/>
      <c r="B202" s="651" t="s">
        <v>439</v>
      </c>
      <c r="C202" s="266"/>
      <c r="D202" s="262">
        <v>16.03</v>
      </c>
      <c r="E202" s="284">
        <v>17.29</v>
      </c>
      <c r="F202" s="284">
        <v>19.77</v>
      </c>
      <c r="G202" s="284">
        <v>22.05</v>
      </c>
      <c r="H202" s="252">
        <v>23</v>
      </c>
      <c r="I202" s="262"/>
      <c r="J202" s="284"/>
      <c r="K202" s="284"/>
      <c r="L202" s="252"/>
      <c r="M202" s="262"/>
      <c r="N202" s="284"/>
      <c r="O202" s="284"/>
      <c r="P202" s="252"/>
      <c r="Q202" s="262">
        <v>44.84</v>
      </c>
      <c r="R202" s="284"/>
      <c r="S202" s="284"/>
      <c r="T202" s="252"/>
      <c r="U202" s="262">
        <v>28.12</v>
      </c>
      <c r="V202" s="284">
        <v>41.62</v>
      </c>
      <c r="W202" s="252">
        <v>37.799999999999997</v>
      </c>
      <c r="X202" s="262">
        <v>36.827818629037843</v>
      </c>
      <c r="Y202" s="284">
        <v>40.588253332473847</v>
      </c>
      <c r="Z202" s="284">
        <v>51.130739712199428</v>
      </c>
      <c r="AA202" s="252">
        <v>58.133604752694104</v>
      </c>
      <c r="AB202" s="262"/>
      <c r="AC202" s="284"/>
      <c r="AD202" s="284"/>
      <c r="AE202" s="252"/>
      <c r="AF202" s="262"/>
      <c r="AG202" s="284"/>
      <c r="AH202" s="284"/>
      <c r="AI202" s="284"/>
      <c r="AJ202" s="252"/>
      <c r="AK202" s="262"/>
      <c r="AL202" s="284"/>
      <c r="AM202" s="284"/>
      <c r="AN202" s="252"/>
      <c r="AO202" s="262">
        <v>25.38</v>
      </c>
      <c r="AP202" s="252">
        <v>22.8</v>
      </c>
      <c r="AQ202" s="262">
        <v>36.380000000000003</v>
      </c>
      <c r="AR202" s="284">
        <v>39.590000000000003</v>
      </c>
      <c r="AS202" s="284">
        <v>43.91</v>
      </c>
      <c r="AT202" s="252">
        <v>48.78</v>
      </c>
      <c r="AU202" s="262"/>
      <c r="AV202" s="284"/>
      <c r="AW202" s="284"/>
      <c r="AX202" s="252"/>
      <c r="AY202" s="262"/>
      <c r="AZ202" s="284"/>
      <c r="BA202" s="284"/>
      <c r="BB202" s="252"/>
      <c r="BC202" s="262"/>
      <c r="BD202" s="284"/>
      <c r="BE202" s="284"/>
      <c r="BF202" s="252"/>
      <c r="BG202" s="262"/>
      <c r="BH202" s="284"/>
      <c r="BI202" s="284"/>
      <c r="BJ202" s="252"/>
      <c r="BK202" s="262">
        <v>21.7</v>
      </c>
      <c r="BL202" s="252">
        <v>37.17</v>
      </c>
      <c r="BM202" s="262">
        <v>43.49</v>
      </c>
      <c r="BN202" s="284">
        <v>43.41</v>
      </c>
      <c r="BO202" s="284">
        <v>48.17</v>
      </c>
      <c r="BP202" s="252">
        <v>52.65</v>
      </c>
      <c r="BQ202" s="266"/>
      <c r="BR202" s="262"/>
      <c r="BS202" s="284"/>
      <c r="BT202" s="252"/>
      <c r="BU202" s="262"/>
      <c r="BV202" s="284"/>
      <c r="BW202" s="252"/>
      <c r="BX202" s="262"/>
      <c r="BY202" s="284"/>
      <c r="BZ202" s="252"/>
      <c r="CA202" s="262"/>
      <c r="CB202" s="284"/>
      <c r="CC202" s="252"/>
      <c r="CD202" s="262"/>
      <c r="CE202" s="284"/>
      <c r="CF202" s="252"/>
      <c r="CG202" s="262"/>
      <c r="CH202" s="284"/>
      <c r="CI202" s="252"/>
      <c r="CJ202" s="262"/>
      <c r="CK202" s="252"/>
      <c r="CL202" s="262"/>
      <c r="CM202" s="252"/>
      <c r="CN202" s="262"/>
      <c r="CO202" s="252"/>
      <c r="CP202" s="262">
        <v>11.09</v>
      </c>
      <c r="CQ202" s="252">
        <v>12.55</v>
      </c>
      <c r="CR202" s="266"/>
      <c r="CS202" s="266"/>
      <c r="CT202" s="262"/>
      <c r="CU202" s="252"/>
      <c r="CV202" s="262"/>
      <c r="CW202" s="284"/>
      <c r="CX202" s="284"/>
      <c r="CY202" s="252"/>
      <c r="CZ202" s="266"/>
      <c r="DA202" s="262"/>
      <c r="DB202" s="284"/>
      <c r="DC202" s="284"/>
      <c r="DD202" s="284"/>
      <c r="DE202" s="252"/>
      <c r="DF202" s="262">
        <v>18.73</v>
      </c>
      <c r="DG202" s="284">
        <v>20.18</v>
      </c>
      <c r="DH202" s="284">
        <v>21.9</v>
      </c>
      <c r="DI202" s="284">
        <v>25.67</v>
      </c>
      <c r="DJ202" s="252">
        <v>21.21</v>
      </c>
      <c r="DK202" s="262"/>
      <c r="DL202" s="284"/>
      <c r="DM202" s="284"/>
      <c r="DN202" s="252"/>
      <c r="DO202" s="262"/>
      <c r="DP202" s="284"/>
      <c r="DQ202" s="284"/>
      <c r="DR202" s="252"/>
      <c r="DS202" s="262">
        <v>34.47</v>
      </c>
      <c r="DT202" s="284">
        <v>42.743097131032783</v>
      </c>
      <c r="DU202" s="284">
        <v>53.42</v>
      </c>
      <c r="DV202" s="252">
        <v>71.635946464767514</v>
      </c>
      <c r="DW202" s="266"/>
      <c r="DX202" s="266"/>
      <c r="DY202" s="262"/>
      <c r="DZ202" s="284"/>
      <c r="EA202" s="284"/>
      <c r="EB202" s="252"/>
      <c r="EC202" s="266"/>
      <c r="ED202" s="266"/>
      <c r="EE202" s="262">
        <v>36.78</v>
      </c>
      <c r="EF202" s="252">
        <v>41.05</v>
      </c>
      <c r="EG202" s="262">
        <v>39.46</v>
      </c>
      <c r="EH202" s="252">
        <v>30.4</v>
      </c>
      <c r="EI202" s="262">
        <v>27.16</v>
      </c>
      <c r="EJ202" s="252">
        <v>44.91</v>
      </c>
      <c r="EK202" s="262">
        <v>34.294664902998235</v>
      </c>
      <c r="EL202" s="284">
        <v>42.90548121230696</v>
      </c>
      <c r="EM202" s="252">
        <v>41.436029657882891</v>
      </c>
      <c r="EN202" s="262"/>
      <c r="EO202" s="252"/>
      <c r="EP202" s="262">
        <v>21.56</v>
      </c>
      <c r="EQ202" s="252">
        <v>21.7</v>
      </c>
      <c r="ER202" s="262">
        <v>45.32</v>
      </c>
      <c r="ES202" s="252">
        <v>40.43</v>
      </c>
      <c r="ET202" s="262"/>
      <c r="EU202" s="284"/>
      <c r="EV202" s="284"/>
      <c r="EW202" s="252"/>
      <c r="EX202" s="262"/>
      <c r="EY202" s="284"/>
      <c r="EZ202" s="284"/>
      <c r="FA202" s="252"/>
      <c r="FB202" s="262">
        <v>19.739999999999998</v>
      </c>
      <c r="FC202" s="252">
        <v>10.029999999999999</v>
      </c>
      <c r="FD202" s="262"/>
      <c r="FE202" s="284"/>
      <c r="FF202" s="284"/>
      <c r="FG202" s="252"/>
      <c r="FH202" s="262">
        <v>14.29</v>
      </c>
      <c r="FI202" s="252">
        <v>15.33</v>
      </c>
      <c r="FJ202" s="262">
        <v>12.32</v>
      </c>
      <c r="FK202" s="252">
        <v>14.16</v>
      </c>
      <c r="FL202" s="262"/>
      <c r="FM202" s="252"/>
      <c r="FN202" s="262"/>
      <c r="FO202" s="284"/>
      <c r="FP202" s="284"/>
      <c r="FQ202" s="252"/>
      <c r="FR202" s="262"/>
      <c r="FS202" s="606"/>
      <c r="FT202" s="606"/>
      <c r="FU202" s="643"/>
      <c r="FV202" s="262">
        <v>7.93</v>
      </c>
      <c r="FW202" s="252">
        <v>8.2100000000000009</v>
      </c>
      <c r="FX202" s="262">
        <v>25.583758355755769</v>
      </c>
      <c r="FY202" s="252">
        <v>26.989337962574975</v>
      </c>
      <c r="FZ202" s="262"/>
      <c r="GA202" s="252"/>
      <c r="GB202" s="266"/>
      <c r="GC202" s="262">
        <v>40.92</v>
      </c>
      <c r="GD202" s="252">
        <v>53.87</v>
      </c>
      <c r="GE202" s="262">
        <v>49.84</v>
      </c>
      <c r="GF202" s="284">
        <v>52.44</v>
      </c>
      <c r="GG202" s="284">
        <v>58.75</v>
      </c>
      <c r="GH202" s="252">
        <v>70.98</v>
      </c>
      <c r="GI202" s="266"/>
      <c r="GJ202" s="266"/>
      <c r="GK202" s="266"/>
      <c r="GL202" s="266"/>
      <c r="GM202" s="262"/>
      <c r="GN202" s="284"/>
      <c r="GO202" s="284"/>
      <c r="GP202" s="252"/>
      <c r="GQ202" s="262"/>
      <c r="GR202" s="284"/>
      <c r="GS202" s="284"/>
      <c r="GT202" s="252"/>
      <c r="GU202" s="262"/>
      <c r="GV202" s="284"/>
      <c r="GW202" s="284"/>
      <c r="GX202" s="252"/>
      <c r="GY202" s="262"/>
      <c r="GZ202" s="284"/>
      <c r="HA202" s="284"/>
      <c r="HB202" s="252"/>
      <c r="HC202" s="266"/>
      <c r="HD202" s="262">
        <v>38.32</v>
      </c>
      <c r="HE202" s="252">
        <v>24.67</v>
      </c>
      <c r="HF202" s="262">
        <v>42.17</v>
      </c>
      <c r="HG202" s="284">
        <v>48.95</v>
      </c>
      <c r="HH202" s="284">
        <v>58.3</v>
      </c>
      <c r="HI202" s="252">
        <v>75.41</v>
      </c>
      <c r="HJ202" s="262">
        <v>34.58</v>
      </c>
      <c r="HK202" s="252">
        <v>40.25</v>
      </c>
      <c r="HL202" s="262"/>
      <c r="HM202" s="284"/>
      <c r="HN202" s="284"/>
      <c r="HO202" s="252"/>
      <c r="HP202" s="262"/>
      <c r="HQ202" s="252"/>
      <c r="HR202" s="262"/>
      <c r="HS202" s="284"/>
      <c r="HT202" s="284"/>
      <c r="HU202" s="252"/>
      <c r="HV202" s="262">
        <v>21.326511690009266</v>
      </c>
      <c r="HW202" s="252">
        <v>18.375133175400631</v>
      </c>
      <c r="HX202" s="262">
        <v>22.70727020667</v>
      </c>
      <c r="HY202" s="252">
        <v>21.835369355946327</v>
      </c>
      <c r="HZ202" s="262"/>
      <c r="IA202" s="284"/>
      <c r="IB202" s="284"/>
      <c r="IC202" s="252"/>
      <c r="ID202" s="262">
        <v>7.65</v>
      </c>
      <c r="IE202" s="252">
        <v>21.89</v>
      </c>
      <c r="IF202" s="262">
        <v>14</v>
      </c>
      <c r="IG202" s="252">
        <v>16.13</v>
      </c>
      <c r="IH202" s="262"/>
      <c r="II202" s="284"/>
      <c r="IJ202" s="284"/>
      <c r="IK202" s="252"/>
      <c r="IL202" s="266"/>
      <c r="IM202" s="262">
        <v>20.89</v>
      </c>
      <c r="IN202" s="252">
        <v>21.76</v>
      </c>
      <c r="IO202" s="262"/>
      <c r="IP202" s="284"/>
      <c r="IQ202" s="284"/>
      <c r="IR202" s="252"/>
      <c r="IS202" s="262"/>
      <c r="IT202" s="284"/>
      <c r="IU202" s="284"/>
      <c r="IV202" s="252"/>
      <c r="IW202" s="262"/>
      <c r="IX202" s="284"/>
      <c r="IY202" s="284"/>
      <c r="IZ202" s="252"/>
      <c r="JA202" s="266"/>
      <c r="JB202" s="262"/>
      <c r="JC202" s="284"/>
      <c r="JD202" s="284"/>
      <c r="JE202" s="252"/>
      <c r="JF202" s="262"/>
      <c r="JG202" s="284"/>
      <c r="JH202" s="252"/>
      <c r="JI202" s="262">
        <v>52.46</v>
      </c>
      <c r="JJ202" s="252">
        <v>41.57</v>
      </c>
      <c r="JK202" s="262"/>
      <c r="JL202" s="284"/>
      <c r="JM202" s="284"/>
      <c r="JN202" s="252"/>
      <c r="JO202" s="262">
        <v>20.11</v>
      </c>
      <c r="JP202" s="252">
        <v>20.96</v>
      </c>
      <c r="JQ202" s="262"/>
      <c r="JR202" s="284"/>
      <c r="JS202" s="284"/>
      <c r="JT202" s="252"/>
      <c r="JU202" s="262"/>
      <c r="JV202" s="284"/>
      <c r="JW202" s="284"/>
      <c r="JX202" s="252"/>
      <c r="JY202" s="262"/>
      <c r="JZ202" s="284"/>
      <c r="KA202" s="284"/>
      <c r="KB202" s="252"/>
      <c r="KC202" s="262"/>
      <c r="KD202" s="284"/>
      <c r="KE202" s="284"/>
      <c r="KF202" s="288"/>
    </row>
    <row r="203" spans="1:292" s="151" customFormat="1" ht="15" customHeight="1">
      <c r="A203" s="887"/>
      <c r="B203" s="651" t="s">
        <v>440</v>
      </c>
      <c r="C203" s="266"/>
      <c r="D203" s="262">
        <v>22.23</v>
      </c>
      <c r="E203" s="284">
        <v>24.1</v>
      </c>
      <c r="F203" s="284">
        <v>28.29</v>
      </c>
      <c r="G203" s="284">
        <v>32.11</v>
      </c>
      <c r="H203" s="252">
        <v>33.36</v>
      </c>
      <c r="I203" s="262"/>
      <c r="J203" s="284"/>
      <c r="K203" s="284"/>
      <c r="L203" s="252"/>
      <c r="M203" s="262"/>
      <c r="N203" s="284"/>
      <c r="O203" s="284"/>
      <c r="P203" s="252"/>
      <c r="Q203" s="262">
        <v>52.79</v>
      </c>
      <c r="R203" s="284"/>
      <c r="S203" s="284"/>
      <c r="T203" s="252"/>
      <c r="U203" s="262">
        <v>27.47</v>
      </c>
      <c r="V203" s="284">
        <v>40.5</v>
      </c>
      <c r="W203" s="252">
        <v>42.91</v>
      </c>
      <c r="X203" s="262">
        <v>39.623647791975273</v>
      </c>
      <c r="Y203" s="284">
        <v>44.287108795561835</v>
      </c>
      <c r="Z203" s="284">
        <v>56.01449483226677</v>
      </c>
      <c r="AA203" s="252">
        <v>64.617687210909082</v>
      </c>
      <c r="AB203" s="262"/>
      <c r="AC203" s="284"/>
      <c r="AD203" s="284"/>
      <c r="AE203" s="252"/>
      <c r="AF203" s="262"/>
      <c r="AG203" s="284"/>
      <c r="AH203" s="284"/>
      <c r="AI203" s="284"/>
      <c r="AJ203" s="252"/>
      <c r="AK203" s="262"/>
      <c r="AL203" s="284"/>
      <c r="AM203" s="284"/>
      <c r="AN203" s="252"/>
      <c r="AO203" s="262">
        <v>40.33</v>
      </c>
      <c r="AP203" s="252">
        <v>36.67</v>
      </c>
      <c r="AQ203" s="262">
        <v>45.39</v>
      </c>
      <c r="AR203" s="284">
        <v>49.35</v>
      </c>
      <c r="AS203" s="284">
        <v>54.8</v>
      </c>
      <c r="AT203" s="252">
        <v>60.79</v>
      </c>
      <c r="AU203" s="262"/>
      <c r="AV203" s="284"/>
      <c r="AW203" s="284"/>
      <c r="AX203" s="252"/>
      <c r="AY203" s="262"/>
      <c r="AZ203" s="284"/>
      <c r="BA203" s="284"/>
      <c r="BB203" s="252"/>
      <c r="BC203" s="262"/>
      <c r="BD203" s="284"/>
      <c r="BE203" s="284"/>
      <c r="BF203" s="252"/>
      <c r="BG203" s="262"/>
      <c r="BH203" s="284"/>
      <c r="BI203" s="284"/>
      <c r="BJ203" s="252"/>
      <c r="BK203" s="262">
        <v>20.85</v>
      </c>
      <c r="BL203" s="252">
        <v>39.880000000000003</v>
      </c>
      <c r="BM203" s="262">
        <v>54.91</v>
      </c>
      <c r="BN203" s="284">
        <v>55.05</v>
      </c>
      <c r="BO203" s="284">
        <v>61.03</v>
      </c>
      <c r="BP203" s="252">
        <v>67.319999999999993</v>
      </c>
      <c r="BQ203" s="266"/>
      <c r="BR203" s="262"/>
      <c r="BS203" s="284"/>
      <c r="BT203" s="252"/>
      <c r="BU203" s="262"/>
      <c r="BV203" s="284"/>
      <c r="BW203" s="252"/>
      <c r="BX203" s="262"/>
      <c r="BY203" s="284"/>
      <c r="BZ203" s="252"/>
      <c r="CA203" s="262"/>
      <c r="CB203" s="284"/>
      <c r="CC203" s="252"/>
      <c r="CD203" s="262"/>
      <c r="CE203" s="284"/>
      <c r="CF203" s="252"/>
      <c r="CG203" s="262"/>
      <c r="CH203" s="284"/>
      <c r="CI203" s="252"/>
      <c r="CJ203" s="262"/>
      <c r="CK203" s="252"/>
      <c r="CL203" s="262"/>
      <c r="CM203" s="252"/>
      <c r="CN203" s="262"/>
      <c r="CO203" s="252"/>
      <c r="CP203" s="262">
        <v>11.12</v>
      </c>
      <c r="CQ203" s="252">
        <v>12.82</v>
      </c>
      <c r="CR203" s="266"/>
      <c r="CS203" s="266"/>
      <c r="CT203" s="262"/>
      <c r="CU203" s="252"/>
      <c r="CV203" s="262"/>
      <c r="CW203" s="284"/>
      <c r="CX203" s="284"/>
      <c r="CY203" s="252"/>
      <c r="CZ203" s="266"/>
      <c r="DA203" s="262"/>
      <c r="DB203" s="284"/>
      <c r="DC203" s="284"/>
      <c r="DD203" s="284"/>
      <c r="DE203" s="252"/>
      <c r="DF203" s="262">
        <v>24.02</v>
      </c>
      <c r="DG203" s="284">
        <v>26.27</v>
      </c>
      <c r="DH203" s="284">
        <v>28.03</v>
      </c>
      <c r="DI203" s="284">
        <v>33.54</v>
      </c>
      <c r="DJ203" s="252">
        <v>27.78</v>
      </c>
      <c r="DK203" s="262"/>
      <c r="DL203" s="284"/>
      <c r="DM203" s="284"/>
      <c r="DN203" s="252"/>
      <c r="DO203" s="262"/>
      <c r="DP203" s="284"/>
      <c r="DQ203" s="284"/>
      <c r="DR203" s="252"/>
      <c r="DS203" s="262">
        <v>37.86</v>
      </c>
      <c r="DT203" s="284">
        <v>47.402894143732588</v>
      </c>
      <c r="DU203" s="284">
        <v>58.89</v>
      </c>
      <c r="DV203" s="252">
        <v>79.72281571903072</v>
      </c>
      <c r="DW203" s="266"/>
      <c r="DX203" s="266"/>
      <c r="DY203" s="262"/>
      <c r="DZ203" s="284"/>
      <c r="EA203" s="284"/>
      <c r="EB203" s="252"/>
      <c r="EC203" s="266"/>
      <c r="ED203" s="266"/>
      <c r="EE203" s="262">
        <v>57.72</v>
      </c>
      <c r="EF203" s="252">
        <v>64.44</v>
      </c>
      <c r="EG203" s="262">
        <v>45.61</v>
      </c>
      <c r="EH203" s="252">
        <v>31.07</v>
      </c>
      <c r="EI203" s="262">
        <v>28.8</v>
      </c>
      <c r="EJ203" s="252">
        <v>49.21</v>
      </c>
      <c r="EK203" s="262">
        <v>34.694375764363599</v>
      </c>
      <c r="EL203" s="284">
        <v>44.65395049532588</v>
      </c>
      <c r="EM203" s="252">
        <v>46.411130535915227</v>
      </c>
      <c r="EN203" s="262"/>
      <c r="EO203" s="252"/>
      <c r="EP203" s="262">
        <v>30.4</v>
      </c>
      <c r="EQ203" s="252">
        <v>31.23</v>
      </c>
      <c r="ER203" s="262">
        <v>56.2</v>
      </c>
      <c r="ES203" s="252">
        <v>51</v>
      </c>
      <c r="ET203" s="262"/>
      <c r="EU203" s="284"/>
      <c r="EV203" s="284"/>
      <c r="EW203" s="252"/>
      <c r="EX203" s="262"/>
      <c r="EY203" s="284"/>
      <c r="EZ203" s="284"/>
      <c r="FA203" s="252"/>
      <c r="FB203" s="262">
        <v>21.18</v>
      </c>
      <c r="FC203" s="252">
        <v>12.03</v>
      </c>
      <c r="FD203" s="262"/>
      <c r="FE203" s="284"/>
      <c r="FF203" s="284"/>
      <c r="FG203" s="252"/>
      <c r="FH203" s="262">
        <v>20.94</v>
      </c>
      <c r="FI203" s="252">
        <v>22.45</v>
      </c>
      <c r="FJ203" s="262">
        <v>17.649999999999999</v>
      </c>
      <c r="FK203" s="252">
        <v>20.329999999999998</v>
      </c>
      <c r="FL203" s="262"/>
      <c r="FM203" s="252"/>
      <c r="FN203" s="262"/>
      <c r="FO203" s="284"/>
      <c r="FP203" s="284"/>
      <c r="FQ203" s="252"/>
      <c r="FR203" s="262"/>
      <c r="FS203" s="606"/>
      <c r="FT203" s="606"/>
      <c r="FU203" s="643"/>
      <c r="FV203" s="262">
        <v>10.07</v>
      </c>
      <c r="FW203" s="252">
        <v>11.73</v>
      </c>
      <c r="FX203" s="262">
        <v>24.901903607795592</v>
      </c>
      <c r="FY203" s="252">
        <v>23.86925770110264</v>
      </c>
      <c r="FZ203" s="262"/>
      <c r="GA203" s="252"/>
      <c r="GB203" s="266"/>
      <c r="GC203" s="262">
        <v>77.44</v>
      </c>
      <c r="GD203" s="252">
        <v>52.8</v>
      </c>
      <c r="GE203" s="262">
        <v>47.05</v>
      </c>
      <c r="GF203" s="284">
        <v>48.79</v>
      </c>
      <c r="GG203" s="284">
        <v>56.69</v>
      </c>
      <c r="GH203" s="252">
        <v>66.989999999999995</v>
      </c>
      <c r="GI203" s="266"/>
      <c r="GJ203" s="266"/>
      <c r="GK203" s="266"/>
      <c r="GL203" s="266"/>
      <c r="GM203" s="262"/>
      <c r="GN203" s="284"/>
      <c r="GO203" s="284"/>
      <c r="GP203" s="252"/>
      <c r="GQ203" s="262"/>
      <c r="GR203" s="284"/>
      <c r="GS203" s="284"/>
      <c r="GT203" s="252"/>
      <c r="GU203" s="262"/>
      <c r="GV203" s="284"/>
      <c r="GW203" s="284"/>
      <c r="GX203" s="252"/>
      <c r="GY203" s="262"/>
      <c r="GZ203" s="284"/>
      <c r="HA203" s="284"/>
      <c r="HB203" s="252"/>
      <c r="HC203" s="266"/>
      <c r="HD203" s="262">
        <v>53.7</v>
      </c>
      <c r="HE203" s="252">
        <v>34.82</v>
      </c>
      <c r="HF203" s="262">
        <v>46.73</v>
      </c>
      <c r="HG203" s="284">
        <v>54.37</v>
      </c>
      <c r="HH203" s="284">
        <v>65.459999999999994</v>
      </c>
      <c r="HI203" s="252">
        <v>84.08</v>
      </c>
      <c r="HJ203" s="262">
        <v>32.29</v>
      </c>
      <c r="HK203" s="252">
        <v>42.88</v>
      </c>
      <c r="HL203" s="262"/>
      <c r="HM203" s="284"/>
      <c r="HN203" s="284"/>
      <c r="HO203" s="252"/>
      <c r="HP203" s="262"/>
      <c r="HQ203" s="252"/>
      <c r="HR203" s="262"/>
      <c r="HS203" s="284"/>
      <c r="HT203" s="284"/>
      <c r="HU203" s="252"/>
      <c r="HV203" s="262">
        <v>34.237742705946665</v>
      </c>
      <c r="HW203" s="252">
        <v>30.065837778652867</v>
      </c>
      <c r="HX203" s="262">
        <v>38.786476237583052</v>
      </c>
      <c r="HY203" s="252">
        <v>39.111044756635224</v>
      </c>
      <c r="HZ203" s="262"/>
      <c r="IA203" s="284"/>
      <c r="IB203" s="284"/>
      <c r="IC203" s="252"/>
      <c r="ID203" s="262">
        <v>11.54</v>
      </c>
      <c r="IE203" s="252">
        <v>31.9</v>
      </c>
      <c r="IF203" s="262">
        <v>20.91</v>
      </c>
      <c r="IG203" s="252">
        <v>23.82</v>
      </c>
      <c r="IH203" s="262"/>
      <c r="II203" s="284"/>
      <c r="IJ203" s="284"/>
      <c r="IK203" s="252"/>
      <c r="IL203" s="266"/>
      <c r="IM203" s="262">
        <v>25.97</v>
      </c>
      <c r="IN203" s="252">
        <v>27.26</v>
      </c>
      <c r="IO203" s="262"/>
      <c r="IP203" s="284"/>
      <c r="IQ203" s="284"/>
      <c r="IR203" s="252"/>
      <c r="IS203" s="262"/>
      <c r="IT203" s="284"/>
      <c r="IU203" s="284"/>
      <c r="IV203" s="252"/>
      <c r="IW203" s="262"/>
      <c r="IX203" s="284"/>
      <c r="IY203" s="284"/>
      <c r="IZ203" s="252"/>
      <c r="JA203" s="266"/>
      <c r="JB203" s="262"/>
      <c r="JC203" s="284"/>
      <c r="JD203" s="284"/>
      <c r="JE203" s="252"/>
      <c r="JF203" s="262"/>
      <c r="JG203" s="284"/>
      <c r="JH203" s="252"/>
      <c r="JI203" s="262">
        <v>61.38</v>
      </c>
      <c r="JJ203" s="252">
        <v>44.28</v>
      </c>
      <c r="JK203" s="262"/>
      <c r="JL203" s="284"/>
      <c r="JM203" s="284"/>
      <c r="JN203" s="252"/>
      <c r="JO203" s="262">
        <v>28.28</v>
      </c>
      <c r="JP203" s="252">
        <v>29.07</v>
      </c>
      <c r="JQ203" s="262"/>
      <c r="JR203" s="284"/>
      <c r="JS203" s="284"/>
      <c r="JT203" s="252"/>
      <c r="JU203" s="262"/>
      <c r="JV203" s="284"/>
      <c r="JW203" s="284"/>
      <c r="JX203" s="252"/>
      <c r="JY203" s="262"/>
      <c r="JZ203" s="284"/>
      <c r="KA203" s="284"/>
      <c r="KB203" s="252"/>
      <c r="KC203" s="262"/>
      <c r="KD203" s="284"/>
      <c r="KE203" s="284"/>
      <c r="KF203" s="288"/>
    </row>
    <row r="204" spans="1:292" s="151" customFormat="1" ht="15" customHeight="1">
      <c r="A204" s="888"/>
      <c r="B204" s="651" t="s">
        <v>441</v>
      </c>
      <c r="C204" s="266"/>
      <c r="D204" s="262">
        <v>14.79</v>
      </c>
      <c r="E204" s="284">
        <v>17.36</v>
      </c>
      <c r="F204" s="284">
        <v>14.05</v>
      </c>
      <c r="G204" s="284">
        <v>16.899999999999999</v>
      </c>
      <c r="H204" s="252">
        <v>18.57</v>
      </c>
      <c r="I204" s="262"/>
      <c r="J204" s="284"/>
      <c r="K204" s="284"/>
      <c r="L204" s="252"/>
      <c r="M204" s="262"/>
      <c r="N204" s="284"/>
      <c r="O204" s="284"/>
      <c r="P204" s="252"/>
      <c r="Q204" s="262">
        <v>81.02</v>
      </c>
      <c r="R204" s="284"/>
      <c r="S204" s="284"/>
      <c r="T204" s="252"/>
      <c r="U204" s="262">
        <v>25.15</v>
      </c>
      <c r="V204" s="284">
        <v>36.43</v>
      </c>
      <c r="W204" s="252">
        <v>36.4</v>
      </c>
      <c r="X204" s="262">
        <v>34.147488041967755</v>
      </c>
      <c r="Y204" s="284">
        <v>41.820263249896584</v>
      </c>
      <c r="Z204" s="284">
        <v>55.013306270627915</v>
      </c>
      <c r="AA204" s="252">
        <v>69.107781028284407</v>
      </c>
      <c r="AB204" s="262"/>
      <c r="AC204" s="284"/>
      <c r="AD204" s="284"/>
      <c r="AE204" s="252"/>
      <c r="AF204" s="262"/>
      <c r="AG204" s="284"/>
      <c r="AH204" s="284"/>
      <c r="AI204" s="284"/>
      <c r="AJ204" s="252"/>
      <c r="AK204" s="262"/>
      <c r="AL204" s="284"/>
      <c r="AM204" s="284"/>
      <c r="AN204" s="252"/>
      <c r="AO204" s="262">
        <v>75.849999999999994</v>
      </c>
      <c r="AP204" s="252">
        <v>66.489999999999995</v>
      </c>
      <c r="AQ204" s="262">
        <v>31.45</v>
      </c>
      <c r="AR204" s="284">
        <v>33.78</v>
      </c>
      <c r="AS204" s="284">
        <v>40.06</v>
      </c>
      <c r="AT204" s="252">
        <v>44.93</v>
      </c>
      <c r="AU204" s="262"/>
      <c r="AV204" s="284"/>
      <c r="AW204" s="284"/>
      <c r="AX204" s="252"/>
      <c r="AY204" s="262"/>
      <c r="AZ204" s="284"/>
      <c r="BA204" s="284"/>
      <c r="BB204" s="252"/>
      <c r="BC204" s="262"/>
      <c r="BD204" s="284"/>
      <c r="BE204" s="284"/>
      <c r="BF204" s="252"/>
      <c r="BG204" s="262"/>
      <c r="BH204" s="284"/>
      <c r="BI204" s="284"/>
      <c r="BJ204" s="252"/>
      <c r="BK204" s="262">
        <v>20.85</v>
      </c>
      <c r="BL204" s="252">
        <v>40.74</v>
      </c>
      <c r="BM204" s="262">
        <v>38.869999999999997</v>
      </c>
      <c r="BN204" s="284">
        <v>37.57</v>
      </c>
      <c r="BO204" s="284">
        <v>43.28</v>
      </c>
      <c r="BP204" s="252">
        <v>56.43</v>
      </c>
      <c r="BQ204" s="266"/>
      <c r="BR204" s="262"/>
      <c r="BS204" s="284"/>
      <c r="BT204" s="252"/>
      <c r="BU204" s="262"/>
      <c r="BV204" s="284"/>
      <c r="BW204" s="252"/>
      <c r="BX204" s="262"/>
      <c r="BY204" s="284"/>
      <c r="BZ204" s="252"/>
      <c r="CA204" s="262"/>
      <c r="CB204" s="284"/>
      <c r="CC204" s="252"/>
      <c r="CD204" s="262"/>
      <c r="CE204" s="284"/>
      <c r="CF204" s="252"/>
      <c r="CG204" s="262"/>
      <c r="CH204" s="284"/>
      <c r="CI204" s="252"/>
      <c r="CJ204" s="262"/>
      <c r="CK204" s="252"/>
      <c r="CL204" s="262"/>
      <c r="CM204" s="252"/>
      <c r="CN204" s="262"/>
      <c r="CO204" s="252"/>
      <c r="CP204" s="262">
        <v>11.52</v>
      </c>
      <c r="CQ204" s="252">
        <v>15.5</v>
      </c>
      <c r="CR204" s="266"/>
      <c r="CS204" s="266"/>
      <c r="CT204" s="262"/>
      <c r="CU204" s="252"/>
      <c r="CV204" s="262"/>
      <c r="CW204" s="284"/>
      <c r="CX204" s="284"/>
      <c r="CY204" s="252"/>
      <c r="CZ204" s="266"/>
      <c r="DA204" s="262"/>
      <c r="DB204" s="284"/>
      <c r="DC204" s="284"/>
      <c r="DD204" s="284"/>
      <c r="DE204" s="252"/>
      <c r="DF204" s="262">
        <v>19.84</v>
      </c>
      <c r="DG204" s="284">
        <v>27.36</v>
      </c>
      <c r="DH204" s="284">
        <v>27.17</v>
      </c>
      <c r="DI204" s="284">
        <v>33.619999999999997</v>
      </c>
      <c r="DJ204" s="252">
        <v>28.18</v>
      </c>
      <c r="DK204" s="262"/>
      <c r="DL204" s="284"/>
      <c r="DM204" s="284"/>
      <c r="DN204" s="252"/>
      <c r="DO204" s="262"/>
      <c r="DP204" s="284"/>
      <c r="DQ204" s="284"/>
      <c r="DR204" s="252"/>
      <c r="DS204" s="262">
        <v>45.32</v>
      </c>
      <c r="DT204" s="284">
        <v>51.549370287232399</v>
      </c>
      <c r="DU204" s="284">
        <v>65.72</v>
      </c>
      <c r="DV204" s="252">
        <v>82.057336969688293</v>
      </c>
      <c r="DW204" s="266"/>
      <c r="DX204" s="266"/>
      <c r="DY204" s="262"/>
      <c r="DZ204" s="284"/>
      <c r="EA204" s="284"/>
      <c r="EB204" s="252"/>
      <c r="EC204" s="266"/>
      <c r="ED204" s="266"/>
      <c r="EE204" s="262">
        <v>49.15</v>
      </c>
      <c r="EF204" s="252">
        <v>52.6</v>
      </c>
      <c r="EG204" s="262">
        <v>33.93</v>
      </c>
      <c r="EH204" s="252">
        <v>27.28</v>
      </c>
      <c r="EI204" s="262">
        <v>19.87</v>
      </c>
      <c r="EJ204" s="252">
        <v>35.07</v>
      </c>
      <c r="EK204" s="262">
        <v>33.799688268386568</v>
      </c>
      <c r="EL204" s="284">
        <v>43.653670253968691</v>
      </c>
      <c r="EM204" s="252">
        <v>43.897606081720618</v>
      </c>
      <c r="EN204" s="262"/>
      <c r="EO204" s="252"/>
      <c r="EP204" s="262">
        <v>48.98</v>
      </c>
      <c r="EQ204" s="252">
        <v>49.38</v>
      </c>
      <c r="ER204" s="262">
        <v>93.36</v>
      </c>
      <c r="ES204" s="252">
        <v>88.89</v>
      </c>
      <c r="ET204" s="262"/>
      <c r="EU204" s="284"/>
      <c r="EV204" s="284"/>
      <c r="EW204" s="252"/>
      <c r="EX204" s="262"/>
      <c r="EY204" s="284"/>
      <c r="EZ204" s="284"/>
      <c r="FA204" s="252"/>
      <c r="FB204" s="262">
        <v>20.88</v>
      </c>
      <c r="FC204" s="252">
        <v>12.24</v>
      </c>
      <c r="FD204" s="262"/>
      <c r="FE204" s="284"/>
      <c r="FF204" s="284"/>
      <c r="FG204" s="252"/>
      <c r="FH204" s="262">
        <v>34.9</v>
      </c>
      <c r="FI204" s="252">
        <v>37.14</v>
      </c>
      <c r="FJ204" s="262">
        <v>30.25</v>
      </c>
      <c r="FK204" s="252">
        <v>34.090000000000003</v>
      </c>
      <c r="FL204" s="262"/>
      <c r="FM204" s="252"/>
      <c r="FN204" s="262"/>
      <c r="FO204" s="284"/>
      <c r="FP204" s="284"/>
      <c r="FQ204" s="252"/>
      <c r="FR204" s="262"/>
      <c r="FS204" s="606"/>
      <c r="FT204" s="606"/>
      <c r="FU204" s="643"/>
      <c r="FV204" s="262">
        <v>33.520000000000003</v>
      </c>
      <c r="FW204" s="252">
        <v>37.369999999999997</v>
      </c>
      <c r="FX204" s="262">
        <v>33.885108662983136</v>
      </c>
      <c r="FY204" s="252">
        <v>26.130516455756823</v>
      </c>
      <c r="FZ204" s="262"/>
      <c r="GA204" s="252"/>
      <c r="GB204" s="266"/>
      <c r="GC204" s="262">
        <v>18.91</v>
      </c>
      <c r="GD204" s="252">
        <v>28.15</v>
      </c>
      <c r="GE204" s="262">
        <v>27.24</v>
      </c>
      <c r="GF204" s="284">
        <v>23.37</v>
      </c>
      <c r="GG204" s="284">
        <v>38.46</v>
      </c>
      <c r="GH204" s="252">
        <v>34.770000000000003</v>
      </c>
      <c r="GI204" s="266"/>
      <c r="GJ204" s="266"/>
      <c r="GK204" s="266"/>
      <c r="GL204" s="266"/>
      <c r="GM204" s="262"/>
      <c r="GN204" s="284"/>
      <c r="GO204" s="284"/>
      <c r="GP204" s="252"/>
      <c r="GQ204" s="262"/>
      <c r="GR204" s="284"/>
      <c r="GS204" s="284"/>
      <c r="GT204" s="252"/>
      <c r="GU204" s="262"/>
      <c r="GV204" s="284"/>
      <c r="GW204" s="284"/>
      <c r="GX204" s="252"/>
      <c r="GY204" s="262"/>
      <c r="GZ204" s="284"/>
      <c r="HA204" s="284"/>
      <c r="HB204" s="252"/>
      <c r="HC204" s="266"/>
      <c r="HD204" s="262">
        <v>99.89</v>
      </c>
      <c r="HE204" s="252">
        <v>65.989999999999995</v>
      </c>
      <c r="HF204" s="262">
        <v>47.92</v>
      </c>
      <c r="HG204" s="284">
        <v>51.44</v>
      </c>
      <c r="HH204" s="284">
        <v>62.86</v>
      </c>
      <c r="HI204" s="252">
        <v>74.16</v>
      </c>
      <c r="HJ204" s="262">
        <v>31.5</v>
      </c>
      <c r="HK204" s="252">
        <v>35.69</v>
      </c>
      <c r="HL204" s="262"/>
      <c r="HM204" s="284"/>
      <c r="HN204" s="284"/>
      <c r="HO204" s="252"/>
      <c r="HP204" s="262"/>
      <c r="HQ204" s="252"/>
      <c r="HR204" s="262"/>
      <c r="HS204" s="284"/>
      <c r="HT204" s="284"/>
      <c r="HU204" s="252"/>
      <c r="HV204" s="262">
        <v>45.840299159979118</v>
      </c>
      <c r="HW204" s="252">
        <v>38.844526224598972</v>
      </c>
      <c r="HX204" s="262">
        <v>48.481238797019941</v>
      </c>
      <c r="HY204" s="252">
        <v>48.728987465090079</v>
      </c>
      <c r="HZ204" s="262"/>
      <c r="IA204" s="284"/>
      <c r="IB204" s="284"/>
      <c r="IC204" s="252"/>
      <c r="ID204" s="262">
        <v>15.62</v>
      </c>
      <c r="IE204" s="252">
        <v>53.14</v>
      </c>
      <c r="IF204" s="262">
        <v>33.92</v>
      </c>
      <c r="IG204" s="252">
        <v>37.76</v>
      </c>
      <c r="IH204" s="262"/>
      <c r="II204" s="284"/>
      <c r="IJ204" s="284"/>
      <c r="IK204" s="252"/>
      <c r="IL204" s="266"/>
      <c r="IM204" s="262">
        <v>20.78</v>
      </c>
      <c r="IN204" s="252">
        <v>26.03</v>
      </c>
      <c r="IO204" s="262"/>
      <c r="IP204" s="284"/>
      <c r="IQ204" s="284"/>
      <c r="IR204" s="252"/>
      <c r="IS204" s="262"/>
      <c r="IT204" s="284"/>
      <c r="IU204" s="284"/>
      <c r="IV204" s="252"/>
      <c r="IW204" s="262"/>
      <c r="IX204" s="284"/>
      <c r="IY204" s="284"/>
      <c r="IZ204" s="252"/>
      <c r="JA204" s="266"/>
      <c r="JB204" s="262"/>
      <c r="JC204" s="284"/>
      <c r="JD204" s="284"/>
      <c r="JE204" s="252"/>
      <c r="JF204" s="262"/>
      <c r="JG204" s="284"/>
      <c r="JH204" s="252"/>
      <c r="JI204" s="262">
        <v>40.799999999999997</v>
      </c>
      <c r="JJ204" s="252">
        <v>43.75</v>
      </c>
      <c r="JK204" s="262"/>
      <c r="JL204" s="284"/>
      <c r="JM204" s="284"/>
      <c r="JN204" s="252"/>
      <c r="JO204" s="262">
        <v>40.9</v>
      </c>
      <c r="JP204" s="252">
        <v>43.52</v>
      </c>
      <c r="JQ204" s="262"/>
      <c r="JR204" s="284"/>
      <c r="JS204" s="284"/>
      <c r="JT204" s="252"/>
      <c r="JU204" s="262"/>
      <c r="JV204" s="284"/>
      <c r="JW204" s="284"/>
      <c r="JX204" s="252"/>
      <c r="JY204" s="262"/>
      <c r="JZ204" s="284"/>
      <c r="KA204" s="284"/>
      <c r="KB204" s="252"/>
      <c r="KC204" s="262"/>
      <c r="KD204" s="284"/>
      <c r="KE204" s="284"/>
      <c r="KF204" s="288"/>
    </row>
    <row r="205" spans="1:292" s="151" customFormat="1" ht="15" customHeight="1">
      <c r="A205" s="886" t="s">
        <v>585</v>
      </c>
      <c r="B205" s="651" t="s">
        <v>434</v>
      </c>
      <c r="C205" s="266"/>
      <c r="D205" s="262">
        <v>3.72</v>
      </c>
      <c r="E205" s="284">
        <v>3.9</v>
      </c>
      <c r="F205" s="284">
        <v>5.04</v>
      </c>
      <c r="G205" s="284">
        <v>1.51</v>
      </c>
      <c r="H205" s="252">
        <v>1.27</v>
      </c>
      <c r="I205" s="262"/>
      <c r="J205" s="284"/>
      <c r="K205" s="284"/>
      <c r="L205" s="252"/>
      <c r="M205" s="262"/>
      <c r="N205" s="284"/>
      <c r="O205" s="284"/>
      <c r="P205" s="252"/>
      <c r="Q205" s="262">
        <v>4.51</v>
      </c>
      <c r="R205" s="284"/>
      <c r="S205" s="284"/>
      <c r="T205" s="252"/>
      <c r="U205" s="262">
        <v>15.55</v>
      </c>
      <c r="V205" s="284">
        <v>5.88</v>
      </c>
      <c r="W205" s="252">
        <v>1.9</v>
      </c>
      <c r="X205" s="262">
        <v>9.0060283601560105</v>
      </c>
      <c r="Y205" s="284">
        <v>10.682868017816245</v>
      </c>
      <c r="Z205" s="284">
        <v>6.068512066672449</v>
      </c>
      <c r="AA205" s="252">
        <v>2.1715177920969362</v>
      </c>
      <c r="AB205" s="262"/>
      <c r="AC205" s="284"/>
      <c r="AD205" s="284"/>
      <c r="AE205" s="252"/>
      <c r="AF205" s="262"/>
      <c r="AG205" s="284"/>
      <c r="AH205" s="284"/>
      <c r="AI205" s="284"/>
      <c r="AJ205" s="252"/>
      <c r="AK205" s="262"/>
      <c r="AL205" s="284"/>
      <c r="AM205" s="284"/>
      <c r="AN205" s="252"/>
      <c r="AO205" s="262">
        <v>4.22</v>
      </c>
      <c r="AP205" s="131">
        <v>0.42</v>
      </c>
      <c r="AQ205" s="262">
        <v>7.89</v>
      </c>
      <c r="AR205" s="284">
        <v>4.43</v>
      </c>
      <c r="AS205" s="284">
        <v>1.33</v>
      </c>
      <c r="AT205" s="252">
        <v>1.2</v>
      </c>
      <c r="AU205" s="262"/>
      <c r="AV205" s="284"/>
      <c r="AW205" s="284"/>
      <c r="AX205" s="252"/>
      <c r="AY205" s="262"/>
      <c r="AZ205" s="284"/>
      <c r="BA205" s="284"/>
      <c r="BB205" s="252"/>
      <c r="BC205" s="262"/>
      <c r="BD205" s="284"/>
      <c r="BE205" s="284"/>
      <c r="BF205" s="252"/>
      <c r="BG205" s="262"/>
      <c r="BH205" s="284"/>
      <c r="BI205" s="284"/>
      <c r="BJ205" s="252"/>
      <c r="BK205" s="262">
        <v>17.059999999999999</v>
      </c>
      <c r="BL205" s="252">
        <v>1.39</v>
      </c>
      <c r="BM205" s="262">
        <v>3.09</v>
      </c>
      <c r="BN205" s="284">
        <v>3.65</v>
      </c>
      <c r="BO205" s="284">
        <v>2.61</v>
      </c>
      <c r="BP205" s="252">
        <v>2.09</v>
      </c>
      <c r="BQ205" s="266"/>
      <c r="BR205" s="262"/>
      <c r="BS205" s="284"/>
      <c r="BT205" s="252"/>
      <c r="BU205" s="262"/>
      <c r="BV205" s="284"/>
      <c r="BW205" s="252"/>
      <c r="BX205" s="262"/>
      <c r="BY205" s="284"/>
      <c r="BZ205" s="252"/>
      <c r="CA205" s="262"/>
      <c r="CB205" s="284"/>
      <c r="CC205" s="252"/>
      <c r="CD205" s="262"/>
      <c r="CE205" s="284"/>
      <c r="CF205" s="252"/>
      <c r="CG205" s="262"/>
      <c r="CH205" s="284"/>
      <c r="CI205" s="252"/>
      <c r="CJ205" s="262"/>
      <c r="CK205" s="252"/>
      <c r="CL205" s="262"/>
      <c r="CM205" s="252"/>
      <c r="CN205" s="262"/>
      <c r="CO205" s="252"/>
      <c r="CP205" s="262">
        <v>4</v>
      </c>
      <c r="CQ205" s="252">
        <v>0.91</v>
      </c>
      <c r="CR205" s="266"/>
      <c r="CS205" s="266"/>
      <c r="CT205" s="262"/>
      <c r="CU205" s="252"/>
      <c r="CV205" s="262"/>
      <c r="CW205" s="284"/>
      <c r="CX205" s="284"/>
      <c r="CY205" s="252"/>
      <c r="CZ205" s="266"/>
      <c r="DA205" s="262"/>
      <c r="DB205" s="284"/>
      <c r="DC205" s="284"/>
      <c r="DD205" s="284"/>
      <c r="DE205" s="252"/>
      <c r="DF205" s="262">
        <v>5.16</v>
      </c>
      <c r="DG205" s="284">
        <v>4.45</v>
      </c>
      <c r="DH205" s="284">
        <v>3.82</v>
      </c>
      <c r="DI205" s="284">
        <v>0.96</v>
      </c>
      <c r="DJ205" s="252">
        <v>1.78</v>
      </c>
      <c r="DK205" s="262"/>
      <c r="DL205" s="284"/>
      <c r="DM205" s="284"/>
      <c r="DN205" s="252"/>
      <c r="DO205" s="262"/>
      <c r="DP205" s="284"/>
      <c r="DQ205" s="284"/>
      <c r="DR205" s="252"/>
      <c r="DS205" s="262">
        <v>9.2799999999999994</v>
      </c>
      <c r="DT205" s="284">
        <v>6.8563121035705725</v>
      </c>
      <c r="DU205" s="284">
        <v>0.95</v>
      </c>
      <c r="DV205" s="252">
        <v>0.78264826957752065</v>
      </c>
      <c r="DW205" s="266"/>
      <c r="DX205" s="266"/>
      <c r="DY205" s="262"/>
      <c r="DZ205" s="284"/>
      <c r="EA205" s="284"/>
      <c r="EB205" s="252"/>
      <c r="EC205" s="266"/>
      <c r="ED205" s="266"/>
      <c r="EE205" s="262">
        <v>2.33</v>
      </c>
      <c r="EF205" s="252">
        <v>1.35</v>
      </c>
      <c r="EG205" s="262">
        <v>10.72</v>
      </c>
      <c r="EH205" s="252">
        <v>1.6</v>
      </c>
      <c r="EI205" s="262">
        <v>16.36</v>
      </c>
      <c r="EJ205" s="252">
        <v>1.06</v>
      </c>
      <c r="EK205" s="262">
        <v>15.647731833740837</v>
      </c>
      <c r="EL205" s="284">
        <v>15.647731833740837</v>
      </c>
      <c r="EM205" s="252">
        <v>2.2257542763977525</v>
      </c>
      <c r="EN205" s="262"/>
      <c r="EO205" s="252"/>
      <c r="EP205" s="262">
        <v>2.38</v>
      </c>
      <c r="EQ205" s="131">
        <v>0.17</v>
      </c>
      <c r="ER205" s="262">
        <v>8.99</v>
      </c>
      <c r="ES205" s="131">
        <v>0.36</v>
      </c>
      <c r="ET205" s="262"/>
      <c r="EU205" s="284"/>
      <c r="EV205" s="284"/>
      <c r="EW205" s="252"/>
      <c r="EX205" s="262"/>
      <c r="EY205" s="284"/>
      <c r="EZ205" s="284"/>
      <c r="FA205" s="252"/>
      <c r="FB205" s="262">
        <v>6.04</v>
      </c>
      <c r="FC205" s="252">
        <v>1.27</v>
      </c>
      <c r="FD205" s="262"/>
      <c r="FE205" s="284"/>
      <c r="FF205" s="284"/>
      <c r="FG205" s="252"/>
      <c r="FH205" s="262">
        <v>5.89</v>
      </c>
      <c r="FI205" s="252">
        <v>0.66</v>
      </c>
      <c r="FJ205" s="262">
        <v>5.53</v>
      </c>
      <c r="FK205" s="252">
        <v>0.61</v>
      </c>
      <c r="FL205" s="262"/>
      <c r="FM205" s="252"/>
      <c r="FN205" s="262"/>
      <c r="FO205" s="284"/>
      <c r="FP205" s="284"/>
      <c r="FQ205" s="252"/>
      <c r="FR205" s="262"/>
      <c r="FS205" s="606"/>
      <c r="FT205" s="606"/>
      <c r="FU205" s="643"/>
      <c r="FV205" s="262">
        <v>10.68</v>
      </c>
      <c r="FW205" s="252">
        <v>1.04</v>
      </c>
      <c r="FX205" s="262">
        <v>2.1215814775985549</v>
      </c>
      <c r="FY205" s="252">
        <v>1.5707912323976807</v>
      </c>
      <c r="FZ205" s="262"/>
      <c r="GA205" s="252"/>
      <c r="GB205" s="266"/>
      <c r="GC205" s="262">
        <v>8.9700000000000006</v>
      </c>
      <c r="GD205" s="252">
        <v>0.51</v>
      </c>
      <c r="GE205" s="262">
        <v>17.14</v>
      </c>
      <c r="GF205" s="284">
        <v>13.64</v>
      </c>
      <c r="GG205" s="284">
        <v>4.47</v>
      </c>
      <c r="GH205" s="252">
        <v>3.35</v>
      </c>
      <c r="GI205" s="266"/>
      <c r="GJ205" s="266"/>
      <c r="GK205" s="266"/>
      <c r="GL205" s="266"/>
      <c r="GM205" s="262"/>
      <c r="GN205" s="284"/>
      <c r="GO205" s="284"/>
      <c r="GP205" s="252"/>
      <c r="GQ205" s="262"/>
      <c r="GR205" s="284"/>
      <c r="GS205" s="284"/>
      <c r="GT205" s="252"/>
      <c r="GU205" s="262"/>
      <c r="GV205" s="284"/>
      <c r="GW205" s="284"/>
      <c r="GX205" s="252"/>
      <c r="GY205" s="262"/>
      <c r="GZ205" s="284"/>
      <c r="HA205" s="284"/>
      <c r="HB205" s="252"/>
      <c r="HC205" s="266"/>
      <c r="HD205" s="262">
        <v>1.49</v>
      </c>
      <c r="HE205" s="252">
        <v>1.18</v>
      </c>
      <c r="HF205" s="262">
        <v>11.21</v>
      </c>
      <c r="HG205" s="284">
        <v>12.35</v>
      </c>
      <c r="HH205" s="284">
        <v>4.29</v>
      </c>
      <c r="HI205" s="252">
        <v>2.57</v>
      </c>
      <c r="HJ205" s="262">
        <v>19.649999999999999</v>
      </c>
      <c r="HK205" s="252">
        <v>1.31</v>
      </c>
      <c r="HL205" s="262"/>
      <c r="HM205" s="284"/>
      <c r="HN205" s="284"/>
      <c r="HO205" s="252"/>
      <c r="HP205" s="262"/>
      <c r="HQ205" s="252"/>
      <c r="HR205" s="262"/>
      <c r="HS205" s="284"/>
      <c r="HT205" s="284"/>
      <c r="HU205" s="252"/>
      <c r="HV205" s="262">
        <v>3.3360587759472815</v>
      </c>
      <c r="HW205" s="252">
        <v>0.50304384002411795</v>
      </c>
      <c r="HX205" s="262">
        <v>2.079618430329258</v>
      </c>
      <c r="HY205" s="252">
        <v>1.5697699242074747</v>
      </c>
      <c r="HZ205" s="262"/>
      <c r="IA205" s="284"/>
      <c r="IB205" s="284"/>
      <c r="IC205" s="252"/>
      <c r="ID205" s="262">
        <v>3.25</v>
      </c>
      <c r="IE205" s="252">
        <v>1.46</v>
      </c>
      <c r="IF205" s="262">
        <v>5.81</v>
      </c>
      <c r="IG205" s="252">
        <v>0.59</v>
      </c>
      <c r="IH205" s="262"/>
      <c r="II205" s="284"/>
      <c r="IJ205" s="284"/>
      <c r="IK205" s="252"/>
      <c r="IL205" s="266"/>
      <c r="IM205" s="262">
        <v>3.62</v>
      </c>
      <c r="IN205" s="252">
        <v>2.0699999999999998</v>
      </c>
      <c r="IO205" s="262"/>
      <c r="IP205" s="284"/>
      <c r="IQ205" s="284"/>
      <c r="IR205" s="252"/>
      <c r="IS205" s="262"/>
      <c r="IT205" s="284"/>
      <c r="IU205" s="284"/>
      <c r="IV205" s="252"/>
      <c r="IW205" s="262"/>
      <c r="IX205" s="284"/>
      <c r="IY205" s="284"/>
      <c r="IZ205" s="252"/>
      <c r="JA205" s="266"/>
      <c r="JB205" s="262"/>
      <c r="JC205" s="284"/>
      <c r="JD205" s="284"/>
      <c r="JE205" s="252"/>
      <c r="JF205" s="262"/>
      <c r="JG205" s="284"/>
      <c r="JH205" s="252"/>
      <c r="JI205" s="262">
        <v>12.49</v>
      </c>
      <c r="JJ205" s="252">
        <v>1.72</v>
      </c>
      <c r="JK205" s="262"/>
      <c r="JL205" s="284"/>
      <c r="JM205" s="284"/>
      <c r="JN205" s="252"/>
      <c r="JO205" s="262">
        <v>0.97</v>
      </c>
      <c r="JP205" s="252">
        <v>0.82</v>
      </c>
      <c r="JQ205" s="262"/>
      <c r="JR205" s="284"/>
      <c r="JS205" s="284"/>
      <c r="JT205" s="252"/>
      <c r="JU205" s="262"/>
      <c r="JV205" s="284"/>
      <c r="JW205" s="284"/>
      <c r="JX205" s="252"/>
      <c r="JY205" s="262"/>
      <c r="JZ205" s="284"/>
      <c r="KA205" s="284"/>
      <c r="KB205" s="252"/>
      <c r="KC205" s="262"/>
      <c r="KD205" s="284"/>
      <c r="KE205" s="284"/>
      <c r="KF205" s="288"/>
    </row>
    <row r="206" spans="1:292" s="151" customFormat="1" ht="15" customHeight="1">
      <c r="A206" s="887"/>
      <c r="B206" s="651" t="s">
        <v>435</v>
      </c>
      <c r="C206" s="266"/>
      <c r="D206" s="262">
        <v>2.17</v>
      </c>
      <c r="E206" s="284">
        <v>2.52</v>
      </c>
      <c r="F206" s="284">
        <v>3.05</v>
      </c>
      <c r="G206" s="284">
        <v>0.95</v>
      </c>
      <c r="H206" s="252">
        <v>0.71</v>
      </c>
      <c r="I206" s="262"/>
      <c r="J206" s="284"/>
      <c r="K206" s="284"/>
      <c r="L206" s="252"/>
      <c r="M206" s="262"/>
      <c r="N206" s="284"/>
      <c r="O206" s="284"/>
      <c r="P206" s="252"/>
      <c r="Q206" s="262">
        <v>4.3</v>
      </c>
      <c r="R206" s="284"/>
      <c r="S206" s="284"/>
      <c r="T206" s="252"/>
      <c r="U206" s="262">
        <v>9.66</v>
      </c>
      <c r="V206" s="284">
        <v>9.33</v>
      </c>
      <c r="W206" s="252">
        <v>2.82</v>
      </c>
      <c r="X206" s="262">
        <v>7.7971002629974278</v>
      </c>
      <c r="Y206" s="284">
        <v>9.6749711818829027</v>
      </c>
      <c r="Z206" s="284">
        <v>10.434920828505131</v>
      </c>
      <c r="AA206" s="252">
        <v>1.5915922932439097</v>
      </c>
      <c r="AB206" s="262"/>
      <c r="AC206" s="284"/>
      <c r="AD206" s="284"/>
      <c r="AE206" s="252"/>
      <c r="AF206" s="262"/>
      <c r="AG206" s="284"/>
      <c r="AH206" s="284"/>
      <c r="AI206" s="284"/>
      <c r="AJ206" s="252"/>
      <c r="AK206" s="262"/>
      <c r="AL206" s="284"/>
      <c r="AM206" s="284"/>
      <c r="AN206" s="252"/>
      <c r="AO206" s="262">
        <v>2.06</v>
      </c>
      <c r="AP206" s="131">
        <v>0.27</v>
      </c>
      <c r="AQ206" s="262">
        <v>12.08</v>
      </c>
      <c r="AR206" s="284">
        <v>11.13</v>
      </c>
      <c r="AS206" s="284">
        <v>5.68</v>
      </c>
      <c r="AT206" s="252">
        <v>1.26</v>
      </c>
      <c r="AU206" s="262"/>
      <c r="AV206" s="284"/>
      <c r="AW206" s="284"/>
      <c r="AX206" s="252"/>
      <c r="AY206" s="262"/>
      <c r="AZ206" s="284"/>
      <c r="BA206" s="284"/>
      <c r="BB206" s="252"/>
      <c r="BC206" s="262"/>
      <c r="BD206" s="284"/>
      <c r="BE206" s="284"/>
      <c r="BF206" s="252"/>
      <c r="BG206" s="262"/>
      <c r="BH206" s="284"/>
      <c r="BI206" s="284"/>
      <c r="BJ206" s="252"/>
      <c r="BK206" s="262">
        <v>11.93</v>
      </c>
      <c r="BL206" s="252">
        <v>1.71</v>
      </c>
      <c r="BM206" s="262">
        <v>5.34</v>
      </c>
      <c r="BN206" s="284">
        <v>5.27</v>
      </c>
      <c r="BO206" s="284">
        <v>3.67</v>
      </c>
      <c r="BP206" s="252">
        <v>1.24</v>
      </c>
      <c r="BQ206" s="266"/>
      <c r="BR206" s="262"/>
      <c r="BS206" s="284"/>
      <c r="BT206" s="252"/>
      <c r="BU206" s="262"/>
      <c r="BV206" s="284"/>
      <c r="BW206" s="252"/>
      <c r="BX206" s="262"/>
      <c r="BY206" s="284"/>
      <c r="BZ206" s="252"/>
      <c r="CA206" s="262"/>
      <c r="CB206" s="284"/>
      <c r="CC206" s="252"/>
      <c r="CD206" s="262"/>
      <c r="CE206" s="284"/>
      <c r="CF206" s="252"/>
      <c r="CG206" s="262"/>
      <c r="CH206" s="284"/>
      <c r="CI206" s="252"/>
      <c r="CJ206" s="262"/>
      <c r="CK206" s="252"/>
      <c r="CL206" s="262"/>
      <c r="CM206" s="252"/>
      <c r="CN206" s="262"/>
      <c r="CO206" s="252"/>
      <c r="CP206" s="262">
        <v>13.52</v>
      </c>
      <c r="CQ206" s="252">
        <v>1.23</v>
      </c>
      <c r="CR206" s="266"/>
      <c r="CS206" s="266"/>
      <c r="CT206" s="262"/>
      <c r="CU206" s="252"/>
      <c r="CV206" s="262"/>
      <c r="CW206" s="284"/>
      <c r="CX206" s="284"/>
      <c r="CY206" s="252"/>
      <c r="CZ206" s="266"/>
      <c r="DA206" s="262"/>
      <c r="DB206" s="284"/>
      <c r="DC206" s="284"/>
      <c r="DD206" s="284"/>
      <c r="DE206" s="252"/>
      <c r="DF206" s="262">
        <v>3.13</v>
      </c>
      <c r="DG206" s="284">
        <v>3.19</v>
      </c>
      <c r="DH206" s="284">
        <v>3.5</v>
      </c>
      <c r="DI206" s="284">
        <v>0.5</v>
      </c>
      <c r="DJ206" s="252">
        <v>1.36</v>
      </c>
      <c r="DK206" s="262"/>
      <c r="DL206" s="284"/>
      <c r="DM206" s="284"/>
      <c r="DN206" s="252"/>
      <c r="DO206" s="262"/>
      <c r="DP206" s="284"/>
      <c r="DQ206" s="284"/>
      <c r="DR206" s="252"/>
      <c r="DS206" s="262">
        <v>9.4700000000000006</v>
      </c>
      <c r="DT206" s="284">
        <v>9.9080870535867422</v>
      </c>
      <c r="DU206" s="284">
        <v>0.97</v>
      </c>
      <c r="DV206" s="252">
        <v>0.62187787907421477</v>
      </c>
      <c r="DW206" s="266"/>
      <c r="DX206" s="266"/>
      <c r="DY206" s="262"/>
      <c r="DZ206" s="284"/>
      <c r="EA206" s="284"/>
      <c r="EB206" s="252"/>
      <c r="EC206" s="266"/>
      <c r="ED206" s="266"/>
      <c r="EE206" s="262">
        <v>3.51</v>
      </c>
      <c r="EF206" s="252">
        <v>0.88</v>
      </c>
      <c r="EG206" s="262">
        <v>11.97</v>
      </c>
      <c r="EH206" s="252">
        <v>3.91</v>
      </c>
      <c r="EI206" s="262">
        <v>16.82</v>
      </c>
      <c r="EJ206" s="252">
        <v>3.76</v>
      </c>
      <c r="EK206" s="262">
        <v>9.2970167563162196</v>
      </c>
      <c r="EL206" s="284">
        <v>9.2970167563162196</v>
      </c>
      <c r="EM206" s="252">
        <v>5.1963909663246071</v>
      </c>
      <c r="EN206" s="262"/>
      <c r="EO206" s="252"/>
      <c r="EP206" s="262">
        <v>2.4900000000000002</v>
      </c>
      <c r="EQ206" s="252">
        <v>0.61</v>
      </c>
      <c r="ER206" s="262">
        <v>8.19</v>
      </c>
      <c r="ES206" s="131">
        <v>0.49</v>
      </c>
      <c r="ET206" s="262"/>
      <c r="EU206" s="284"/>
      <c r="EV206" s="284"/>
      <c r="EW206" s="252"/>
      <c r="EX206" s="262"/>
      <c r="EY206" s="284"/>
      <c r="EZ206" s="284"/>
      <c r="FA206" s="252"/>
      <c r="FB206" s="262">
        <v>5.39</v>
      </c>
      <c r="FC206" s="252">
        <v>1</v>
      </c>
      <c r="FD206" s="262"/>
      <c r="FE206" s="284"/>
      <c r="FF206" s="284"/>
      <c r="FG206" s="252"/>
      <c r="FH206" s="262">
        <v>4.07</v>
      </c>
      <c r="FI206" s="252">
        <v>1.1599999999999999</v>
      </c>
      <c r="FJ206" s="262">
        <v>4.6500000000000004</v>
      </c>
      <c r="FK206" s="252">
        <v>1.32</v>
      </c>
      <c r="FL206" s="262"/>
      <c r="FM206" s="252"/>
      <c r="FN206" s="262"/>
      <c r="FO206" s="284"/>
      <c r="FP206" s="284"/>
      <c r="FQ206" s="252"/>
      <c r="FR206" s="262"/>
      <c r="FS206" s="606"/>
      <c r="FT206" s="606"/>
      <c r="FU206" s="643"/>
      <c r="FV206" s="262">
        <v>20.37</v>
      </c>
      <c r="FW206" s="252">
        <v>3.34</v>
      </c>
      <c r="FX206" s="262">
        <v>4.5085219719839831</v>
      </c>
      <c r="FY206" s="252">
        <v>1.5346962943096203</v>
      </c>
      <c r="FZ206" s="262"/>
      <c r="GA206" s="252"/>
      <c r="GB206" s="266"/>
      <c r="GC206" s="262">
        <v>9.11</v>
      </c>
      <c r="GD206" s="252">
        <v>4.08</v>
      </c>
      <c r="GE206" s="262">
        <v>18.170000000000002</v>
      </c>
      <c r="GF206" s="284">
        <v>20.09</v>
      </c>
      <c r="GG206" s="284">
        <v>14.49</v>
      </c>
      <c r="GH206" s="252">
        <v>8.4600000000000009</v>
      </c>
      <c r="GI206" s="266"/>
      <c r="GJ206" s="266"/>
      <c r="GK206" s="266"/>
      <c r="GL206" s="266"/>
      <c r="GM206" s="262"/>
      <c r="GN206" s="284"/>
      <c r="GO206" s="284"/>
      <c r="GP206" s="252"/>
      <c r="GQ206" s="262"/>
      <c r="GR206" s="284"/>
      <c r="GS206" s="284"/>
      <c r="GT206" s="252"/>
      <c r="GU206" s="262"/>
      <c r="GV206" s="284"/>
      <c r="GW206" s="284"/>
      <c r="GX206" s="252"/>
      <c r="GY206" s="262"/>
      <c r="GZ206" s="284"/>
      <c r="HA206" s="284"/>
      <c r="HB206" s="252"/>
      <c r="HC206" s="266"/>
      <c r="HD206" s="262">
        <v>2.12</v>
      </c>
      <c r="HE206" s="252">
        <v>0.6</v>
      </c>
      <c r="HF206" s="262">
        <v>13</v>
      </c>
      <c r="HG206" s="284">
        <v>15.15</v>
      </c>
      <c r="HH206" s="284">
        <v>13.05</v>
      </c>
      <c r="HI206" s="252">
        <v>1.89</v>
      </c>
      <c r="HJ206" s="262">
        <v>13.46</v>
      </c>
      <c r="HK206" s="252">
        <v>3.21</v>
      </c>
      <c r="HL206" s="262"/>
      <c r="HM206" s="284"/>
      <c r="HN206" s="284"/>
      <c r="HO206" s="252"/>
      <c r="HP206" s="262"/>
      <c r="HQ206" s="252"/>
      <c r="HR206" s="262"/>
      <c r="HS206" s="284"/>
      <c r="HT206" s="284"/>
      <c r="HU206" s="252"/>
      <c r="HV206" s="262">
        <v>3.518244789415701</v>
      </c>
      <c r="HW206" s="252">
        <v>0.46504503069763387</v>
      </c>
      <c r="HX206" s="262">
        <v>2.2464872373690308</v>
      </c>
      <c r="HY206" s="252">
        <v>1.1642439986795399</v>
      </c>
      <c r="HZ206" s="262"/>
      <c r="IA206" s="284"/>
      <c r="IB206" s="284"/>
      <c r="IC206" s="252"/>
      <c r="ID206" s="262">
        <v>2.4900000000000002</v>
      </c>
      <c r="IE206" s="252">
        <v>1.47</v>
      </c>
      <c r="IF206" s="262">
        <v>4.4400000000000004</v>
      </c>
      <c r="IG206" s="252">
        <v>1.01</v>
      </c>
      <c r="IH206" s="262"/>
      <c r="II206" s="284"/>
      <c r="IJ206" s="284"/>
      <c r="IK206" s="252"/>
      <c r="IL206" s="266"/>
      <c r="IM206" s="262">
        <v>6.04</v>
      </c>
      <c r="IN206" s="252">
        <v>2.38</v>
      </c>
      <c r="IO206" s="262"/>
      <c r="IP206" s="284"/>
      <c r="IQ206" s="284"/>
      <c r="IR206" s="252"/>
      <c r="IS206" s="262"/>
      <c r="IT206" s="284"/>
      <c r="IU206" s="284"/>
      <c r="IV206" s="252"/>
      <c r="IW206" s="262"/>
      <c r="IX206" s="284"/>
      <c r="IY206" s="284"/>
      <c r="IZ206" s="252"/>
      <c r="JA206" s="266"/>
      <c r="JB206" s="262"/>
      <c r="JC206" s="284"/>
      <c r="JD206" s="284"/>
      <c r="JE206" s="252"/>
      <c r="JF206" s="262"/>
      <c r="JG206" s="284"/>
      <c r="JH206" s="252"/>
      <c r="JI206" s="262">
        <v>8.9600000000000009</v>
      </c>
      <c r="JJ206" s="252">
        <v>3.1</v>
      </c>
      <c r="JK206" s="262"/>
      <c r="JL206" s="284"/>
      <c r="JM206" s="284"/>
      <c r="JN206" s="252"/>
      <c r="JO206" s="262">
        <v>0.53</v>
      </c>
      <c r="JP206" s="131">
        <v>0.31</v>
      </c>
      <c r="JQ206" s="262"/>
      <c r="JR206" s="284"/>
      <c r="JS206" s="284"/>
      <c r="JT206" s="252"/>
      <c r="JU206" s="262"/>
      <c r="JV206" s="284"/>
      <c r="JW206" s="284"/>
      <c r="JX206" s="252"/>
      <c r="JY206" s="262"/>
      <c r="JZ206" s="284"/>
      <c r="KA206" s="284"/>
      <c r="KB206" s="252"/>
      <c r="KC206" s="262"/>
      <c r="KD206" s="284"/>
      <c r="KE206" s="284"/>
      <c r="KF206" s="288"/>
    </row>
    <row r="207" spans="1:292" s="151" customFormat="1" ht="15" customHeight="1">
      <c r="A207" s="887"/>
      <c r="B207" s="651" t="s">
        <v>436</v>
      </c>
      <c r="C207" s="266"/>
      <c r="D207" s="262">
        <v>5.56</v>
      </c>
      <c r="E207" s="284">
        <v>6.42</v>
      </c>
      <c r="F207" s="284">
        <v>6.9</v>
      </c>
      <c r="G207" s="284">
        <v>5.21</v>
      </c>
      <c r="H207" s="252">
        <v>2.9</v>
      </c>
      <c r="I207" s="262"/>
      <c r="J207" s="284"/>
      <c r="K207" s="284"/>
      <c r="L207" s="252"/>
      <c r="M207" s="262"/>
      <c r="N207" s="284"/>
      <c r="O207" s="284"/>
      <c r="P207" s="252"/>
      <c r="Q207" s="262">
        <v>14.7</v>
      </c>
      <c r="R207" s="284"/>
      <c r="S207" s="284"/>
      <c r="T207" s="252"/>
      <c r="U207" s="262">
        <v>30.64</v>
      </c>
      <c r="V207" s="284">
        <v>36.4</v>
      </c>
      <c r="W207" s="252">
        <v>34.28</v>
      </c>
      <c r="X207" s="262">
        <v>22.262120577030725</v>
      </c>
      <c r="Y207" s="284">
        <v>23.88106526716491</v>
      </c>
      <c r="Z207" s="284">
        <v>31.18242063111791</v>
      </c>
      <c r="AA207" s="252">
        <v>18.58793607406162</v>
      </c>
      <c r="AB207" s="262"/>
      <c r="AC207" s="284"/>
      <c r="AD207" s="284"/>
      <c r="AE207" s="252"/>
      <c r="AF207" s="262"/>
      <c r="AG207" s="284"/>
      <c r="AH207" s="284"/>
      <c r="AI207" s="284"/>
      <c r="AJ207" s="252"/>
      <c r="AK207" s="262"/>
      <c r="AL207" s="284"/>
      <c r="AM207" s="284"/>
      <c r="AN207" s="252"/>
      <c r="AO207" s="262">
        <v>5.22</v>
      </c>
      <c r="AP207" s="252">
        <v>4.78</v>
      </c>
      <c r="AQ207" s="262">
        <v>36</v>
      </c>
      <c r="AR207" s="284">
        <v>39.200000000000003</v>
      </c>
      <c r="AS207" s="284">
        <v>43.02</v>
      </c>
      <c r="AT207" s="252">
        <v>37.75</v>
      </c>
      <c r="AU207" s="262"/>
      <c r="AV207" s="284"/>
      <c r="AW207" s="284"/>
      <c r="AX207" s="252"/>
      <c r="AY207" s="262"/>
      <c r="AZ207" s="284"/>
      <c r="BA207" s="284"/>
      <c r="BB207" s="252"/>
      <c r="BC207" s="262"/>
      <c r="BD207" s="284"/>
      <c r="BE207" s="284"/>
      <c r="BF207" s="252"/>
      <c r="BG207" s="262"/>
      <c r="BH207" s="284"/>
      <c r="BI207" s="284"/>
      <c r="BJ207" s="252"/>
      <c r="BK207" s="262">
        <v>26.01</v>
      </c>
      <c r="BL207" s="252">
        <v>27.21</v>
      </c>
      <c r="BM207" s="262">
        <v>21.61</v>
      </c>
      <c r="BN207" s="284">
        <v>20.58</v>
      </c>
      <c r="BO207" s="284">
        <v>24.43</v>
      </c>
      <c r="BP207" s="252">
        <v>16.920000000000002</v>
      </c>
      <c r="BQ207" s="266"/>
      <c r="BR207" s="262"/>
      <c r="BS207" s="284"/>
      <c r="BT207" s="252"/>
      <c r="BU207" s="262"/>
      <c r="BV207" s="284"/>
      <c r="BW207" s="252"/>
      <c r="BX207" s="262"/>
      <c r="BY207" s="284"/>
      <c r="BZ207" s="252"/>
      <c r="CA207" s="262"/>
      <c r="CB207" s="284"/>
      <c r="CC207" s="252"/>
      <c r="CD207" s="262"/>
      <c r="CE207" s="284"/>
      <c r="CF207" s="252"/>
      <c r="CG207" s="262"/>
      <c r="CH207" s="284"/>
      <c r="CI207" s="252"/>
      <c r="CJ207" s="262"/>
      <c r="CK207" s="252"/>
      <c r="CL207" s="262"/>
      <c r="CM207" s="252"/>
      <c r="CN207" s="262"/>
      <c r="CO207" s="252"/>
      <c r="CP207" s="262">
        <v>60.86</v>
      </c>
      <c r="CQ207" s="252">
        <v>46.08</v>
      </c>
      <c r="CR207" s="266"/>
      <c r="CS207" s="266"/>
      <c r="CT207" s="262"/>
      <c r="CU207" s="252"/>
      <c r="CV207" s="262"/>
      <c r="CW207" s="284"/>
      <c r="CX207" s="284"/>
      <c r="CY207" s="252"/>
      <c r="CZ207" s="266"/>
      <c r="DA207" s="262"/>
      <c r="DB207" s="284"/>
      <c r="DC207" s="284"/>
      <c r="DD207" s="284"/>
      <c r="DE207" s="252"/>
      <c r="DF207" s="262">
        <v>11.22</v>
      </c>
      <c r="DG207" s="284">
        <v>12.04</v>
      </c>
      <c r="DH207" s="284">
        <v>12.95</v>
      </c>
      <c r="DI207" s="284">
        <v>7.43</v>
      </c>
      <c r="DJ207" s="252">
        <v>5.52</v>
      </c>
      <c r="DK207" s="262"/>
      <c r="DL207" s="284"/>
      <c r="DM207" s="284"/>
      <c r="DN207" s="252"/>
      <c r="DO207" s="262"/>
      <c r="DP207" s="284"/>
      <c r="DQ207" s="284"/>
      <c r="DR207" s="252"/>
      <c r="DS207" s="262">
        <v>19.2</v>
      </c>
      <c r="DT207" s="284">
        <v>22.972076686612901</v>
      </c>
      <c r="DU207" s="284">
        <v>18.87</v>
      </c>
      <c r="DV207" s="252">
        <v>1.641397428607374</v>
      </c>
      <c r="DW207" s="266"/>
      <c r="DX207" s="266"/>
      <c r="DY207" s="262"/>
      <c r="DZ207" s="284"/>
      <c r="EA207" s="284"/>
      <c r="EB207" s="252"/>
      <c r="EC207" s="266"/>
      <c r="ED207" s="266"/>
      <c r="EE207" s="262">
        <v>13.55</v>
      </c>
      <c r="EF207" s="252">
        <v>10.58</v>
      </c>
      <c r="EG207" s="262">
        <v>30.41</v>
      </c>
      <c r="EH207" s="252">
        <v>35.549999999999997</v>
      </c>
      <c r="EI207" s="262">
        <v>37.72</v>
      </c>
      <c r="EJ207" s="252">
        <v>34.869999999999997</v>
      </c>
      <c r="EK207" s="262">
        <v>31.343481043194792</v>
      </c>
      <c r="EL207" s="284">
        <v>31.343481043194792</v>
      </c>
      <c r="EM207" s="252">
        <v>34.458496306732542</v>
      </c>
      <c r="EN207" s="262"/>
      <c r="EO207" s="252"/>
      <c r="EP207" s="262">
        <v>8.3000000000000007</v>
      </c>
      <c r="EQ207" s="252">
        <v>9.61</v>
      </c>
      <c r="ER207" s="262">
        <v>19.260000000000002</v>
      </c>
      <c r="ES207" s="252">
        <v>12.94</v>
      </c>
      <c r="ET207" s="262"/>
      <c r="EU207" s="284"/>
      <c r="EV207" s="284"/>
      <c r="EW207" s="252"/>
      <c r="EX207" s="262"/>
      <c r="EY207" s="284"/>
      <c r="EZ207" s="284"/>
      <c r="FA207" s="252"/>
      <c r="FB207" s="262">
        <v>13.84</v>
      </c>
      <c r="FC207" s="252">
        <v>7.03</v>
      </c>
      <c r="FD207" s="262"/>
      <c r="FE207" s="284"/>
      <c r="FF207" s="284"/>
      <c r="FG207" s="252"/>
      <c r="FH207" s="262">
        <v>10.07</v>
      </c>
      <c r="FI207" s="252">
        <v>7.85</v>
      </c>
      <c r="FJ207" s="262">
        <v>11.26</v>
      </c>
      <c r="FK207" s="252">
        <v>8.74</v>
      </c>
      <c r="FL207" s="262"/>
      <c r="FM207" s="252"/>
      <c r="FN207" s="262"/>
      <c r="FO207" s="284"/>
      <c r="FP207" s="284"/>
      <c r="FQ207" s="252"/>
      <c r="FR207" s="262"/>
      <c r="FS207" s="606"/>
      <c r="FT207" s="606"/>
      <c r="FU207" s="643"/>
      <c r="FV207" s="262">
        <v>48.34</v>
      </c>
      <c r="FW207" s="252">
        <v>39.96</v>
      </c>
      <c r="FX207" s="262">
        <v>20.460909674241179</v>
      </c>
      <c r="FY207" s="252">
        <v>23.55128567689227</v>
      </c>
      <c r="FZ207" s="262"/>
      <c r="GA207" s="252"/>
      <c r="GB207" s="266"/>
      <c r="GC207" s="262">
        <v>45.12</v>
      </c>
      <c r="GD207" s="252">
        <v>69.400000000000006</v>
      </c>
      <c r="GE207" s="262">
        <v>52</v>
      </c>
      <c r="GF207" s="284">
        <v>59.33</v>
      </c>
      <c r="GG207" s="284">
        <v>62.57</v>
      </c>
      <c r="GH207" s="252">
        <v>45.22</v>
      </c>
      <c r="GI207" s="266"/>
      <c r="GJ207" s="266"/>
      <c r="GK207" s="266"/>
      <c r="GL207" s="266"/>
      <c r="GM207" s="262"/>
      <c r="GN207" s="284"/>
      <c r="GO207" s="284"/>
      <c r="GP207" s="252"/>
      <c r="GQ207" s="262"/>
      <c r="GR207" s="284"/>
      <c r="GS207" s="284"/>
      <c r="GT207" s="252"/>
      <c r="GU207" s="262"/>
      <c r="GV207" s="284"/>
      <c r="GW207" s="284"/>
      <c r="GX207" s="252"/>
      <c r="GY207" s="262"/>
      <c r="GZ207" s="284"/>
      <c r="HA207" s="284"/>
      <c r="HB207" s="252"/>
      <c r="HC207" s="266"/>
      <c r="HD207" s="262">
        <v>9.7200000000000006</v>
      </c>
      <c r="HE207" s="252">
        <v>5.05</v>
      </c>
      <c r="HF207" s="262">
        <v>26.68</v>
      </c>
      <c r="HG207" s="284">
        <v>31.34</v>
      </c>
      <c r="HH207" s="284">
        <v>35.270000000000003</v>
      </c>
      <c r="HI207" s="252">
        <v>24.11</v>
      </c>
      <c r="HJ207" s="262">
        <v>37.75</v>
      </c>
      <c r="HK207" s="252">
        <v>42.37</v>
      </c>
      <c r="HL207" s="262"/>
      <c r="HM207" s="284"/>
      <c r="HN207" s="284"/>
      <c r="HO207" s="252"/>
      <c r="HP207" s="262"/>
      <c r="HQ207" s="252"/>
      <c r="HR207" s="262"/>
      <c r="HS207" s="284"/>
      <c r="HT207" s="284"/>
      <c r="HU207" s="252"/>
      <c r="HV207" s="262">
        <v>12.071946612740494</v>
      </c>
      <c r="HW207" s="252">
        <v>7.0478983629592156</v>
      </c>
      <c r="HX207" s="262">
        <v>8.575018589544591</v>
      </c>
      <c r="HY207" s="252">
        <v>10.073643714269862</v>
      </c>
      <c r="HZ207" s="262"/>
      <c r="IA207" s="284"/>
      <c r="IB207" s="284"/>
      <c r="IC207" s="252"/>
      <c r="ID207" s="262">
        <v>7.16</v>
      </c>
      <c r="IE207" s="252">
        <v>10.57</v>
      </c>
      <c r="IF207" s="262">
        <v>10.15</v>
      </c>
      <c r="IG207" s="252">
        <v>8.4499999999999993</v>
      </c>
      <c r="IH207" s="262"/>
      <c r="II207" s="284"/>
      <c r="IJ207" s="284"/>
      <c r="IK207" s="252"/>
      <c r="IL207" s="266"/>
      <c r="IM207" s="262">
        <v>19.989999999999998</v>
      </c>
      <c r="IN207" s="252">
        <v>19.62</v>
      </c>
      <c r="IO207" s="262"/>
      <c r="IP207" s="284"/>
      <c r="IQ207" s="284"/>
      <c r="IR207" s="252"/>
      <c r="IS207" s="262"/>
      <c r="IT207" s="284"/>
      <c r="IU207" s="284"/>
      <c r="IV207" s="252"/>
      <c r="IW207" s="262"/>
      <c r="IX207" s="284"/>
      <c r="IY207" s="284"/>
      <c r="IZ207" s="252"/>
      <c r="JA207" s="266"/>
      <c r="JB207" s="262"/>
      <c r="JC207" s="284"/>
      <c r="JD207" s="284"/>
      <c r="JE207" s="252"/>
      <c r="JF207" s="262"/>
      <c r="JG207" s="284"/>
      <c r="JH207" s="252"/>
      <c r="JI207" s="262">
        <v>21.69</v>
      </c>
      <c r="JJ207" s="252">
        <v>33.229999999999997</v>
      </c>
      <c r="JK207" s="262"/>
      <c r="JL207" s="284"/>
      <c r="JM207" s="284"/>
      <c r="JN207" s="252"/>
      <c r="JO207" s="262">
        <v>3.16</v>
      </c>
      <c r="JP207" s="252">
        <v>2.02</v>
      </c>
      <c r="JQ207" s="262"/>
      <c r="JR207" s="284"/>
      <c r="JS207" s="284"/>
      <c r="JT207" s="252"/>
      <c r="JU207" s="262"/>
      <c r="JV207" s="284"/>
      <c r="JW207" s="284"/>
      <c r="JX207" s="252"/>
      <c r="JY207" s="262"/>
      <c r="JZ207" s="284"/>
      <c r="KA207" s="284"/>
      <c r="KB207" s="252"/>
      <c r="KC207" s="262"/>
      <c r="KD207" s="284"/>
      <c r="KE207" s="284"/>
      <c r="KF207" s="288"/>
    </row>
    <row r="208" spans="1:292" s="151" customFormat="1" ht="15" customHeight="1">
      <c r="A208" s="887"/>
      <c r="B208" s="651" t="s">
        <v>437</v>
      </c>
      <c r="C208" s="266"/>
      <c r="D208" s="262">
        <v>17.05</v>
      </c>
      <c r="E208" s="284">
        <v>18.88</v>
      </c>
      <c r="F208" s="284">
        <v>22.19</v>
      </c>
      <c r="G208" s="284">
        <v>20.95</v>
      </c>
      <c r="H208" s="252">
        <v>19.059999999999999</v>
      </c>
      <c r="I208" s="262"/>
      <c r="J208" s="284"/>
      <c r="K208" s="284"/>
      <c r="L208" s="252"/>
      <c r="M208" s="262"/>
      <c r="N208" s="284"/>
      <c r="O208" s="284"/>
      <c r="P208" s="252"/>
      <c r="Q208" s="262">
        <v>16.149999999999999</v>
      </c>
      <c r="R208" s="284"/>
      <c r="S208" s="284"/>
      <c r="T208" s="252"/>
      <c r="U208" s="262">
        <v>30.78</v>
      </c>
      <c r="V208" s="284">
        <v>37.21</v>
      </c>
      <c r="W208" s="252">
        <v>35.5</v>
      </c>
      <c r="X208" s="262">
        <v>29.28242659578093</v>
      </c>
      <c r="Y208" s="284">
        <v>29.72104194262106</v>
      </c>
      <c r="Z208" s="284">
        <v>36.872461430964059</v>
      </c>
      <c r="AA208" s="252">
        <v>40.435924621056962</v>
      </c>
      <c r="AB208" s="262"/>
      <c r="AC208" s="284"/>
      <c r="AD208" s="284"/>
      <c r="AE208" s="252"/>
      <c r="AF208" s="262"/>
      <c r="AG208" s="284"/>
      <c r="AH208" s="284"/>
      <c r="AI208" s="284"/>
      <c r="AJ208" s="252"/>
      <c r="AK208" s="262"/>
      <c r="AL208" s="284"/>
      <c r="AM208" s="284"/>
      <c r="AN208" s="252"/>
      <c r="AO208" s="262">
        <v>8.89</v>
      </c>
      <c r="AP208" s="252">
        <v>11.34</v>
      </c>
      <c r="AQ208" s="262">
        <v>37.04</v>
      </c>
      <c r="AR208" s="284">
        <v>41.11</v>
      </c>
      <c r="AS208" s="284">
        <v>48.13</v>
      </c>
      <c r="AT208" s="252">
        <v>54.84</v>
      </c>
      <c r="AU208" s="262"/>
      <c r="AV208" s="284"/>
      <c r="AW208" s="284"/>
      <c r="AX208" s="252"/>
      <c r="AY208" s="262"/>
      <c r="AZ208" s="284"/>
      <c r="BA208" s="284"/>
      <c r="BB208" s="252"/>
      <c r="BC208" s="262"/>
      <c r="BD208" s="284"/>
      <c r="BE208" s="284"/>
      <c r="BF208" s="252"/>
      <c r="BG208" s="262"/>
      <c r="BH208" s="284"/>
      <c r="BI208" s="284"/>
      <c r="BJ208" s="252"/>
      <c r="BK208" s="262">
        <v>27.92</v>
      </c>
      <c r="BL208" s="252">
        <v>38.729999999999997</v>
      </c>
      <c r="BM208" s="262">
        <v>39.72</v>
      </c>
      <c r="BN208" s="284">
        <v>37.14</v>
      </c>
      <c r="BO208" s="284">
        <v>46.81</v>
      </c>
      <c r="BP208" s="252">
        <v>47.75</v>
      </c>
      <c r="BQ208" s="266"/>
      <c r="BR208" s="262"/>
      <c r="BS208" s="284"/>
      <c r="BT208" s="252"/>
      <c r="BU208" s="262"/>
      <c r="BV208" s="284"/>
      <c r="BW208" s="252"/>
      <c r="BX208" s="262"/>
      <c r="BY208" s="284"/>
      <c r="BZ208" s="252"/>
      <c r="CA208" s="262"/>
      <c r="CB208" s="284"/>
      <c r="CC208" s="252"/>
      <c r="CD208" s="262"/>
      <c r="CE208" s="284"/>
      <c r="CF208" s="252"/>
      <c r="CG208" s="262"/>
      <c r="CH208" s="284"/>
      <c r="CI208" s="252"/>
      <c r="CJ208" s="262"/>
      <c r="CK208" s="252"/>
      <c r="CL208" s="262"/>
      <c r="CM208" s="252"/>
      <c r="CN208" s="262"/>
      <c r="CO208" s="252"/>
      <c r="CP208" s="262">
        <v>57.05</v>
      </c>
      <c r="CQ208" s="252">
        <v>63.15</v>
      </c>
      <c r="CR208" s="266"/>
      <c r="CS208" s="266"/>
      <c r="CT208" s="262"/>
      <c r="CU208" s="252"/>
      <c r="CV208" s="262"/>
      <c r="CW208" s="284"/>
      <c r="CX208" s="284"/>
      <c r="CY208" s="252"/>
      <c r="CZ208" s="266"/>
      <c r="DA208" s="262"/>
      <c r="DB208" s="284"/>
      <c r="DC208" s="284"/>
      <c r="DD208" s="284"/>
      <c r="DE208" s="252"/>
      <c r="DF208" s="262">
        <v>20.97</v>
      </c>
      <c r="DG208" s="284">
        <v>23.19</v>
      </c>
      <c r="DH208" s="284">
        <v>24.2</v>
      </c>
      <c r="DI208" s="284">
        <v>24.19</v>
      </c>
      <c r="DJ208" s="252">
        <v>22.71</v>
      </c>
      <c r="DK208" s="262"/>
      <c r="DL208" s="284"/>
      <c r="DM208" s="284"/>
      <c r="DN208" s="252"/>
      <c r="DO208" s="262"/>
      <c r="DP208" s="284"/>
      <c r="DQ208" s="284"/>
      <c r="DR208" s="252"/>
      <c r="DS208" s="262">
        <v>17.440000000000001</v>
      </c>
      <c r="DT208" s="284">
        <v>21.382414768082697</v>
      </c>
      <c r="DU208" s="284">
        <v>25.18</v>
      </c>
      <c r="DV208" s="252">
        <v>21.065713769200105</v>
      </c>
      <c r="DW208" s="266"/>
      <c r="DX208" s="266"/>
      <c r="DY208" s="262"/>
      <c r="DZ208" s="284"/>
      <c r="EA208" s="284"/>
      <c r="EB208" s="252"/>
      <c r="EC208" s="266"/>
      <c r="ED208" s="266"/>
      <c r="EE208" s="262">
        <v>17.260000000000002</v>
      </c>
      <c r="EF208" s="252">
        <v>17.350000000000001</v>
      </c>
      <c r="EG208" s="262">
        <v>27.71</v>
      </c>
      <c r="EH208" s="252">
        <v>38.11</v>
      </c>
      <c r="EI208" s="262">
        <v>30.72</v>
      </c>
      <c r="EJ208" s="252">
        <v>32.07</v>
      </c>
      <c r="EK208" s="262">
        <v>28.23403152404239</v>
      </c>
      <c r="EL208" s="284">
        <v>28.23403152404239</v>
      </c>
      <c r="EM208" s="252">
        <v>35.523525431085467</v>
      </c>
      <c r="EN208" s="262"/>
      <c r="EO208" s="252"/>
      <c r="EP208" s="262">
        <v>9</v>
      </c>
      <c r="EQ208" s="252">
        <v>13.63</v>
      </c>
      <c r="ER208" s="262">
        <v>17.899999999999999</v>
      </c>
      <c r="ES208" s="252">
        <v>18.22</v>
      </c>
      <c r="ET208" s="262"/>
      <c r="EU208" s="284"/>
      <c r="EV208" s="284"/>
      <c r="EW208" s="252"/>
      <c r="EX208" s="262"/>
      <c r="EY208" s="284"/>
      <c r="EZ208" s="284"/>
      <c r="FA208" s="252"/>
      <c r="FB208" s="262">
        <v>12.73</v>
      </c>
      <c r="FC208" s="252">
        <v>6.91</v>
      </c>
      <c r="FD208" s="262"/>
      <c r="FE208" s="284"/>
      <c r="FF208" s="284"/>
      <c r="FG208" s="252"/>
      <c r="FH208" s="262">
        <v>9.25</v>
      </c>
      <c r="FI208" s="252">
        <v>9.2100000000000009</v>
      </c>
      <c r="FJ208" s="262">
        <v>11.25</v>
      </c>
      <c r="FK208" s="252">
        <v>10.59</v>
      </c>
      <c r="FL208" s="262"/>
      <c r="FM208" s="252"/>
      <c r="FN208" s="262"/>
      <c r="FO208" s="284"/>
      <c r="FP208" s="284"/>
      <c r="FQ208" s="252"/>
      <c r="FR208" s="262"/>
      <c r="FS208" s="606"/>
      <c r="FT208" s="606"/>
      <c r="FU208" s="643"/>
      <c r="FV208" s="262">
        <v>31.94</v>
      </c>
      <c r="FW208" s="252">
        <v>32.950000000000003</v>
      </c>
      <c r="FX208" s="262">
        <v>20.74227283406384</v>
      </c>
      <c r="FY208" s="252">
        <v>29.319861515311327</v>
      </c>
      <c r="FZ208" s="262"/>
      <c r="GA208" s="252"/>
      <c r="GB208" s="266"/>
      <c r="GC208" s="262">
        <v>48.6</v>
      </c>
      <c r="GD208" s="252">
        <v>57.47</v>
      </c>
      <c r="GE208" s="262">
        <v>39.36</v>
      </c>
      <c r="GF208" s="284">
        <v>44.3</v>
      </c>
      <c r="GG208" s="284">
        <v>48.08</v>
      </c>
      <c r="GH208" s="252">
        <v>54.65</v>
      </c>
      <c r="GI208" s="266"/>
      <c r="GJ208" s="266"/>
      <c r="GK208" s="266"/>
      <c r="GL208" s="266"/>
      <c r="GM208" s="262"/>
      <c r="GN208" s="284"/>
      <c r="GO208" s="284"/>
      <c r="GP208" s="252"/>
      <c r="GQ208" s="262"/>
      <c r="GR208" s="284"/>
      <c r="GS208" s="284"/>
      <c r="GT208" s="252"/>
      <c r="GU208" s="262"/>
      <c r="GV208" s="284"/>
      <c r="GW208" s="284"/>
      <c r="GX208" s="252"/>
      <c r="GY208" s="262"/>
      <c r="GZ208" s="284"/>
      <c r="HA208" s="284"/>
      <c r="HB208" s="252"/>
      <c r="HC208" s="266"/>
      <c r="HD208" s="262">
        <v>13.02</v>
      </c>
      <c r="HE208" s="252">
        <v>8.43</v>
      </c>
      <c r="HF208" s="262">
        <v>25.77</v>
      </c>
      <c r="HG208" s="284">
        <v>29.37</v>
      </c>
      <c r="HH208" s="284">
        <v>34.18</v>
      </c>
      <c r="HI208" s="252">
        <v>39.880000000000003</v>
      </c>
      <c r="HJ208" s="262">
        <v>31.02</v>
      </c>
      <c r="HK208" s="252">
        <v>38.31</v>
      </c>
      <c r="HL208" s="262"/>
      <c r="HM208" s="284"/>
      <c r="HN208" s="284"/>
      <c r="HO208" s="252"/>
      <c r="HP208" s="262"/>
      <c r="HQ208" s="252"/>
      <c r="HR208" s="262"/>
      <c r="HS208" s="284"/>
      <c r="HT208" s="284"/>
      <c r="HU208" s="252"/>
      <c r="HV208" s="262">
        <v>15.58854761857603</v>
      </c>
      <c r="HW208" s="252">
        <v>12.265059389162325</v>
      </c>
      <c r="HX208" s="262">
        <v>11.384274063174473</v>
      </c>
      <c r="HY208" s="252">
        <v>17.018944574467085</v>
      </c>
      <c r="HZ208" s="262"/>
      <c r="IA208" s="284"/>
      <c r="IB208" s="284"/>
      <c r="IC208" s="252"/>
      <c r="ID208" s="262">
        <v>8.3800000000000008</v>
      </c>
      <c r="IE208" s="252">
        <v>13.97</v>
      </c>
      <c r="IF208" s="262">
        <v>10.71</v>
      </c>
      <c r="IG208" s="252">
        <v>11.73</v>
      </c>
      <c r="IH208" s="262"/>
      <c r="II208" s="284"/>
      <c r="IJ208" s="284"/>
      <c r="IK208" s="252"/>
      <c r="IL208" s="266"/>
      <c r="IM208" s="262">
        <v>22.14</v>
      </c>
      <c r="IN208" s="252">
        <v>22.44</v>
      </c>
      <c r="IO208" s="262"/>
      <c r="IP208" s="284"/>
      <c r="IQ208" s="284"/>
      <c r="IR208" s="252"/>
      <c r="IS208" s="262"/>
      <c r="IT208" s="284"/>
      <c r="IU208" s="284"/>
      <c r="IV208" s="252"/>
      <c r="IW208" s="262"/>
      <c r="IX208" s="284"/>
      <c r="IY208" s="284"/>
      <c r="IZ208" s="252"/>
      <c r="JA208" s="266"/>
      <c r="JB208" s="262"/>
      <c r="JC208" s="284"/>
      <c r="JD208" s="284"/>
      <c r="JE208" s="252"/>
      <c r="JF208" s="262"/>
      <c r="JG208" s="284"/>
      <c r="JH208" s="252"/>
      <c r="JI208" s="262">
        <v>18.05</v>
      </c>
      <c r="JJ208" s="252">
        <v>35.68</v>
      </c>
      <c r="JK208" s="262"/>
      <c r="JL208" s="284"/>
      <c r="JM208" s="284"/>
      <c r="JN208" s="252"/>
      <c r="JO208" s="262">
        <v>11.15</v>
      </c>
      <c r="JP208" s="252">
        <v>7.93</v>
      </c>
      <c r="JQ208" s="262"/>
      <c r="JR208" s="284"/>
      <c r="JS208" s="284"/>
      <c r="JT208" s="252"/>
      <c r="JU208" s="262"/>
      <c r="JV208" s="284"/>
      <c r="JW208" s="284"/>
      <c r="JX208" s="252"/>
      <c r="JY208" s="262"/>
      <c r="JZ208" s="284"/>
      <c r="KA208" s="284"/>
      <c r="KB208" s="252"/>
      <c r="KC208" s="262"/>
      <c r="KD208" s="284"/>
      <c r="KE208" s="284"/>
      <c r="KF208" s="288"/>
    </row>
    <row r="209" spans="1:292" s="151" customFormat="1" ht="15" customHeight="1">
      <c r="A209" s="887"/>
      <c r="B209" s="651" t="s">
        <v>438</v>
      </c>
      <c r="C209" s="266"/>
      <c r="D209" s="262">
        <v>23.43</v>
      </c>
      <c r="E209" s="284">
        <v>26.01</v>
      </c>
      <c r="F209" s="284">
        <v>30.57</v>
      </c>
      <c r="G209" s="284">
        <v>29.7</v>
      </c>
      <c r="H209" s="252">
        <v>29.61</v>
      </c>
      <c r="I209" s="262"/>
      <c r="J209" s="284"/>
      <c r="K209" s="284"/>
      <c r="L209" s="252"/>
      <c r="M209" s="262"/>
      <c r="N209" s="284"/>
      <c r="O209" s="284"/>
      <c r="P209" s="252"/>
      <c r="Q209" s="262">
        <v>16.13</v>
      </c>
      <c r="R209" s="284"/>
      <c r="S209" s="284"/>
      <c r="T209" s="252"/>
      <c r="U209" s="262">
        <v>22.58</v>
      </c>
      <c r="V209" s="284">
        <v>27.91</v>
      </c>
      <c r="W209" s="252">
        <v>24.69</v>
      </c>
      <c r="X209" s="262">
        <v>28.87346947200496</v>
      </c>
      <c r="Y209" s="284">
        <v>28.784192125332758</v>
      </c>
      <c r="Z209" s="284">
        <v>36.736130383236308</v>
      </c>
      <c r="AA209" s="252">
        <v>41.809297525557213</v>
      </c>
      <c r="AB209" s="262"/>
      <c r="AC209" s="284"/>
      <c r="AD209" s="284"/>
      <c r="AE209" s="252"/>
      <c r="AF209" s="262"/>
      <c r="AG209" s="284"/>
      <c r="AH209" s="284"/>
      <c r="AI209" s="284"/>
      <c r="AJ209" s="252"/>
      <c r="AK209" s="262"/>
      <c r="AL209" s="284"/>
      <c r="AM209" s="284"/>
      <c r="AN209" s="252"/>
      <c r="AO209" s="262">
        <v>14.41</v>
      </c>
      <c r="AP209" s="252">
        <v>16.93</v>
      </c>
      <c r="AQ209" s="262">
        <v>27.1</v>
      </c>
      <c r="AR209" s="284">
        <v>29.49</v>
      </c>
      <c r="AS209" s="284">
        <v>35.369999999999997</v>
      </c>
      <c r="AT209" s="252">
        <v>40.78</v>
      </c>
      <c r="AU209" s="262"/>
      <c r="AV209" s="284"/>
      <c r="AW209" s="284"/>
      <c r="AX209" s="252"/>
      <c r="AY209" s="262"/>
      <c r="AZ209" s="284"/>
      <c r="BA209" s="284"/>
      <c r="BB209" s="252"/>
      <c r="BC209" s="262"/>
      <c r="BD209" s="284"/>
      <c r="BE209" s="284"/>
      <c r="BF209" s="252"/>
      <c r="BG209" s="262"/>
      <c r="BH209" s="284"/>
      <c r="BI209" s="284"/>
      <c r="BJ209" s="252"/>
      <c r="BK209" s="262">
        <v>21.4</v>
      </c>
      <c r="BL209" s="252">
        <v>31.75</v>
      </c>
      <c r="BM209" s="262">
        <v>43.1</v>
      </c>
      <c r="BN209" s="284">
        <v>41.42</v>
      </c>
      <c r="BO209" s="284">
        <v>50.92</v>
      </c>
      <c r="BP209" s="252">
        <v>52.98</v>
      </c>
      <c r="BQ209" s="266"/>
      <c r="BR209" s="262"/>
      <c r="BS209" s="284"/>
      <c r="BT209" s="252"/>
      <c r="BU209" s="262"/>
      <c r="BV209" s="284"/>
      <c r="BW209" s="252"/>
      <c r="BX209" s="262"/>
      <c r="BY209" s="284"/>
      <c r="BZ209" s="252"/>
      <c r="CA209" s="262"/>
      <c r="CB209" s="284"/>
      <c r="CC209" s="252"/>
      <c r="CD209" s="262"/>
      <c r="CE209" s="284"/>
      <c r="CF209" s="252"/>
      <c r="CG209" s="262"/>
      <c r="CH209" s="284"/>
      <c r="CI209" s="252"/>
      <c r="CJ209" s="262"/>
      <c r="CK209" s="252"/>
      <c r="CL209" s="262"/>
      <c r="CM209" s="252"/>
      <c r="CN209" s="262"/>
      <c r="CO209" s="252"/>
      <c r="CP209" s="262">
        <v>36.97</v>
      </c>
      <c r="CQ209" s="252">
        <v>41.98</v>
      </c>
      <c r="CR209" s="266"/>
      <c r="CS209" s="266"/>
      <c r="CT209" s="262"/>
      <c r="CU209" s="252"/>
      <c r="CV209" s="262"/>
      <c r="CW209" s="284"/>
      <c r="CX209" s="284"/>
      <c r="CY209" s="252"/>
      <c r="CZ209" s="266"/>
      <c r="DA209" s="262"/>
      <c r="DB209" s="284"/>
      <c r="DC209" s="284"/>
      <c r="DD209" s="284"/>
      <c r="DE209" s="252"/>
      <c r="DF209" s="262">
        <v>22.98</v>
      </c>
      <c r="DG209" s="284">
        <v>25.06</v>
      </c>
      <c r="DH209" s="284">
        <v>26.18</v>
      </c>
      <c r="DI209" s="284">
        <v>27.58</v>
      </c>
      <c r="DJ209" s="252">
        <v>27.42</v>
      </c>
      <c r="DK209" s="262"/>
      <c r="DL209" s="284"/>
      <c r="DM209" s="284"/>
      <c r="DN209" s="252"/>
      <c r="DO209" s="262"/>
      <c r="DP209" s="284"/>
      <c r="DQ209" s="284"/>
      <c r="DR209" s="252"/>
      <c r="DS209" s="262">
        <v>15.27</v>
      </c>
      <c r="DT209" s="284">
        <v>18.619750628700121</v>
      </c>
      <c r="DU209" s="284">
        <v>22.55</v>
      </c>
      <c r="DV209" s="252">
        <v>30.608242475984401</v>
      </c>
      <c r="DW209" s="266"/>
      <c r="DX209" s="266"/>
      <c r="DY209" s="262"/>
      <c r="DZ209" s="284"/>
      <c r="EA209" s="284"/>
      <c r="EB209" s="252"/>
      <c r="EC209" s="266"/>
      <c r="ED209" s="266"/>
      <c r="EE209" s="262">
        <v>12.02</v>
      </c>
      <c r="EF209" s="252">
        <v>12.04</v>
      </c>
      <c r="EG209" s="262">
        <v>21.69</v>
      </c>
      <c r="EH209" s="252">
        <v>30.54</v>
      </c>
      <c r="EI209" s="262">
        <v>21.84</v>
      </c>
      <c r="EJ209" s="252">
        <v>23.47</v>
      </c>
      <c r="EK209" s="262">
        <v>20.556998663406688</v>
      </c>
      <c r="EL209" s="284">
        <v>20.556998663406688</v>
      </c>
      <c r="EM209" s="252">
        <v>27.220203432363725</v>
      </c>
      <c r="EN209" s="262"/>
      <c r="EO209" s="252"/>
      <c r="EP209" s="262">
        <v>9.98</v>
      </c>
      <c r="EQ209" s="252">
        <v>14.14</v>
      </c>
      <c r="ER209" s="262">
        <v>18.63</v>
      </c>
      <c r="ES209" s="252">
        <v>18.36</v>
      </c>
      <c r="ET209" s="262"/>
      <c r="EU209" s="284"/>
      <c r="EV209" s="284"/>
      <c r="EW209" s="252"/>
      <c r="EX209" s="262"/>
      <c r="EY209" s="284"/>
      <c r="EZ209" s="284"/>
      <c r="FA209" s="252"/>
      <c r="FB209" s="262">
        <v>9.9600000000000009</v>
      </c>
      <c r="FC209" s="252">
        <v>4.78</v>
      </c>
      <c r="FD209" s="262"/>
      <c r="FE209" s="284"/>
      <c r="FF209" s="284"/>
      <c r="FG209" s="252"/>
      <c r="FH209" s="262">
        <v>9.0399999999999991</v>
      </c>
      <c r="FI209" s="252">
        <v>9.33</v>
      </c>
      <c r="FJ209" s="262">
        <v>11.37</v>
      </c>
      <c r="FK209" s="252">
        <v>10.77</v>
      </c>
      <c r="FL209" s="262"/>
      <c r="FM209" s="252"/>
      <c r="FN209" s="262"/>
      <c r="FO209" s="284"/>
      <c r="FP209" s="284"/>
      <c r="FQ209" s="252"/>
      <c r="FR209" s="262"/>
      <c r="FS209" s="606"/>
      <c r="FT209" s="606"/>
      <c r="FU209" s="643"/>
      <c r="FV209" s="262">
        <v>12.24</v>
      </c>
      <c r="FW209" s="252">
        <v>12.62</v>
      </c>
      <c r="FX209" s="262">
        <v>21.778670161300511</v>
      </c>
      <c r="FY209" s="252">
        <v>30.834904021342631</v>
      </c>
      <c r="FZ209" s="262"/>
      <c r="GA209" s="252"/>
      <c r="GB209" s="266"/>
      <c r="GC209" s="262">
        <v>24.81</v>
      </c>
      <c r="GD209" s="252">
        <v>31.74</v>
      </c>
      <c r="GE209" s="262">
        <v>22.03</v>
      </c>
      <c r="GF209" s="284">
        <v>24.46</v>
      </c>
      <c r="GG209" s="284">
        <v>26.69</v>
      </c>
      <c r="GH209" s="252">
        <v>40.26</v>
      </c>
      <c r="GI209" s="266"/>
      <c r="GJ209" s="266"/>
      <c r="GK209" s="266"/>
      <c r="GL209" s="266"/>
      <c r="GM209" s="262"/>
      <c r="GN209" s="284"/>
      <c r="GO209" s="284"/>
      <c r="GP209" s="252"/>
      <c r="GQ209" s="262"/>
      <c r="GR209" s="284"/>
      <c r="GS209" s="284"/>
      <c r="GT209" s="252"/>
      <c r="GU209" s="262"/>
      <c r="GV209" s="284"/>
      <c r="GW209" s="284"/>
      <c r="GX209" s="252"/>
      <c r="GY209" s="262"/>
      <c r="GZ209" s="284"/>
      <c r="HA209" s="284"/>
      <c r="HB209" s="252"/>
      <c r="HC209" s="266"/>
      <c r="HD209" s="262">
        <v>13.5</v>
      </c>
      <c r="HE209" s="252">
        <v>8.99</v>
      </c>
      <c r="HF209" s="262">
        <v>23.04</v>
      </c>
      <c r="HG209" s="284">
        <v>26.16</v>
      </c>
      <c r="HH209" s="284">
        <v>30.81</v>
      </c>
      <c r="HI209" s="252">
        <v>37.03</v>
      </c>
      <c r="HJ209" s="262">
        <v>20.45</v>
      </c>
      <c r="HK209" s="252">
        <v>25.11</v>
      </c>
      <c r="HL209" s="262"/>
      <c r="HM209" s="284"/>
      <c r="HN209" s="284"/>
      <c r="HO209" s="252"/>
      <c r="HP209" s="262"/>
      <c r="HQ209" s="252"/>
      <c r="HR209" s="262"/>
      <c r="HS209" s="284"/>
      <c r="HT209" s="284"/>
      <c r="HU209" s="252"/>
      <c r="HV209" s="262">
        <v>15.702242649537524</v>
      </c>
      <c r="HW209" s="252">
        <v>12.719283566872948</v>
      </c>
      <c r="HX209" s="262">
        <v>11.869594792045875</v>
      </c>
      <c r="HY209" s="252">
        <v>17.376031328818513</v>
      </c>
      <c r="HZ209" s="262"/>
      <c r="IA209" s="284"/>
      <c r="IB209" s="284"/>
      <c r="IC209" s="252"/>
      <c r="ID209" s="262">
        <v>8.58</v>
      </c>
      <c r="IE209" s="252">
        <v>13.94</v>
      </c>
      <c r="IF209" s="262">
        <v>10.75</v>
      </c>
      <c r="IG209" s="252">
        <v>13.61</v>
      </c>
      <c r="IH209" s="262"/>
      <c r="II209" s="284"/>
      <c r="IJ209" s="284"/>
      <c r="IK209" s="252"/>
      <c r="IL209" s="266"/>
      <c r="IM209" s="262">
        <v>18.12</v>
      </c>
      <c r="IN209" s="252">
        <v>17.54</v>
      </c>
      <c r="IO209" s="262"/>
      <c r="IP209" s="284"/>
      <c r="IQ209" s="284"/>
      <c r="IR209" s="252"/>
      <c r="IS209" s="262"/>
      <c r="IT209" s="284"/>
      <c r="IU209" s="284"/>
      <c r="IV209" s="252"/>
      <c r="IW209" s="262"/>
      <c r="IX209" s="284"/>
      <c r="IY209" s="284"/>
      <c r="IZ209" s="252"/>
      <c r="JA209" s="266"/>
      <c r="JB209" s="262"/>
      <c r="JC209" s="284"/>
      <c r="JD209" s="284"/>
      <c r="JE209" s="252"/>
      <c r="JF209" s="262"/>
      <c r="JG209" s="284"/>
      <c r="JH209" s="252"/>
      <c r="JI209" s="262">
        <v>11.48</v>
      </c>
      <c r="JJ209" s="252">
        <v>27.02</v>
      </c>
      <c r="JK209" s="262"/>
      <c r="JL209" s="284"/>
      <c r="JM209" s="284"/>
      <c r="JN209" s="252"/>
      <c r="JO209" s="262">
        <v>17.57</v>
      </c>
      <c r="JP209" s="252">
        <v>13.27</v>
      </c>
      <c r="JQ209" s="262"/>
      <c r="JR209" s="284"/>
      <c r="JS209" s="284"/>
      <c r="JT209" s="252"/>
      <c r="JU209" s="262"/>
      <c r="JV209" s="284"/>
      <c r="JW209" s="284"/>
      <c r="JX209" s="252"/>
      <c r="JY209" s="262"/>
      <c r="JZ209" s="284"/>
      <c r="KA209" s="284"/>
      <c r="KB209" s="252"/>
      <c r="KC209" s="262"/>
      <c r="KD209" s="284"/>
      <c r="KE209" s="284"/>
      <c r="KF209" s="288"/>
    </row>
    <row r="210" spans="1:292" s="151" customFormat="1" ht="15" customHeight="1">
      <c r="A210" s="887"/>
      <c r="B210" s="651" t="s">
        <v>439</v>
      </c>
      <c r="C210" s="266"/>
      <c r="D210" s="262">
        <v>23.11</v>
      </c>
      <c r="E210" s="284">
        <v>25.9</v>
      </c>
      <c r="F210" s="284">
        <v>30.79</v>
      </c>
      <c r="G210" s="284">
        <v>30.45</v>
      </c>
      <c r="H210" s="252">
        <v>30.68</v>
      </c>
      <c r="I210" s="262"/>
      <c r="J210" s="284"/>
      <c r="K210" s="284"/>
      <c r="L210" s="252"/>
      <c r="M210" s="262"/>
      <c r="N210" s="284"/>
      <c r="O210" s="284"/>
      <c r="P210" s="252"/>
      <c r="Q210" s="262">
        <v>13.21</v>
      </c>
      <c r="R210" s="284"/>
      <c r="S210" s="284"/>
      <c r="T210" s="252"/>
      <c r="U210" s="262">
        <v>21.14</v>
      </c>
      <c r="V210" s="284">
        <v>25.63</v>
      </c>
      <c r="W210" s="252">
        <v>24.04</v>
      </c>
      <c r="X210" s="262">
        <v>22.67606194363151</v>
      </c>
      <c r="Y210" s="284">
        <v>22.467847396290775</v>
      </c>
      <c r="Z210" s="284">
        <v>28.932195296701078</v>
      </c>
      <c r="AA210" s="252">
        <v>32.997248432160895</v>
      </c>
      <c r="AB210" s="262"/>
      <c r="AC210" s="284"/>
      <c r="AD210" s="284"/>
      <c r="AE210" s="252"/>
      <c r="AF210" s="262"/>
      <c r="AG210" s="284"/>
      <c r="AH210" s="284"/>
      <c r="AI210" s="284"/>
      <c r="AJ210" s="252"/>
      <c r="AK210" s="262"/>
      <c r="AL210" s="284"/>
      <c r="AM210" s="284"/>
      <c r="AN210" s="252"/>
      <c r="AO210" s="262">
        <v>19.97</v>
      </c>
      <c r="AP210" s="252">
        <v>21.97</v>
      </c>
      <c r="AQ210" s="262">
        <v>20.190000000000001</v>
      </c>
      <c r="AR210" s="284">
        <v>22.18</v>
      </c>
      <c r="AS210" s="284">
        <v>26.51</v>
      </c>
      <c r="AT210" s="252">
        <v>30.28</v>
      </c>
      <c r="AU210" s="262"/>
      <c r="AV210" s="284"/>
      <c r="AW210" s="284"/>
      <c r="AX210" s="252"/>
      <c r="AY210" s="262"/>
      <c r="AZ210" s="284"/>
      <c r="BA210" s="284"/>
      <c r="BB210" s="252"/>
      <c r="BC210" s="262"/>
      <c r="BD210" s="284"/>
      <c r="BE210" s="284"/>
      <c r="BF210" s="252"/>
      <c r="BG210" s="262"/>
      <c r="BH210" s="284"/>
      <c r="BI210" s="284"/>
      <c r="BJ210" s="252"/>
      <c r="BK210" s="262">
        <v>20.78</v>
      </c>
      <c r="BL210" s="252">
        <v>30.66</v>
      </c>
      <c r="BM210" s="262">
        <v>35.94</v>
      </c>
      <c r="BN210" s="284">
        <v>33.630000000000003</v>
      </c>
      <c r="BO210" s="284">
        <v>42.29</v>
      </c>
      <c r="BP210" s="252">
        <v>43.61</v>
      </c>
      <c r="BQ210" s="266"/>
      <c r="BR210" s="262"/>
      <c r="BS210" s="284"/>
      <c r="BT210" s="252"/>
      <c r="BU210" s="262"/>
      <c r="BV210" s="284"/>
      <c r="BW210" s="252"/>
      <c r="BX210" s="262"/>
      <c r="BY210" s="284"/>
      <c r="BZ210" s="252"/>
      <c r="CA210" s="262"/>
      <c r="CB210" s="284"/>
      <c r="CC210" s="252"/>
      <c r="CD210" s="262"/>
      <c r="CE210" s="284"/>
      <c r="CF210" s="252"/>
      <c r="CG210" s="262"/>
      <c r="CH210" s="284"/>
      <c r="CI210" s="252"/>
      <c r="CJ210" s="262"/>
      <c r="CK210" s="252"/>
      <c r="CL210" s="262"/>
      <c r="CM210" s="252"/>
      <c r="CN210" s="262"/>
      <c r="CO210" s="252"/>
      <c r="CP210" s="262">
        <v>24.18</v>
      </c>
      <c r="CQ210" s="252">
        <v>27.24</v>
      </c>
      <c r="CR210" s="266"/>
      <c r="CS210" s="266"/>
      <c r="CT210" s="262"/>
      <c r="CU210" s="252"/>
      <c r="CV210" s="262"/>
      <c r="CW210" s="284"/>
      <c r="CX210" s="284"/>
      <c r="CY210" s="252"/>
      <c r="CZ210" s="266"/>
      <c r="DA210" s="262"/>
      <c r="DB210" s="284"/>
      <c r="DC210" s="284"/>
      <c r="DD210" s="284"/>
      <c r="DE210" s="252"/>
      <c r="DF210" s="262">
        <v>20.100000000000001</v>
      </c>
      <c r="DG210" s="284">
        <v>21.72</v>
      </c>
      <c r="DH210" s="284">
        <v>23.24</v>
      </c>
      <c r="DI210" s="284">
        <v>24.17</v>
      </c>
      <c r="DJ210" s="252">
        <v>24.29</v>
      </c>
      <c r="DK210" s="262"/>
      <c r="DL210" s="284"/>
      <c r="DM210" s="284"/>
      <c r="DN210" s="252"/>
      <c r="DO210" s="262"/>
      <c r="DP210" s="284"/>
      <c r="DQ210" s="284"/>
      <c r="DR210" s="252"/>
      <c r="DS210" s="262">
        <v>13.04</v>
      </c>
      <c r="DT210" s="284">
        <v>16.004327134361581</v>
      </c>
      <c r="DU210" s="284">
        <v>19.239999999999998</v>
      </c>
      <c r="DV210" s="252">
        <v>27.116024942070677</v>
      </c>
      <c r="DW210" s="266"/>
      <c r="DX210" s="266"/>
      <c r="DY210" s="262"/>
      <c r="DZ210" s="284"/>
      <c r="EA210" s="284"/>
      <c r="EB210" s="252"/>
      <c r="EC210" s="266"/>
      <c r="ED210" s="266"/>
      <c r="EE210" s="262">
        <v>13.03</v>
      </c>
      <c r="EF210" s="252">
        <v>12.84</v>
      </c>
      <c r="EG210" s="262">
        <v>21.98</v>
      </c>
      <c r="EH210" s="252">
        <v>30.57</v>
      </c>
      <c r="EI210" s="262">
        <v>21.76</v>
      </c>
      <c r="EJ210" s="252">
        <v>24.8</v>
      </c>
      <c r="EK210" s="262">
        <v>20.036223341483296</v>
      </c>
      <c r="EL210" s="284">
        <v>20.036223341483296</v>
      </c>
      <c r="EM210" s="252">
        <v>25.386319556231602</v>
      </c>
      <c r="EN210" s="262"/>
      <c r="EO210" s="252"/>
      <c r="EP210" s="262">
        <v>9.42</v>
      </c>
      <c r="EQ210" s="252">
        <v>12.27</v>
      </c>
      <c r="ER210" s="262">
        <v>14.82</v>
      </c>
      <c r="ES210" s="252">
        <v>14.57</v>
      </c>
      <c r="ET210" s="262"/>
      <c r="EU210" s="284"/>
      <c r="EV210" s="284"/>
      <c r="EW210" s="252"/>
      <c r="EX210" s="262"/>
      <c r="EY210" s="284"/>
      <c r="EZ210" s="284"/>
      <c r="FA210" s="252"/>
      <c r="FB210" s="262">
        <v>10.57</v>
      </c>
      <c r="FC210" s="252">
        <v>5.73</v>
      </c>
      <c r="FD210" s="262"/>
      <c r="FE210" s="284"/>
      <c r="FF210" s="284"/>
      <c r="FG210" s="252"/>
      <c r="FH210" s="262">
        <v>8.56</v>
      </c>
      <c r="FI210" s="252">
        <v>8.7200000000000006</v>
      </c>
      <c r="FJ210" s="262">
        <v>10.42</v>
      </c>
      <c r="FK210" s="252">
        <v>9.91</v>
      </c>
      <c r="FL210" s="262"/>
      <c r="FM210" s="252"/>
      <c r="FN210" s="262"/>
      <c r="FO210" s="284"/>
      <c r="FP210" s="284"/>
      <c r="FQ210" s="252"/>
      <c r="FR210" s="262"/>
      <c r="FS210" s="606"/>
      <c r="FT210" s="606"/>
      <c r="FU210" s="643"/>
      <c r="FV210" s="262">
        <v>7.24</v>
      </c>
      <c r="FW210" s="252">
        <v>7.56</v>
      </c>
      <c r="FX210" s="262">
        <v>18.152441106998953</v>
      </c>
      <c r="FY210" s="252">
        <v>24.36918563524371</v>
      </c>
      <c r="FZ210" s="262"/>
      <c r="GA210" s="252"/>
      <c r="GB210" s="266"/>
      <c r="GC210" s="262">
        <v>14.82</v>
      </c>
      <c r="GD210" s="252">
        <v>22.09</v>
      </c>
      <c r="GE210" s="262">
        <v>14.67</v>
      </c>
      <c r="GF210" s="284">
        <v>16.440000000000001</v>
      </c>
      <c r="GG210" s="284">
        <v>17.489999999999998</v>
      </c>
      <c r="GH210" s="252">
        <v>27.24</v>
      </c>
      <c r="GI210" s="266"/>
      <c r="GJ210" s="266"/>
      <c r="GK210" s="266"/>
      <c r="GL210" s="266"/>
      <c r="GM210" s="262"/>
      <c r="GN210" s="284"/>
      <c r="GO210" s="284"/>
      <c r="GP210" s="252"/>
      <c r="GQ210" s="262"/>
      <c r="GR210" s="284"/>
      <c r="GS210" s="284"/>
      <c r="GT210" s="252"/>
      <c r="GU210" s="262"/>
      <c r="GV210" s="284"/>
      <c r="GW210" s="284"/>
      <c r="GX210" s="252"/>
      <c r="GY210" s="262"/>
      <c r="GZ210" s="284"/>
      <c r="HA210" s="284"/>
      <c r="HB210" s="252"/>
      <c r="HC210" s="266"/>
      <c r="HD210" s="262">
        <v>11.96</v>
      </c>
      <c r="HE210" s="252">
        <v>7.9</v>
      </c>
      <c r="HF210" s="262">
        <v>17.07</v>
      </c>
      <c r="HG210" s="284">
        <v>19.5</v>
      </c>
      <c r="HH210" s="284">
        <v>23.33</v>
      </c>
      <c r="HI210" s="252">
        <v>28.57</v>
      </c>
      <c r="HJ210" s="262">
        <v>17.86</v>
      </c>
      <c r="HK210" s="252">
        <v>22.18</v>
      </c>
      <c r="HL210" s="262"/>
      <c r="HM210" s="284"/>
      <c r="HN210" s="284"/>
      <c r="HO210" s="252"/>
      <c r="HP210" s="262"/>
      <c r="HQ210" s="252"/>
      <c r="HR210" s="262"/>
      <c r="HS210" s="284"/>
      <c r="HT210" s="284"/>
      <c r="HU210" s="252"/>
      <c r="HV210" s="262">
        <v>15.256777299312485</v>
      </c>
      <c r="HW210" s="252">
        <v>12.012405054302787</v>
      </c>
      <c r="HX210" s="262">
        <v>11.788325861594442</v>
      </c>
      <c r="HY210" s="252">
        <v>16.756545446184301</v>
      </c>
      <c r="HZ210" s="262"/>
      <c r="IA210" s="284"/>
      <c r="IB210" s="284"/>
      <c r="IC210" s="252"/>
      <c r="ID210" s="262">
        <v>7.65</v>
      </c>
      <c r="IE210" s="252">
        <v>12.29</v>
      </c>
      <c r="IF210" s="262">
        <v>9.3800000000000008</v>
      </c>
      <c r="IG210" s="252">
        <v>10.61</v>
      </c>
      <c r="IH210" s="262"/>
      <c r="II210" s="284"/>
      <c r="IJ210" s="284"/>
      <c r="IK210" s="252"/>
      <c r="IL210" s="266"/>
      <c r="IM210" s="262">
        <v>19.23</v>
      </c>
      <c r="IN210" s="252">
        <v>19.260000000000002</v>
      </c>
      <c r="IO210" s="262"/>
      <c r="IP210" s="284"/>
      <c r="IQ210" s="284"/>
      <c r="IR210" s="252"/>
      <c r="IS210" s="262"/>
      <c r="IT210" s="284"/>
      <c r="IU210" s="284"/>
      <c r="IV210" s="252"/>
      <c r="IW210" s="262"/>
      <c r="IX210" s="284"/>
      <c r="IY210" s="284"/>
      <c r="IZ210" s="252"/>
      <c r="JA210" s="266"/>
      <c r="JB210" s="262"/>
      <c r="JC210" s="284"/>
      <c r="JD210" s="284"/>
      <c r="JE210" s="252"/>
      <c r="JF210" s="262"/>
      <c r="JG210" s="284"/>
      <c r="JH210" s="252"/>
      <c r="JI210" s="262">
        <v>11.93</v>
      </c>
      <c r="JJ210" s="252">
        <v>25.61</v>
      </c>
      <c r="JK210" s="262"/>
      <c r="JL210" s="284"/>
      <c r="JM210" s="284"/>
      <c r="JN210" s="252"/>
      <c r="JO210" s="262">
        <v>17.46</v>
      </c>
      <c r="JP210" s="252">
        <v>13.38</v>
      </c>
      <c r="JQ210" s="262"/>
      <c r="JR210" s="284"/>
      <c r="JS210" s="284"/>
      <c r="JT210" s="252"/>
      <c r="JU210" s="262"/>
      <c r="JV210" s="284"/>
      <c r="JW210" s="284"/>
      <c r="JX210" s="252"/>
      <c r="JY210" s="262"/>
      <c r="JZ210" s="284"/>
      <c r="KA210" s="284"/>
      <c r="KB210" s="252"/>
      <c r="KC210" s="262"/>
      <c r="KD210" s="284"/>
      <c r="KE210" s="284"/>
      <c r="KF210" s="288"/>
    </row>
    <row r="211" spans="1:292" s="151" customFormat="1" ht="15" customHeight="1">
      <c r="A211" s="887"/>
      <c r="B211" s="651" t="s">
        <v>440</v>
      </c>
      <c r="C211" s="266"/>
      <c r="D211" s="262">
        <v>33</v>
      </c>
      <c r="E211" s="284">
        <v>36.71</v>
      </c>
      <c r="F211" s="284">
        <v>43.91</v>
      </c>
      <c r="G211" s="284">
        <v>42.48</v>
      </c>
      <c r="H211" s="252">
        <v>42.32</v>
      </c>
      <c r="I211" s="262"/>
      <c r="J211" s="284"/>
      <c r="K211" s="284"/>
      <c r="L211" s="252"/>
      <c r="M211" s="262"/>
      <c r="N211" s="284"/>
      <c r="O211" s="284"/>
      <c r="P211" s="252"/>
      <c r="Q211" s="262">
        <v>17.309999999999999</v>
      </c>
      <c r="R211" s="284"/>
      <c r="S211" s="284"/>
      <c r="T211" s="252"/>
      <c r="U211" s="262">
        <v>24.41</v>
      </c>
      <c r="V211" s="284">
        <v>30.55</v>
      </c>
      <c r="W211" s="252">
        <v>30.89</v>
      </c>
      <c r="X211" s="262">
        <v>28.136050746073757</v>
      </c>
      <c r="Y211" s="284">
        <v>27.656265543614012</v>
      </c>
      <c r="Z211" s="284">
        <v>36.147566867486276</v>
      </c>
      <c r="AA211" s="252">
        <v>41.527662130495678</v>
      </c>
      <c r="AB211" s="262"/>
      <c r="AC211" s="284"/>
      <c r="AD211" s="284"/>
      <c r="AE211" s="252"/>
      <c r="AF211" s="262"/>
      <c r="AG211" s="284"/>
      <c r="AH211" s="284"/>
      <c r="AI211" s="284"/>
      <c r="AJ211" s="252"/>
      <c r="AK211" s="262"/>
      <c r="AL211" s="284"/>
      <c r="AM211" s="284"/>
      <c r="AN211" s="252"/>
      <c r="AO211" s="262">
        <v>34.4</v>
      </c>
      <c r="AP211" s="252">
        <v>35.94</v>
      </c>
      <c r="AQ211" s="262">
        <v>24.37</v>
      </c>
      <c r="AR211" s="284">
        <v>26.67</v>
      </c>
      <c r="AS211" s="284">
        <v>31.8</v>
      </c>
      <c r="AT211" s="252">
        <v>36.26</v>
      </c>
      <c r="AU211" s="262"/>
      <c r="AV211" s="284"/>
      <c r="AW211" s="284"/>
      <c r="AX211" s="252"/>
      <c r="AY211" s="262"/>
      <c r="AZ211" s="284"/>
      <c r="BA211" s="284"/>
      <c r="BB211" s="252"/>
      <c r="BC211" s="262"/>
      <c r="BD211" s="284"/>
      <c r="BE211" s="284"/>
      <c r="BF211" s="252"/>
      <c r="BG211" s="262"/>
      <c r="BH211" s="284"/>
      <c r="BI211" s="284"/>
      <c r="BJ211" s="252"/>
      <c r="BK211" s="262">
        <v>24.98</v>
      </c>
      <c r="BL211" s="252">
        <v>38.950000000000003</v>
      </c>
      <c r="BM211" s="262">
        <v>41.47</v>
      </c>
      <c r="BN211" s="284">
        <v>38.869999999999997</v>
      </c>
      <c r="BO211" s="284">
        <v>50.05</v>
      </c>
      <c r="BP211" s="252">
        <v>51.17</v>
      </c>
      <c r="BQ211" s="266"/>
      <c r="BR211" s="262"/>
      <c r="BS211" s="284"/>
      <c r="BT211" s="252"/>
      <c r="BU211" s="262"/>
      <c r="BV211" s="284"/>
      <c r="BW211" s="252"/>
      <c r="BX211" s="262"/>
      <c r="BY211" s="284"/>
      <c r="BZ211" s="252"/>
      <c r="CA211" s="262"/>
      <c r="CB211" s="284"/>
      <c r="CC211" s="252"/>
      <c r="CD211" s="262"/>
      <c r="CE211" s="284"/>
      <c r="CF211" s="252"/>
      <c r="CG211" s="262"/>
      <c r="CH211" s="284"/>
      <c r="CI211" s="252"/>
      <c r="CJ211" s="262"/>
      <c r="CK211" s="252"/>
      <c r="CL211" s="262"/>
      <c r="CM211" s="252"/>
      <c r="CN211" s="262"/>
      <c r="CO211" s="252"/>
      <c r="CP211" s="262">
        <v>22.16</v>
      </c>
      <c r="CQ211" s="252">
        <v>24.78</v>
      </c>
      <c r="CR211" s="266"/>
      <c r="CS211" s="266"/>
      <c r="CT211" s="262"/>
      <c r="CU211" s="252"/>
      <c r="CV211" s="262"/>
      <c r="CW211" s="284"/>
      <c r="CX211" s="284"/>
      <c r="CY211" s="252"/>
      <c r="CZ211" s="266"/>
      <c r="DA211" s="262"/>
      <c r="DB211" s="284"/>
      <c r="DC211" s="284"/>
      <c r="DD211" s="284"/>
      <c r="DE211" s="252"/>
      <c r="DF211" s="262">
        <v>27.27</v>
      </c>
      <c r="DG211" s="284">
        <v>29.72</v>
      </c>
      <c r="DH211" s="284">
        <v>32.46</v>
      </c>
      <c r="DI211" s="284">
        <v>33.46</v>
      </c>
      <c r="DJ211" s="252">
        <v>33.630000000000003</v>
      </c>
      <c r="DK211" s="262"/>
      <c r="DL211" s="284"/>
      <c r="DM211" s="284"/>
      <c r="DN211" s="252"/>
      <c r="DO211" s="262"/>
      <c r="DP211" s="284"/>
      <c r="DQ211" s="284"/>
      <c r="DR211" s="252"/>
      <c r="DS211" s="262">
        <v>16.29</v>
      </c>
      <c r="DT211" s="284">
        <v>20.083057100064867</v>
      </c>
      <c r="DU211" s="284">
        <v>24.02</v>
      </c>
      <c r="DV211" s="252">
        <v>34.025811427496407</v>
      </c>
      <c r="DW211" s="266"/>
      <c r="DX211" s="266"/>
      <c r="DY211" s="262"/>
      <c r="DZ211" s="284"/>
      <c r="EA211" s="284"/>
      <c r="EB211" s="252"/>
      <c r="EC211" s="266"/>
      <c r="ED211" s="266"/>
      <c r="EE211" s="262">
        <v>16.25</v>
      </c>
      <c r="EF211" s="252">
        <v>15.59</v>
      </c>
      <c r="EG211" s="262">
        <v>26.02</v>
      </c>
      <c r="EH211" s="252">
        <v>35.74</v>
      </c>
      <c r="EI211" s="262">
        <v>27.34</v>
      </c>
      <c r="EJ211" s="252">
        <v>30.01</v>
      </c>
      <c r="EK211" s="262">
        <v>24.331831817440918</v>
      </c>
      <c r="EL211" s="284">
        <v>24.331831817440918</v>
      </c>
      <c r="EM211" s="252">
        <v>30.613642571911171</v>
      </c>
      <c r="EN211" s="262"/>
      <c r="EO211" s="252"/>
      <c r="EP211" s="262">
        <v>14.71</v>
      </c>
      <c r="EQ211" s="252">
        <v>17.899999999999999</v>
      </c>
      <c r="ER211" s="262">
        <v>20.6</v>
      </c>
      <c r="ES211" s="252">
        <v>19.14</v>
      </c>
      <c r="ET211" s="262"/>
      <c r="EU211" s="284"/>
      <c r="EV211" s="284"/>
      <c r="EW211" s="252"/>
      <c r="EX211" s="262"/>
      <c r="EY211" s="284"/>
      <c r="EZ211" s="284"/>
      <c r="FA211" s="252"/>
      <c r="FB211" s="262">
        <v>13.7</v>
      </c>
      <c r="FC211" s="252">
        <v>7.79</v>
      </c>
      <c r="FD211" s="262"/>
      <c r="FE211" s="284"/>
      <c r="FF211" s="284"/>
      <c r="FG211" s="252"/>
      <c r="FH211" s="262">
        <v>12.91</v>
      </c>
      <c r="FI211" s="252">
        <v>13.5</v>
      </c>
      <c r="FJ211" s="262">
        <v>15.51</v>
      </c>
      <c r="FK211" s="252">
        <v>14.79</v>
      </c>
      <c r="FL211" s="262"/>
      <c r="FM211" s="252"/>
      <c r="FN211" s="262"/>
      <c r="FO211" s="284"/>
      <c r="FP211" s="284"/>
      <c r="FQ211" s="252"/>
      <c r="FR211" s="262"/>
      <c r="FS211" s="606"/>
      <c r="FT211" s="606"/>
      <c r="FU211" s="643"/>
      <c r="FV211" s="262">
        <v>8.25</v>
      </c>
      <c r="FW211" s="252">
        <v>8.7899999999999991</v>
      </c>
      <c r="FX211" s="262">
        <v>17.101072162083643</v>
      </c>
      <c r="FY211" s="252">
        <v>20.984954476704527</v>
      </c>
      <c r="FZ211" s="262"/>
      <c r="GA211" s="252"/>
      <c r="GB211" s="266"/>
      <c r="GC211" s="262">
        <v>15.14</v>
      </c>
      <c r="GD211" s="252">
        <v>42.48</v>
      </c>
      <c r="GE211" s="262">
        <v>14.17</v>
      </c>
      <c r="GF211" s="284">
        <v>16.010000000000002</v>
      </c>
      <c r="GG211" s="284">
        <v>18.2</v>
      </c>
      <c r="GH211" s="252">
        <v>29.6</v>
      </c>
      <c r="GI211" s="266"/>
      <c r="GJ211" s="266"/>
      <c r="GK211" s="266"/>
      <c r="GL211" s="266"/>
      <c r="GM211" s="262"/>
      <c r="GN211" s="284"/>
      <c r="GO211" s="284"/>
      <c r="GP211" s="252"/>
      <c r="GQ211" s="262"/>
      <c r="GR211" s="284"/>
      <c r="GS211" s="284"/>
      <c r="GT211" s="252"/>
      <c r="GU211" s="262"/>
      <c r="GV211" s="284"/>
      <c r="GW211" s="284"/>
      <c r="GX211" s="252"/>
      <c r="GY211" s="262"/>
      <c r="GZ211" s="284"/>
      <c r="HA211" s="284"/>
      <c r="HB211" s="252"/>
      <c r="HC211" s="266"/>
      <c r="HD211" s="262">
        <v>16.91</v>
      </c>
      <c r="HE211" s="252">
        <v>11.07</v>
      </c>
      <c r="HF211" s="262">
        <v>20.54</v>
      </c>
      <c r="HG211" s="284">
        <v>23.59</v>
      </c>
      <c r="HH211" s="284">
        <v>28.75</v>
      </c>
      <c r="HI211" s="252">
        <v>35.35</v>
      </c>
      <c r="HJ211" s="262">
        <v>19.8</v>
      </c>
      <c r="HK211" s="252">
        <v>26.35</v>
      </c>
      <c r="HL211" s="262"/>
      <c r="HM211" s="284"/>
      <c r="HN211" s="284"/>
      <c r="HO211" s="252"/>
      <c r="HP211" s="262"/>
      <c r="HQ211" s="252"/>
      <c r="HR211" s="262"/>
      <c r="HS211" s="284"/>
      <c r="HT211" s="284"/>
      <c r="HU211" s="252"/>
      <c r="HV211" s="262">
        <v>23.557884379151741</v>
      </c>
      <c r="HW211" s="252">
        <v>18.042136645507334</v>
      </c>
      <c r="HX211" s="262">
        <v>19.319586432143691</v>
      </c>
      <c r="HY211" s="252">
        <v>25.746514838455141</v>
      </c>
      <c r="HZ211" s="262"/>
      <c r="IA211" s="284"/>
      <c r="IB211" s="284"/>
      <c r="IC211" s="252"/>
      <c r="ID211" s="262">
        <v>11.54</v>
      </c>
      <c r="IE211" s="252">
        <v>17.989999999999998</v>
      </c>
      <c r="IF211" s="262">
        <v>13.34</v>
      </c>
      <c r="IG211" s="252">
        <v>15.15</v>
      </c>
      <c r="IH211" s="262"/>
      <c r="II211" s="284"/>
      <c r="IJ211" s="284"/>
      <c r="IK211" s="252"/>
      <c r="IL211" s="266"/>
      <c r="IM211" s="262">
        <v>23.84</v>
      </c>
      <c r="IN211" s="252">
        <v>27.3</v>
      </c>
      <c r="IO211" s="262"/>
      <c r="IP211" s="284"/>
      <c r="IQ211" s="284"/>
      <c r="IR211" s="252"/>
      <c r="IS211" s="262"/>
      <c r="IT211" s="284"/>
      <c r="IU211" s="284"/>
      <c r="IV211" s="252"/>
      <c r="IW211" s="262"/>
      <c r="IX211" s="284"/>
      <c r="IY211" s="284"/>
      <c r="IZ211" s="252"/>
      <c r="JA211" s="266"/>
      <c r="JB211" s="262"/>
      <c r="JC211" s="284"/>
      <c r="JD211" s="284"/>
      <c r="JE211" s="252"/>
      <c r="JF211" s="262"/>
      <c r="JG211" s="284"/>
      <c r="JH211" s="252"/>
      <c r="JI211" s="262">
        <v>15.97</v>
      </c>
      <c r="JJ211" s="252">
        <v>31.6</v>
      </c>
      <c r="JK211" s="262"/>
      <c r="JL211" s="284"/>
      <c r="JM211" s="284"/>
      <c r="JN211" s="252"/>
      <c r="JO211" s="262">
        <v>23.96</v>
      </c>
      <c r="JP211" s="252">
        <v>18.489999999999998</v>
      </c>
      <c r="JQ211" s="262"/>
      <c r="JR211" s="284"/>
      <c r="JS211" s="284"/>
      <c r="JT211" s="252"/>
      <c r="JU211" s="262"/>
      <c r="JV211" s="284"/>
      <c r="JW211" s="284"/>
      <c r="JX211" s="252"/>
      <c r="JY211" s="262"/>
      <c r="JZ211" s="284"/>
      <c r="KA211" s="284"/>
      <c r="KB211" s="252"/>
      <c r="KC211" s="262"/>
      <c r="KD211" s="284"/>
      <c r="KE211" s="284"/>
      <c r="KF211" s="288"/>
    </row>
    <row r="212" spans="1:292" s="151" customFormat="1" ht="15" customHeight="1">
      <c r="A212" s="888"/>
      <c r="B212" s="651" t="s">
        <v>441</v>
      </c>
      <c r="C212" s="266"/>
      <c r="D212" s="262">
        <v>26.59</v>
      </c>
      <c r="E212" s="284">
        <v>23.52</v>
      </c>
      <c r="F212" s="284">
        <v>24.19</v>
      </c>
      <c r="G212" s="284">
        <v>23.92</v>
      </c>
      <c r="H212" s="252">
        <v>24.75</v>
      </c>
      <c r="I212" s="262"/>
      <c r="J212" s="284"/>
      <c r="K212" s="284"/>
      <c r="L212" s="252"/>
      <c r="M212" s="262"/>
      <c r="N212" s="284"/>
      <c r="O212" s="284"/>
      <c r="P212" s="252"/>
      <c r="Q212" s="262">
        <v>31.09</v>
      </c>
      <c r="R212" s="284"/>
      <c r="S212" s="284"/>
      <c r="T212" s="252"/>
      <c r="U212" s="262">
        <v>23.07</v>
      </c>
      <c r="V212" s="284">
        <v>29.64</v>
      </c>
      <c r="W212" s="252">
        <v>24.07</v>
      </c>
      <c r="X212" s="262">
        <v>31.070025284900389</v>
      </c>
      <c r="Y212" s="284">
        <v>27.3122832390562</v>
      </c>
      <c r="Z212" s="284">
        <v>35.839295916280989</v>
      </c>
      <c r="AA212" s="252">
        <v>39.569025679472546</v>
      </c>
      <c r="AB212" s="262"/>
      <c r="AC212" s="284"/>
      <c r="AD212" s="284"/>
      <c r="AE212" s="252"/>
      <c r="AF212" s="262"/>
      <c r="AG212" s="284"/>
      <c r="AH212" s="284"/>
      <c r="AI212" s="284"/>
      <c r="AJ212" s="252"/>
      <c r="AK212" s="262"/>
      <c r="AL212" s="284"/>
      <c r="AM212" s="284"/>
      <c r="AN212" s="252"/>
      <c r="AO212" s="262">
        <v>83.12</v>
      </c>
      <c r="AP212" s="252">
        <v>86.96</v>
      </c>
      <c r="AQ212" s="262">
        <v>16.510000000000002</v>
      </c>
      <c r="AR212" s="284">
        <v>17.670000000000002</v>
      </c>
      <c r="AS212" s="284">
        <v>22.02</v>
      </c>
      <c r="AT212" s="252">
        <v>25.44</v>
      </c>
      <c r="AU212" s="262"/>
      <c r="AV212" s="284"/>
      <c r="AW212" s="284"/>
      <c r="AX212" s="252"/>
      <c r="AY212" s="262"/>
      <c r="AZ212" s="284"/>
      <c r="BA212" s="284"/>
      <c r="BB212" s="252"/>
      <c r="BC212" s="262"/>
      <c r="BD212" s="284"/>
      <c r="BE212" s="284"/>
      <c r="BF212" s="252"/>
      <c r="BG212" s="262"/>
      <c r="BH212" s="284"/>
      <c r="BI212" s="284"/>
      <c r="BJ212" s="252"/>
      <c r="BK212" s="262">
        <v>24.61</v>
      </c>
      <c r="BL212" s="252">
        <v>37.409999999999997</v>
      </c>
      <c r="BM212" s="262">
        <v>40.32</v>
      </c>
      <c r="BN212" s="284">
        <v>32.69</v>
      </c>
      <c r="BO212" s="284">
        <v>47.15</v>
      </c>
      <c r="BP212" s="252">
        <v>43.53</v>
      </c>
      <c r="BQ212" s="266"/>
      <c r="BR212" s="262"/>
      <c r="BS212" s="284"/>
      <c r="BT212" s="252"/>
      <c r="BU212" s="262"/>
      <c r="BV212" s="284"/>
      <c r="BW212" s="252"/>
      <c r="BX212" s="262"/>
      <c r="BY212" s="284"/>
      <c r="BZ212" s="252"/>
      <c r="CA212" s="262"/>
      <c r="CB212" s="284"/>
      <c r="CC212" s="252"/>
      <c r="CD212" s="262"/>
      <c r="CE212" s="284"/>
      <c r="CF212" s="252"/>
      <c r="CG212" s="262"/>
      <c r="CH212" s="284"/>
      <c r="CI212" s="252"/>
      <c r="CJ212" s="262"/>
      <c r="CK212" s="252"/>
      <c r="CL212" s="262"/>
      <c r="CM212" s="252"/>
      <c r="CN212" s="262"/>
      <c r="CO212" s="252"/>
      <c r="CP212" s="262">
        <v>18.11</v>
      </c>
      <c r="CQ212" s="252">
        <v>21.13</v>
      </c>
      <c r="CR212" s="266"/>
      <c r="CS212" s="266"/>
      <c r="CT212" s="262"/>
      <c r="CU212" s="252"/>
      <c r="CV212" s="262"/>
      <c r="CW212" s="284"/>
      <c r="CX212" s="284"/>
      <c r="CY212" s="252"/>
      <c r="CZ212" s="266"/>
      <c r="DA212" s="262"/>
      <c r="DB212" s="284"/>
      <c r="DC212" s="284"/>
      <c r="DD212" s="284"/>
      <c r="DE212" s="252"/>
      <c r="DF212" s="262">
        <v>29.55</v>
      </c>
      <c r="DG212" s="284">
        <v>29.21</v>
      </c>
      <c r="DH212" s="284">
        <v>33.33</v>
      </c>
      <c r="DI212" s="284">
        <v>32.78</v>
      </c>
      <c r="DJ212" s="252">
        <v>27.13</v>
      </c>
      <c r="DK212" s="262"/>
      <c r="DL212" s="284"/>
      <c r="DM212" s="284"/>
      <c r="DN212" s="252"/>
      <c r="DO212" s="262"/>
      <c r="DP212" s="284"/>
      <c r="DQ212" s="284"/>
      <c r="DR212" s="252"/>
      <c r="DS212" s="262">
        <v>23.28</v>
      </c>
      <c r="DT212" s="284">
        <v>26.574325780714695</v>
      </c>
      <c r="DU212" s="284">
        <v>31.57</v>
      </c>
      <c r="DV212" s="252">
        <v>37.795564838783051</v>
      </c>
      <c r="DW212" s="266"/>
      <c r="DX212" s="266"/>
      <c r="DY212" s="262"/>
      <c r="DZ212" s="284"/>
      <c r="EA212" s="284"/>
      <c r="EB212" s="252"/>
      <c r="EC212" s="266"/>
      <c r="ED212" s="266"/>
      <c r="EE212" s="262">
        <v>12.2</v>
      </c>
      <c r="EF212" s="252">
        <v>11.41</v>
      </c>
      <c r="EG212" s="262">
        <v>28.11</v>
      </c>
      <c r="EH212" s="252">
        <v>35.67</v>
      </c>
      <c r="EI212" s="262">
        <v>19.23</v>
      </c>
      <c r="EJ212" s="252">
        <v>21.95</v>
      </c>
      <c r="EK212" s="262">
        <v>21.162870415647927</v>
      </c>
      <c r="EL212" s="284">
        <v>21.162870415647927</v>
      </c>
      <c r="EM212" s="252">
        <v>32.108627182298015</v>
      </c>
      <c r="EN212" s="262"/>
      <c r="EO212" s="252"/>
      <c r="EP212" s="262">
        <v>39.96</v>
      </c>
      <c r="EQ212" s="252">
        <v>49.46</v>
      </c>
      <c r="ER212" s="262">
        <v>39.619999999999997</v>
      </c>
      <c r="ES212" s="252">
        <v>39.42</v>
      </c>
      <c r="ET212" s="262"/>
      <c r="EU212" s="284"/>
      <c r="EV212" s="284"/>
      <c r="EW212" s="252"/>
      <c r="EX212" s="262"/>
      <c r="EY212" s="284"/>
      <c r="EZ212" s="284"/>
      <c r="FA212" s="252"/>
      <c r="FB212" s="262">
        <v>15.21</v>
      </c>
      <c r="FC212" s="252">
        <v>6.93</v>
      </c>
      <c r="FD212" s="262"/>
      <c r="FE212" s="284"/>
      <c r="FF212" s="284"/>
      <c r="FG212" s="252"/>
      <c r="FH212" s="262">
        <v>24.99</v>
      </c>
      <c r="FI212" s="252">
        <v>28.42</v>
      </c>
      <c r="FJ212" s="262">
        <v>28.4</v>
      </c>
      <c r="FK212" s="252">
        <v>29.72</v>
      </c>
      <c r="FL212" s="262"/>
      <c r="FM212" s="252"/>
      <c r="FN212" s="262"/>
      <c r="FO212" s="284"/>
      <c r="FP212" s="284"/>
      <c r="FQ212" s="252"/>
      <c r="FR212" s="262"/>
      <c r="FS212" s="606"/>
      <c r="FT212" s="606"/>
      <c r="FU212" s="643"/>
      <c r="FV212" s="262">
        <v>15.24</v>
      </c>
      <c r="FW212" s="252">
        <v>14.51</v>
      </c>
      <c r="FX212" s="262">
        <v>17.749756217711479</v>
      </c>
      <c r="FY212" s="252">
        <v>14.392998296664118</v>
      </c>
      <c r="FZ212" s="262"/>
      <c r="GA212" s="252"/>
      <c r="GB212" s="266"/>
      <c r="GC212" s="262">
        <v>9.75</v>
      </c>
      <c r="GD212" s="252">
        <v>11.44</v>
      </c>
      <c r="GE212" s="262">
        <v>8.89</v>
      </c>
      <c r="GF212" s="284">
        <v>11.96</v>
      </c>
      <c r="GG212" s="284">
        <v>14.23</v>
      </c>
      <c r="GH212" s="252">
        <v>10.09</v>
      </c>
      <c r="GI212" s="266"/>
      <c r="GJ212" s="266"/>
      <c r="GK212" s="266"/>
      <c r="GL212" s="266"/>
      <c r="GM212" s="262"/>
      <c r="GN212" s="284"/>
      <c r="GO212" s="284"/>
      <c r="GP212" s="252"/>
      <c r="GQ212" s="262"/>
      <c r="GR212" s="284"/>
      <c r="GS212" s="284"/>
      <c r="GT212" s="252"/>
      <c r="GU212" s="262"/>
      <c r="GV212" s="284"/>
      <c r="GW212" s="284"/>
      <c r="GX212" s="252"/>
      <c r="GY212" s="262"/>
      <c r="GZ212" s="284"/>
      <c r="HA212" s="284"/>
      <c r="HB212" s="252"/>
      <c r="HC212" s="266"/>
      <c r="HD212" s="262">
        <v>25.1</v>
      </c>
      <c r="HE212" s="252">
        <v>13.11</v>
      </c>
      <c r="HF212" s="262">
        <v>17.77</v>
      </c>
      <c r="HG212" s="284">
        <v>20.96</v>
      </c>
      <c r="HH212" s="284">
        <v>25.8</v>
      </c>
      <c r="HI212" s="252">
        <v>32.409999999999997</v>
      </c>
      <c r="HJ212" s="262">
        <v>20.76</v>
      </c>
      <c r="HK212" s="252">
        <v>19.04</v>
      </c>
      <c r="HL212" s="262"/>
      <c r="HM212" s="284"/>
      <c r="HN212" s="284"/>
      <c r="HO212" s="252"/>
      <c r="HP212" s="262"/>
      <c r="HQ212" s="252"/>
      <c r="HR212" s="262"/>
      <c r="HS212" s="284"/>
      <c r="HT212" s="284"/>
      <c r="HU212" s="252"/>
      <c r="HV212" s="262">
        <v>51.210981584357512</v>
      </c>
      <c r="HW212" s="252">
        <v>35.951906577731684</v>
      </c>
      <c r="HX212" s="262">
        <v>42.029284643338158</v>
      </c>
      <c r="HY212" s="252">
        <v>49.771613503240687</v>
      </c>
      <c r="HZ212" s="262"/>
      <c r="IA212" s="284"/>
      <c r="IB212" s="284"/>
      <c r="IC212" s="252"/>
      <c r="ID212" s="262">
        <v>15.62</v>
      </c>
      <c r="IE212" s="252">
        <v>36.89</v>
      </c>
      <c r="IF212" s="262">
        <v>19.7</v>
      </c>
      <c r="IG212" s="252">
        <v>27.56</v>
      </c>
      <c r="IH212" s="262"/>
      <c r="II212" s="284"/>
      <c r="IJ212" s="284"/>
      <c r="IK212" s="252"/>
      <c r="IL212" s="266"/>
      <c r="IM212" s="262">
        <v>27.77</v>
      </c>
      <c r="IN212" s="252">
        <v>22.29</v>
      </c>
      <c r="IO212" s="262"/>
      <c r="IP212" s="284"/>
      <c r="IQ212" s="284"/>
      <c r="IR212" s="252"/>
      <c r="IS212" s="262"/>
      <c r="IT212" s="284"/>
      <c r="IU212" s="284"/>
      <c r="IV212" s="252"/>
      <c r="IW212" s="262"/>
      <c r="IX212" s="284"/>
      <c r="IY212" s="284"/>
      <c r="IZ212" s="252"/>
      <c r="JA212" s="266"/>
      <c r="JB212" s="262"/>
      <c r="JC212" s="284"/>
      <c r="JD212" s="284"/>
      <c r="JE212" s="252"/>
      <c r="JF212" s="262"/>
      <c r="JG212" s="284"/>
      <c r="JH212" s="252"/>
      <c r="JI212" s="262">
        <v>12.09</v>
      </c>
      <c r="JJ212" s="252">
        <v>40.4</v>
      </c>
      <c r="JK212" s="262"/>
      <c r="JL212" s="284"/>
      <c r="JM212" s="284"/>
      <c r="JN212" s="252"/>
      <c r="JO212" s="262">
        <v>48.74</v>
      </c>
      <c r="JP212" s="252">
        <v>32.94</v>
      </c>
      <c r="JQ212" s="262"/>
      <c r="JR212" s="284"/>
      <c r="JS212" s="284"/>
      <c r="JT212" s="252"/>
      <c r="JU212" s="262"/>
      <c r="JV212" s="284"/>
      <c r="JW212" s="284"/>
      <c r="JX212" s="252"/>
      <c r="JY212" s="262"/>
      <c r="JZ212" s="284"/>
      <c r="KA212" s="284"/>
      <c r="KB212" s="252"/>
      <c r="KC212" s="262"/>
      <c r="KD212" s="284"/>
      <c r="KE212" s="284"/>
      <c r="KF212" s="288"/>
    </row>
    <row r="213" spans="1:292" s="151" customFormat="1" ht="15" customHeight="1">
      <c r="A213" s="880" t="s">
        <v>586</v>
      </c>
      <c r="B213" s="651" t="s">
        <v>434</v>
      </c>
      <c r="C213" s="266"/>
      <c r="D213" s="262">
        <v>15.24</v>
      </c>
      <c r="E213" s="284">
        <v>15.77</v>
      </c>
      <c r="F213" s="284">
        <v>14.66</v>
      </c>
      <c r="G213" s="284">
        <v>2.5</v>
      </c>
      <c r="H213" s="252">
        <v>1.88</v>
      </c>
      <c r="I213" s="262"/>
      <c r="J213" s="284"/>
      <c r="K213" s="284"/>
      <c r="L213" s="252"/>
      <c r="M213" s="262"/>
      <c r="N213" s="284"/>
      <c r="O213" s="284"/>
      <c r="P213" s="252"/>
      <c r="Q213" s="262">
        <v>49.5</v>
      </c>
      <c r="R213" s="284"/>
      <c r="S213" s="284"/>
      <c r="T213" s="252"/>
      <c r="U213" s="262">
        <v>70.849999999999994</v>
      </c>
      <c r="V213" s="284">
        <v>31.13</v>
      </c>
      <c r="W213" s="252">
        <v>3.11</v>
      </c>
      <c r="X213" s="262">
        <v>54.564546852185408</v>
      </c>
      <c r="Y213" s="284">
        <v>52.159741822301086</v>
      </c>
      <c r="Z213" s="284">
        <v>24.35239733493724</v>
      </c>
      <c r="AA213" s="252">
        <v>3.6707418641858811</v>
      </c>
      <c r="AB213" s="262"/>
      <c r="AC213" s="284"/>
      <c r="AD213" s="284"/>
      <c r="AE213" s="252"/>
      <c r="AF213" s="262"/>
      <c r="AG213" s="284"/>
      <c r="AH213" s="284"/>
      <c r="AI213" s="284"/>
      <c r="AJ213" s="252"/>
      <c r="AK213" s="262"/>
      <c r="AL213" s="284"/>
      <c r="AM213" s="284"/>
      <c r="AN213" s="252"/>
      <c r="AO213" s="262">
        <v>28.35</v>
      </c>
      <c r="AP213" s="252">
        <v>1.23</v>
      </c>
      <c r="AQ213" s="262">
        <v>41.02</v>
      </c>
      <c r="AR213" s="284">
        <v>22.8</v>
      </c>
      <c r="AS213" s="284">
        <v>3.4</v>
      </c>
      <c r="AT213" s="252">
        <v>2.64</v>
      </c>
      <c r="AU213" s="262"/>
      <c r="AV213" s="284"/>
      <c r="AW213" s="284"/>
      <c r="AX213" s="252"/>
      <c r="AY213" s="262"/>
      <c r="AZ213" s="284"/>
      <c r="BA213" s="284"/>
      <c r="BB213" s="252"/>
      <c r="BC213" s="262"/>
      <c r="BD213" s="284"/>
      <c r="BE213" s="284"/>
      <c r="BF213" s="252"/>
      <c r="BG213" s="262"/>
      <c r="BH213" s="284"/>
      <c r="BI213" s="284"/>
      <c r="BJ213" s="252"/>
      <c r="BK213" s="262">
        <v>28.15</v>
      </c>
      <c r="BL213" s="252">
        <v>2.4500000000000002</v>
      </c>
      <c r="BM213" s="262">
        <v>49.15</v>
      </c>
      <c r="BN213" s="284">
        <v>41.05</v>
      </c>
      <c r="BO213" s="284">
        <v>7.71</v>
      </c>
      <c r="BP213" s="252">
        <v>8.08</v>
      </c>
      <c r="BQ213" s="266"/>
      <c r="BR213" s="262"/>
      <c r="BS213" s="284"/>
      <c r="BT213" s="252"/>
      <c r="BU213" s="262"/>
      <c r="BV213" s="284"/>
      <c r="BW213" s="252"/>
      <c r="BX213" s="262"/>
      <c r="BY213" s="284"/>
      <c r="BZ213" s="252"/>
      <c r="CA213" s="262"/>
      <c r="CB213" s="284"/>
      <c r="CC213" s="252"/>
      <c r="CD213" s="262"/>
      <c r="CE213" s="284"/>
      <c r="CF213" s="252"/>
      <c r="CG213" s="262"/>
      <c r="CH213" s="284"/>
      <c r="CI213" s="252"/>
      <c r="CJ213" s="262"/>
      <c r="CK213" s="252"/>
      <c r="CL213" s="262"/>
      <c r="CM213" s="252"/>
      <c r="CN213" s="262"/>
      <c r="CO213" s="252"/>
      <c r="CP213" s="262">
        <v>9.81</v>
      </c>
      <c r="CQ213" s="252">
        <v>1.98</v>
      </c>
      <c r="CR213" s="266"/>
      <c r="CS213" s="266"/>
      <c r="CT213" s="262"/>
      <c r="CU213" s="252"/>
      <c r="CV213" s="262"/>
      <c r="CW213" s="284"/>
      <c r="CX213" s="284"/>
      <c r="CY213" s="252"/>
      <c r="CZ213" s="266"/>
      <c r="DA213" s="262"/>
      <c r="DB213" s="284"/>
      <c r="DC213" s="284"/>
      <c r="DD213" s="284"/>
      <c r="DE213" s="252"/>
      <c r="DF213" s="262">
        <v>22.01</v>
      </c>
      <c r="DG213" s="284">
        <v>20.55</v>
      </c>
      <c r="DH213" s="284">
        <v>14.67</v>
      </c>
      <c r="DI213" s="284">
        <v>2.0499999999999998</v>
      </c>
      <c r="DJ213" s="252">
        <v>3.41</v>
      </c>
      <c r="DK213" s="262"/>
      <c r="DL213" s="284"/>
      <c r="DM213" s="284"/>
      <c r="DN213" s="252"/>
      <c r="DO213" s="262"/>
      <c r="DP213" s="284"/>
      <c r="DQ213" s="284"/>
      <c r="DR213" s="252"/>
      <c r="DS213" s="262">
        <v>59.76</v>
      </c>
      <c r="DT213" s="284">
        <v>47.459163943177515</v>
      </c>
      <c r="DU213" s="284">
        <v>1.95</v>
      </c>
      <c r="DV213" s="252">
        <v>2.143256799295389</v>
      </c>
      <c r="DW213" s="266"/>
      <c r="DX213" s="266"/>
      <c r="DY213" s="262"/>
      <c r="DZ213" s="284"/>
      <c r="EA213" s="284"/>
      <c r="EB213" s="252"/>
      <c r="EC213" s="266"/>
      <c r="ED213" s="266"/>
      <c r="EE213" s="262">
        <v>12.1</v>
      </c>
      <c r="EF213" s="252">
        <v>3.78</v>
      </c>
      <c r="EG213" s="262">
        <v>29.54</v>
      </c>
      <c r="EH213" s="252">
        <v>2.77</v>
      </c>
      <c r="EI213" s="262">
        <v>103.66</v>
      </c>
      <c r="EJ213" s="252">
        <v>2.4700000000000002</v>
      </c>
      <c r="EK213" s="262">
        <v>3.7770216495572368</v>
      </c>
      <c r="EL213" s="284">
        <v>59.562067361644885</v>
      </c>
      <c r="EM213" s="252">
        <v>4.1973196420457066</v>
      </c>
      <c r="EN213" s="262"/>
      <c r="EO213" s="252"/>
      <c r="EP213" s="262">
        <v>32.28</v>
      </c>
      <c r="EQ213" s="252">
        <v>0.71</v>
      </c>
      <c r="ER213" s="262">
        <v>60.61</v>
      </c>
      <c r="ES213" s="252">
        <v>1.33</v>
      </c>
      <c r="ET213" s="262"/>
      <c r="EU213" s="284"/>
      <c r="EV213" s="284"/>
      <c r="EW213" s="252"/>
      <c r="EX213" s="262"/>
      <c r="EY213" s="284"/>
      <c r="EZ213" s="284"/>
      <c r="FA213" s="252"/>
      <c r="FB213" s="262">
        <v>50.67</v>
      </c>
      <c r="FC213" s="252">
        <v>3.81</v>
      </c>
      <c r="FD213" s="262"/>
      <c r="FE213" s="284"/>
      <c r="FF213" s="284"/>
      <c r="FG213" s="252"/>
      <c r="FH213" s="262">
        <v>24.38</v>
      </c>
      <c r="FI213" s="252">
        <v>1.53</v>
      </c>
      <c r="FJ213" s="262">
        <v>21.67</v>
      </c>
      <c r="FK213" s="252">
        <v>1.23</v>
      </c>
      <c r="FL213" s="262"/>
      <c r="FM213" s="252"/>
      <c r="FN213" s="262"/>
      <c r="FO213" s="284"/>
      <c r="FP213" s="284"/>
      <c r="FQ213" s="252"/>
      <c r="FR213" s="262"/>
      <c r="FS213" s="606"/>
      <c r="FT213" s="606"/>
      <c r="FU213" s="643"/>
      <c r="FV213" s="262">
        <v>20.34</v>
      </c>
      <c r="FW213" s="252">
        <v>2.2400000000000002</v>
      </c>
      <c r="FX213" s="262">
        <v>9.3404028440390654</v>
      </c>
      <c r="FY213" s="252">
        <v>3.7356984478935695</v>
      </c>
      <c r="FZ213" s="262"/>
      <c r="GA213" s="252"/>
      <c r="GB213" s="266"/>
      <c r="GC213" s="262">
        <v>43.99</v>
      </c>
      <c r="GD213" s="252">
        <v>1.18</v>
      </c>
      <c r="GE213" s="262">
        <v>57.12</v>
      </c>
      <c r="GF213" s="284">
        <v>44.3</v>
      </c>
      <c r="GG213" s="284">
        <v>12.62</v>
      </c>
      <c r="GH213" s="252">
        <v>11.1</v>
      </c>
      <c r="GI213" s="266"/>
      <c r="GJ213" s="266"/>
      <c r="GK213" s="266"/>
      <c r="GL213" s="266"/>
      <c r="GM213" s="262"/>
      <c r="GN213" s="284"/>
      <c r="GO213" s="284"/>
      <c r="GP213" s="252"/>
      <c r="GQ213" s="262"/>
      <c r="GR213" s="284"/>
      <c r="GS213" s="284"/>
      <c r="GT213" s="252"/>
      <c r="GU213" s="262"/>
      <c r="GV213" s="284"/>
      <c r="GW213" s="284"/>
      <c r="GX213" s="252"/>
      <c r="GY213" s="262"/>
      <c r="GZ213" s="284"/>
      <c r="HA213" s="284"/>
      <c r="HB213" s="252"/>
      <c r="HC213" s="266"/>
      <c r="HD213" s="262">
        <v>39.340000000000003</v>
      </c>
      <c r="HE213" s="252">
        <v>0.88</v>
      </c>
      <c r="HF213" s="262">
        <v>76.53</v>
      </c>
      <c r="HG213" s="284">
        <v>80.91</v>
      </c>
      <c r="HH213" s="284">
        <v>21.05</v>
      </c>
      <c r="HI213" s="252">
        <v>8.5299999999999994</v>
      </c>
      <c r="HJ213" s="262">
        <v>97.78</v>
      </c>
      <c r="HK213" s="252">
        <v>4.38</v>
      </c>
      <c r="HL213" s="262"/>
      <c r="HM213" s="284"/>
      <c r="HN213" s="284"/>
      <c r="HO213" s="252"/>
      <c r="HP213" s="262"/>
      <c r="HQ213" s="252"/>
      <c r="HR213" s="262"/>
      <c r="HS213" s="284"/>
      <c r="HT213" s="284"/>
      <c r="HU213" s="252"/>
      <c r="HV213" s="262">
        <v>28.48761466832914</v>
      </c>
      <c r="HW213" s="252">
        <v>0.51748174216576182</v>
      </c>
      <c r="HX213" s="262">
        <v>24.578677259870407</v>
      </c>
      <c r="HY213" s="252">
        <v>1.0474940672160575</v>
      </c>
      <c r="HZ213" s="262"/>
      <c r="IA213" s="284"/>
      <c r="IB213" s="284"/>
      <c r="IC213" s="252"/>
      <c r="ID213" s="262">
        <v>34.130000000000003</v>
      </c>
      <c r="IE213" s="252">
        <v>1.28</v>
      </c>
      <c r="IF213" s="262">
        <v>23.2</v>
      </c>
      <c r="IG213" s="252">
        <v>1.39</v>
      </c>
      <c r="IH213" s="262"/>
      <c r="II213" s="284"/>
      <c r="IJ213" s="284"/>
      <c r="IK213" s="252"/>
      <c r="IL213" s="266"/>
      <c r="IM213" s="262">
        <v>18.29</v>
      </c>
      <c r="IN213" s="252">
        <v>5.67</v>
      </c>
      <c r="IO213" s="262"/>
      <c r="IP213" s="284"/>
      <c r="IQ213" s="284"/>
      <c r="IR213" s="252"/>
      <c r="IS213" s="262"/>
      <c r="IT213" s="284"/>
      <c r="IU213" s="284"/>
      <c r="IV213" s="252"/>
      <c r="IW213" s="262"/>
      <c r="IX213" s="284"/>
      <c r="IY213" s="284"/>
      <c r="IZ213" s="252"/>
      <c r="JA213" s="266"/>
      <c r="JB213" s="262"/>
      <c r="JC213" s="284"/>
      <c r="JD213" s="284"/>
      <c r="JE213" s="252"/>
      <c r="JF213" s="262"/>
      <c r="JG213" s="284"/>
      <c r="JH213" s="252"/>
      <c r="JI213" s="262">
        <v>75.89</v>
      </c>
      <c r="JJ213" s="252">
        <v>4.0599999999999996</v>
      </c>
      <c r="JK213" s="262"/>
      <c r="JL213" s="284"/>
      <c r="JM213" s="284"/>
      <c r="JN213" s="252"/>
      <c r="JO213" s="262">
        <v>2.29</v>
      </c>
      <c r="JP213" s="252">
        <v>0.81</v>
      </c>
      <c r="JQ213" s="262"/>
      <c r="JR213" s="284"/>
      <c r="JS213" s="284"/>
      <c r="JT213" s="252"/>
      <c r="JU213" s="262"/>
      <c r="JV213" s="284"/>
      <c r="JW213" s="284"/>
      <c r="JX213" s="252"/>
      <c r="JY213" s="262"/>
      <c r="JZ213" s="284"/>
      <c r="KA213" s="284"/>
      <c r="KB213" s="252"/>
      <c r="KC213" s="262"/>
      <c r="KD213" s="284"/>
      <c r="KE213" s="284"/>
      <c r="KF213" s="288"/>
    </row>
    <row r="214" spans="1:292" s="151" customFormat="1" ht="15" customHeight="1">
      <c r="A214" s="881"/>
      <c r="B214" s="651" t="s">
        <v>435</v>
      </c>
      <c r="C214" s="266"/>
      <c r="D214" s="262">
        <v>14.17</v>
      </c>
      <c r="E214" s="284">
        <v>14.93</v>
      </c>
      <c r="F214" s="284">
        <v>15.96</v>
      </c>
      <c r="G214" s="284">
        <v>1.97</v>
      </c>
      <c r="H214" s="252">
        <v>1.1100000000000001</v>
      </c>
      <c r="I214" s="262"/>
      <c r="J214" s="284"/>
      <c r="K214" s="284"/>
      <c r="L214" s="252"/>
      <c r="M214" s="262"/>
      <c r="N214" s="284"/>
      <c r="O214" s="284"/>
      <c r="P214" s="252"/>
      <c r="Q214" s="262">
        <v>40.049999999999997</v>
      </c>
      <c r="R214" s="284"/>
      <c r="S214" s="284"/>
      <c r="T214" s="252"/>
      <c r="U214" s="262">
        <v>51.87</v>
      </c>
      <c r="V214" s="284">
        <v>61.16</v>
      </c>
      <c r="W214" s="252">
        <v>12.37</v>
      </c>
      <c r="X214" s="262">
        <v>53.271709462365443</v>
      </c>
      <c r="Y214" s="284">
        <v>55.177595560674263</v>
      </c>
      <c r="Z214" s="284">
        <v>57.660413381081746</v>
      </c>
      <c r="AA214" s="252">
        <v>3.3320960986139863</v>
      </c>
      <c r="AB214" s="262"/>
      <c r="AC214" s="284"/>
      <c r="AD214" s="284"/>
      <c r="AE214" s="252"/>
      <c r="AF214" s="262"/>
      <c r="AG214" s="284"/>
      <c r="AH214" s="284"/>
      <c r="AI214" s="284"/>
      <c r="AJ214" s="252"/>
      <c r="AK214" s="262"/>
      <c r="AL214" s="284"/>
      <c r="AM214" s="284"/>
      <c r="AN214" s="252"/>
      <c r="AO214" s="262">
        <v>14.1</v>
      </c>
      <c r="AP214" s="252">
        <v>1.1000000000000001</v>
      </c>
      <c r="AQ214" s="262">
        <v>57.65</v>
      </c>
      <c r="AR214" s="284">
        <v>54.8</v>
      </c>
      <c r="AS214" s="284">
        <v>27.84</v>
      </c>
      <c r="AT214" s="252">
        <v>3.78</v>
      </c>
      <c r="AU214" s="262"/>
      <c r="AV214" s="284"/>
      <c r="AW214" s="284"/>
      <c r="AX214" s="252"/>
      <c r="AY214" s="262"/>
      <c r="AZ214" s="284"/>
      <c r="BA214" s="284"/>
      <c r="BB214" s="252"/>
      <c r="BC214" s="262"/>
      <c r="BD214" s="284"/>
      <c r="BE214" s="284"/>
      <c r="BF214" s="252"/>
      <c r="BG214" s="262"/>
      <c r="BH214" s="284"/>
      <c r="BI214" s="284"/>
      <c r="BJ214" s="252"/>
      <c r="BK214" s="262">
        <v>39.619999999999997</v>
      </c>
      <c r="BL214" s="252">
        <v>6.56</v>
      </c>
      <c r="BM214" s="262">
        <v>50.19</v>
      </c>
      <c r="BN214" s="284">
        <v>51.18</v>
      </c>
      <c r="BO214" s="284">
        <v>26.7</v>
      </c>
      <c r="BP214" s="252">
        <v>6.95</v>
      </c>
      <c r="BQ214" s="266"/>
      <c r="BR214" s="262"/>
      <c r="BS214" s="284"/>
      <c r="BT214" s="252"/>
      <c r="BU214" s="262"/>
      <c r="BV214" s="284"/>
      <c r="BW214" s="252"/>
      <c r="BX214" s="262"/>
      <c r="BY214" s="284"/>
      <c r="BZ214" s="252"/>
      <c r="CA214" s="262"/>
      <c r="CB214" s="284"/>
      <c r="CC214" s="252"/>
      <c r="CD214" s="262"/>
      <c r="CE214" s="284"/>
      <c r="CF214" s="252"/>
      <c r="CG214" s="262"/>
      <c r="CH214" s="284"/>
      <c r="CI214" s="252"/>
      <c r="CJ214" s="262"/>
      <c r="CK214" s="252"/>
      <c r="CL214" s="262"/>
      <c r="CM214" s="252"/>
      <c r="CN214" s="262"/>
      <c r="CO214" s="252"/>
      <c r="CP214" s="262">
        <v>28.67</v>
      </c>
      <c r="CQ214" s="252">
        <v>2.14</v>
      </c>
      <c r="CR214" s="266"/>
      <c r="CS214" s="266"/>
      <c r="CT214" s="262"/>
      <c r="CU214" s="252"/>
      <c r="CV214" s="262"/>
      <c r="CW214" s="284"/>
      <c r="CX214" s="284"/>
      <c r="CY214" s="252"/>
      <c r="CZ214" s="266"/>
      <c r="DA214" s="262"/>
      <c r="DB214" s="284"/>
      <c r="DC214" s="284"/>
      <c r="DD214" s="284"/>
      <c r="DE214" s="252"/>
      <c r="DF214" s="262">
        <v>20.72</v>
      </c>
      <c r="DG214" s="284">
        <v>20.93</v>
      </c>
      <c r="DH214" s="284">
        <v>20.84</v>
      </c>
      <c r="DI214" s="284">
        <v>1.21</v>
      </c>
      <c r="DJ214" s="252">
        <v>2.87</v>
      </c>
      <c r="DK214" s="262"/>
      <c r="DL214" s="284"/>
      <c r="DM214" s="284"/>
      <c r="DN214" s="252"/>
      <c r="DO214" s="262"/>
      <c r="DP214" s="284"/>
      <c r="DQ214" s="284"/>
      <c r="DR214" s="252"/>
      <c r="DS214" s="262">
        <v>60.27</v>
      </c>
      <c r="DT214" s="284">
        <v>67.212638764540941</v>
      </c>
      <c r="DU214" s="284">
        <v>4.1900000000000004</v>
      </c>
      <c r="DV214" s="252">
        <v>1.8056938534063653</v>
      </c>
      <c r="DW214" s="266"/>
      <c r="DX214" s="266"/>
      <c r="DY214" s="262"/>
      <c r="DZ214" s="284"/>
      <c r="EA214" s="284"/>
      <c r="EB214" s="252"/>
      <c r="EC214" s="266"/>
      <c r="ED214" s="266"/>
      <c r="EE214" s="262">
        <v>20.48</v>
      </c>
      <c r="EF214" s="252">
        <v>3.22</v>
      </c>
      <c r="EG214" s="262">
        <v>32.36</v>
      </c>
      <c r="EH214" s="252">
        <v>13.98</v>
      </c>
      <c r="EI214" s="262">
        <v>68.040000000000006</v>
      </c>
      <c r="EJ214" s="252">
        <v>21.64</v>
      </c>
      <c r="EK214" s="262">
        <v>3.224212445724993</v>
      </c>
      <c r="EL214" s="284">
        <v>45.572130862693115</v>
      </c>
      <c r="EM214" s="252">
        <v>25.542539276769386</v>
      </c>
      <c r="EN214" s="262"/>
      <c r="EO214" s="252"/>
      <c r="EP214" s="262">
        <v>23.5</v>
      </c>
      <c r="EQ214" s="252">
        <v>2.77</v>
      </c>
      <c r="ER214" s="262">
        <v>47.24</v>
      </c>
      <c r="ES214" s="252">
        <v>3.5</v>
      </c>
      <c r="ET214" s="262"/>
      <c r="EU214" s="284"/>
      <c r="EV214" s="284"/>
      <c r="EW214" s="252"/>
      <c r="EX214" s="262"/>
      <c r="EY214" s="284"/>
      <c r="EZ214" s="284"/>
      <c r="FA214" s="252"/>
      <c r="FB214" s="262">
        <v>37.78</v>
      </c>
      <c r="FC214" s="252">
        <v>4.37</v>
      </c>
      <c r="FD214" s="262"/>
      <c r="FE214" s="284"/>
      <c r="FF214" s="284"/>
      <c r="FG214" s="252"/>
      <c r="FH214" s="262">
        <v>16.399999999999999</v>
      </c>
      <c r="FI214" s="252">
        <v>4.29</v>
      </c>
      <c r="FJ214" s="262">
        <v>15.65</v>
      </c>
      <c r="FK214" s="252">
        <v>3.93</v>
      </c>
      <c r="FL214" s="262"/>
      <c r="FM214" s="252"/>
      <c r="FN214" s="262"/>
      <c r="FO214" s="284"/>
      <c r="FP214" s="284"/>
      <c r="FQ214" s="252"/>
      <c r="FR214" s="262"/>
      <c r="FS214" s="606"/>
      <c r="FT214" s="606"/>
      <c r="FU214" s="643"/>
      <c r="FV214" s="262">
        <v>34.049999999999997</v>
      </c>
      <c r="FW214" s="252">
        <v>6.53</v>
      </c>
      <c r="FX214" s="262">
        <v>14.269431007700453</v>
      </c>
      <c r="FY214" s="252">
        <v>3.5121951219512191</v>
      </c>
      <c r="FZ214" s="262"/>
      <c r="GA214" s="252"/>
      <c r="GB214" s="266"/>
      <c r="GC214" s="262">
        <v>52.29</v>
      </c>
      <c r="GD214" s="252">
        <v>11.48</v>
      </c>
      <c r="GE214" s="262">
        <v>76.17</v>
      </c>
      <c r="GF214" s="284">
        <v>76.75</v>
      </c>
      <c r="GG214" s="284">
        <v>55.13</v>
      </c>
      <c r="GH214" s="252">
        <v>13.62</v>
      </c>
      <c r="GI214" s="266"/>
      <c r="GJ214" s="266"/>
      <c r="GK214" s="266"/>
      <c r="GL214" s="266"/>
      <c r="GM214" s="262"/>
      <c r="GN214" s="284"/>
      <c r="GO214" s="284"/>
      <c r="GP214" s="252"/>
      <c r="GQ214" s="262"/>
      <c r="GR214" s="284"/>
      <c r="GS214" s="284"/>
      <c r="GT214" s="252"/>
      <c r="GU214" s="262"/>
      <c r="GV214" s="284"/>
      <c r="GW214" s="284"/>
      <c r="GX214" s="252"/>
      <c r="GY214" s="262"/>
      <c r="GZ214" s="284"/>
      <c r="HA214" s="284"/>
      <c r="HB214" s="252"/>
      <c r="HC214" s="266"/>
      <c r="HD214" s="262">
        <v>26.63</v>
      </c>
      <c r="HE214" s="252">
        <v>1.06</v>
      </c>
      <c r="HF214" s="262">
        <v>74.58</v>
      </c>
      <c r="HG214" s="284">
        <v>85.58</v>
      </c>
      <c r="HH214" s="284">
        <v>75.47</v>
      </c>
      <c r="HI214" s="252">
        <v>7.24</v>
      </c>
      <c r="HJ214" s="262">
        <v>74.400000000000006</v>
      </c>
      <c r="HK214" s="252">
        <v>20.98</v>
      </c>
      <c r="HL214" s="262"/>
      <c r="HM214" s="284"/>
      <c r="HN214" s="284"/>
      <c r="HO214" s="252"/>
      <c r="HP214" s="262"/>
      <c r="HQ214" s="252"/>
      <c r="HR214" s="262"/>
      <c r="HS214" s="284"/>
      <c r="HT214" s="284"/>
      <c r="HU214" s="252"/>
      <c r="HV214" s="262">
        <v>19.825993450815833</v>
      </c>
      <c r="HW214" s="252">
        <v>1.2950830811928216</v>
      </c>
      <c r="HX214" s="262">
        <v>19.07333495261004</v>
      </c>
      <c r="HY214" s="252">
        <v>2.0529918285114714</v>
      </c>
      <c r="HZ214" s="262"/>
      <c r="IA214" s="284"/>
      <c r="IB214" s="284"/>
      <c r="IC214" s="252"/>
      <c r="ID214" s="262">
        <v>19.690000000000001</v>
      </c>
      <c r="IE214" s="252">
        <v>4.25</v>
      </c>
      <c r="IF214" s="262">
        <v>15.92</v>
      </c>
      <c r="IG214" s="252">
        <v>3.61</v>
      </c>
      <c r="IH214" s="262"/>
      <c r="II214" s="284"/>
      <c r="IJ214" s="284"/>
      <c r="IK214" s="252"/>
      <c r="IL214" s="266"/>
      <c r="IM214" s="262">
        <v>25.57</v>
      </c>
      <c r="IN214" s="252">
        <v>7.25</v>
      </c>
      <c r="IO214" s="262"/>
      <c r="IP214" s="284"/>
      <c r="IQ214" s="284"/>
      <c r="IR214" s="252"/>
      <c r="IS214" s="262"/>
      <c r="IT214" s="284"/>
      <c r="IU214" s="284"/>
      <c r="IV214" s="252"/>
      <c r="IW214" s="262"/>
      <c r="IX214" s="284"/>
      <c r="IY214" s="284"/>
      <c r="IZ214" s="252"/>
      <c r="JA214" s="266"/>
      <c r="JB214" s="262"/>
      <c r="JC214" s="284"/>
      <c r="JD214" s="284"/>
      <c r="JE214" s="252"/>
      <c r="JF214" s="262"/>
      <c r="JG214" s="284"/>
      <c r="JH214" s="252"/>
      <c r="JI214" s="262">
        <v>57.65</v>
      </c>
      <c r="JJ214" s="252">
        <v>12.33</v>
      </c>
      <c r="JK214" s="262"/>
      <c r="JL214" s="284"/>
      <c r="JM214" s="284"/>
      <c r="JN214" s="252"/>
      <c r="JO214" s="262">
        <v>4.9400000000000004</v>
      </c>
      <c r="JP214" s="252">
        <v>1.71</v>
      </c>
      <c r="JQ214" s="262"/>
      <c r="JR214" s="284"/>
      <c r="JS214" s="284"/>
      <c r="JT214" s="252"/>
      <c r="JU214" s="262"/>
      <c r="JV214" s="284"/>
      <c r="JW214" s="284"/>
      <c r="JX214" s="252"/>
      <c r="JY214" s="262"/>
      <c r="JZ214" s="284"/>
      <c r="KA214" s="284"/>
      <c r="KB214" s="252"/>
      <c r="KC214" s="262"/>
      <c r="KD214" s="284"/>
      <c r="KE214" s="284"/>
      <c r="KF214" s="288"/>
    </row>
    <row r="215" spans="1:292" s="151" customFormat="1" ht="15" customHeight="1">
      <c r="A215" s="881"/>
      <c r="B215" s="651" t="s">
        <v>436</v>
      </c>
      <c r="C215" s="266"/>
      <c r="D215" s="262">
        <v>37.590000000000003</v>
      </c>
      <c r="E215" s="284">
        <v>40.35</v>
      </c>
      <c r="F215" s="284">
        <v>46.13</v>
      </c>
      <c r="G215" s="284">
        <v>25.23</v>
      </c>
      <c r="H215" s="252">
        <v>11.35</v>
      </c>
      <c r="I215" s="262"/>
      <c r="J215" s="284"/>
      <c r="K215" s="284"/>
      <c r="L215" s="252"/>
      <c r="M215" s="262"/>
      <c r="N215" s="284"/>
      <c r="O215" s="284"/>
      <c r="P215" s="252"/>
      <c r="Q215" s="262">
        <v>87.27</v>
      </c>
      <c r="R215" s="284"/>
      <c r="S215" s="284"/>
      <c r="T215" s="252"/>
      <c r="U215" s="262">
        <v>104</v>
      </c>
      <c r="V215" s="284">
        <v>145.43</v>
      </c>
      <c r="W215" s="252">
        <v>123.83</v>
      </c>
      <c r="X215" s="262">
        <v>106.85680759653734</v>
      </c>
      <c r="Y215" s="284">
        <v>111.38161230562079</v>
      </c>
      <c r="Z215" s="284">
        <v>142.39714794066344</v>
      </c>
      <c r="AA215" s="252">
        <v>78.045372541379649</v>
      </c>
      <c r="AB215" s="262"/>
      <c r="AC215" s="284"/>
      <c r="AD215" s="284"/>
      <c r="AE215" s="252"/>
      <c r="AF215" s="262"/>
      <c r="AG215" s="284"/>
      <c r="AH215" s="284"/>
      <c r="AI215" s="284"/>
      <c r="AJ215" s="252"/>
      <c r="AK215" s="262"/>
      <c r="AL215" s="284"/>
      <c r="AM215" s="284"/>
      <c r="AN215" s="252"/>
      <c r="AO215" s="262">
        <v>33.9</v>
      </c>
      <c r="AP215" s="252">
        <v>21.2</v>
      </c>
      <c r="AQ215" s="262">
        <v>174.22</v>
      </c>
      <c r="AR215" s="284">
        <v>184.42</v>
      </c>
      <c r="AS215" s="284">
        <v>197.16</v>
      </c>
      <c r="AT215" s="252">
        <v>161.6</v>
      </c>
      <c r="AU215" s="262"/>
      <c r="AV215" s="284"/>
      <c r="AW215" s="284"/>
      <c r="AX215" s="252"/>
      <c r="AY215" s="262"/>
      <c r="AZ215" s="284"/>
      <c r="BA215" s="284"/>
      <c r="BB215" s="252"/>
      <c r="BC215" s="262"/>
      <c r="BD215" s="284"/>
      <c r="BE215" s="284"/>
      <c r="BF215" s="252"/>
      <c r="BG215" s="262"/>
      <c r="BH215" s="284"/>
      <c r="BI215" s="284"/>
      <c r="BJ215" s="252"/>
      <c r="BK215" s="262">
        <v>88.35</v>
      </c>
      <c r="BL215" s="252">
        <v>115.72</v>
      </c>
      <c r="BM215" s="262">
        <v>125.89</v>
      </c>
      <c r="BN215" s="284">
        <v>124.71</v>
      </c>
      <c r="BO215" s="284">
        <v>122.24</v>
      </c>
      <c r="BP215" s="252">
        <v>85.1</v>
      </c>
      <c r="BQ215" s="266"/>
      <c r="BR215" s="262"/>
      <c r="BS215" s="284"/>
      <c r="BT215" s="252"/>
      <c r="BU215" s="262"/>
      <c r="BV215" s="284"/>
      <c r="BW215" s="252"/>
      <c r="BX215" s="262"/>
      <c r="BY215" s="284"/>
      <c r="BZ215" s="252"/>
      <c r="CA215" s="262"/>
      <c r="CB215" s="284"/>
      <c r="CC215" s="252"/>
      <c r="CD215" s="262"/>
      <c r="CE215" s="284"/>
      <c r="CF215" s="252"/>
      <c r="CG215" s="262"/>
      <c r="CH215" s="284"/>
      <c r="CI215" s="252"/>
      <c r="CJ215" s="262"/>
      <c r="CK215" s="252"/>
      <c r="CL215" s="262"/>
      <c r="CM215" s="252"/>
      <c r="CN215" s="262"/>
      <c r="CO215" s="252"/>
      <c r="CP215" s="262">
        <v>119.39</v>
      </c>
      <c r="CQ215" s="252">
        <v>91.32</v>
      </c>
      <c r="CR215" s="266"/>
      <c r="CS215" s="266"/>
      <c r="CT215" s="262"/>
      <c r="CU215" s="252"/>
      <c r="CV215" s="262"/>
      <c r="CW215" s="284"/>
      <c r="CX215" s="284"/>
      <c r="CY215" s="252"/>
      <c r="CZ215" s="266"/>
      <c r="DA215" s="262"/>
      <c r="DB215" s="284"/>
      <c r="DC215" s="284"/>
      <c r="DD215" s="284"/>
      <c r="DE215" s="252"/>
      <c r="DF215" s="262">
        <v>54.88</v>
      </c>
      <c r="DG215" s="284">
        <v>57.78</v>
      </c>
      <c r="DH215" s="284">
        <v>62.25</v>
      </c>
      <c r="DI215" s="284">
        <v>30.52</v>
      </c>
      <c r="DJ215" s="252">
        <v>16.93</v>
      </c>
      <c r="DK215" s="262"/>
      <c r="DL215" s="284"/>
      <c r="DM215" s="284"/>
      <c r="DN215" s="252"/>
      <c r="DO215" s="262"/>
      <c r="DP215" s="284"/>
      <c r="DQ215" s="284"/>
      <c r="DR215" s="252"/>
      <c r="DS215" s="262">
        <v>110.66</v>
      </c>
      <c r="DT215" s="284">
        <v>134.1421741849756</v>
      </c>
      <c r="DU215" s="284">
        <v>111.99</v>
      </c>
      <c r="DV215" s="252">
        <v>6.7919807969670885</v>
      </c>
      <c r="DW215" s="266"/>
      <c r="DX215" s="266"/>
      <c r="DY215" s="262"/>
      <c r="DZ215" s="284"/>
      <c r="EA215" s="284"/>
      <c r="EB215" s="252"/>
      <c r="EC215" s="266"/>
      <c r="ED215" s="266"/>
      <c r="EE215" s="262">
        <v>62.09</v>
      </c>
      <c r="EF215" s="252">
        <v>46.37</v>
      </c>
      <c r="EG215" s="262">
        <v>83.56</v>
      </c>
      <c r="EH215" s="252">
        <v>99.42</v>
      </c>
      <c r="EI215" s="262">
        <v>111.93</v>
      </c>
      <c r="EJ215" s="252">
        <v>137.47</v>
      </c>
      <c r="EK215" s="262">
        <v>46.370147990691393</v>
      </c>
      <c r="EL215" s="284">
        <v>104.61089465229969</v>
      </c>
      <c r="EM215" s="252">
        <v>117.5017663700397</v>
      </c>
      <c r="EN215" s="262"/>
      <c r="EO215" s="252"/>
      <c r="EP215" s="262">
        <v>49.7</v>
      </c>
      <c r="EQ215" s="252">
        <v>37.61</v>
      </c>
      <c r="ER215" s="262">
        <v>105.16</v>
      </c>
      <c r="ES215" s="252">
        <v>64.930000000000007</v>
      </c>
      <c r="ET215" s="262"/>
      <c r="EU215" s="284"/>
      <c r="EV215" s="284"/>
      <c r="EW215" s="252"/>
      <c r="EX215" s="262"/>
      <c r="EY215" s="284"/>
      <c r="EZ215" s="284"/>
      <c r="FA215" s="252"/>
      <c r="FB215" s="262">
        <v>72.989999999999995</v>
      </c>
      <c r="FC215" s="252">
        <v>34.65</v>
      </c>
      <c r="FD215" s="262"/>
      <c r="FE215" s="284"/>
      <c r="FF215" s="284"/>
      <c r="FG215" s="252"/>
      <c r="FH215" s="262">
        <v>32.630000000000003</v>
      </c>
      <c r="FI215" s="252">
        <v>26.89</v>
      </c>
      <c r="FJ215" s="262">
        <v>32.17</v>
      </c>
      <c r="FK215" s="252">
        <v>25.93</v>
      </c>
      <c r="FL215" s="262"/>
      <c r="FM215" s="252"/>
      <c r="FN215" s="262"/>
      <c r="FO215" s="284"/>
      <c r="FP215" s="284"/>
      <c r="FQ215" s="252"/>
      <c r="FR215" s="262"/>
      <c r="FS215" s="606"/>
      <c r="FT215" s="606"/>
      <c r="FU215" s="643"/>
      <c r="FV215" s="262">
        <v>90.85</v>
      </c>
      <c r="FW215" s="252">
        <v>87.43</v>
      </c>
      <c r="FX215" s="262">
        <v>58.738512967534113</v>
      </c>
      <c r="FY215" s="252">
        <v>52.294456762749448</v>
      </c>
      <c r="FZ215" s="262"/>
      <c r="GA215" s="252"/>
      <c r="GB215" s="266"/>
      <c r="GC215" s="262">
        <v>202.74</v>
      </c>
      <c r="GD215" s="252">
        <v>223.43</v>
      </c>
      <c r="GE215" s="262">
        <v>224.42</v>
      </c>
      <c r="GF215" s="284">
        <v>239.51</v>
      </c>
      <c r="GG215" s="284">
        <v>255.79</v>
      </c>
      <c r="GH215" s="252">
        <v>215.06</v>
      </c>
      <c r="GI215" s="266"/>
      <c r="GJ215" s="266"/>
      <c r="GK215" s="266"/>
      <c r="GL215" s="266"/>
      <c r="GM215" s="262"/>
      <c r="GN215" s="284"/>
      <c r="GO215" s="284"/>
      <c r="GP215" s="252"/>
      <c r="GQ215" s="262"/>
      <c r="GR215" s="284"/>
      <c r="GS215" s="284"/>
      <c r="GT215" s="252"/>
      <c r="GU215" s="262"/>
      <c r="GV215" s="284"/>
      <c r="GW215" s="284"/>
      <c r="GX215" s="252"/>
      <c r="GY215" s="262"/>
      <c r="GZ215" s="284"/>
      <c r="HA215" s="284"/>
      <c r="HB215" s="252"/>
      <c r="HC215" s="266"/>
      <c r="HD215" s="262">
        <v>62.7</v>
      </c>
      <c r="HE215" s="252">
        <v>23.72</v>
      </c>
      <c r="HF215" s="262">
        <v>142.13999999999999</v>
      </c>
      <c r="HG215" s="284">
        <v>167.26</v>
      </c>
      <c r="HH215" s="284">
        <v>190.28</v>
      </c>
      <c r="HI215" s="252">
        <v>123.4</v>
      </c>
      <c r="HJ215" s="262">
        <v>154.30000000000001</v>
      </c>
      <c r="HK215" s="252">
        <v>171.02</v>
      </c>
      <c r="HL215" s="262"/>
      <c r="HM215" s="284"/>
      <c r="HN215" s="284"/>
      <c r="HO215" s="252"/>
      <c r="HP215" s="262"/>
      <c r="HQ215" s="252"/>
      <c r="HR215" s="262"/>
      <c r="HS215" s="284"/>
      <c r="HT215" s="284"/>
      <c r="HU215" s="252"/>
      <c r="HV215" s="262">
        <v>44.834793116955943</v>
      </c>
      <c r="HW215" s="252">
        <v>25.590529173193708</v>
      </c>
      <c r="HX215" s="262">
        <v>45.999697038551844</v>
      </c>
      <c r="HY215" s="252">
        <v>32.221786396653947</v>
      </c>
      <c r="HZ215" s="262"/>
      <c r="IA215" s="284"/>
      <c r="IB215" s="284"/>
      <c r="IC215" s="252"/>
      <c r="ID215" s="262">
        <v>39.159999999999997</v>
      </c>
      <c r="IE215" s="252">
        <v>36.090000000000003</v>
      </c>
      <c r="IF215" s="262">
        <v>33.520000000000003</v>
      </c>
      <c r="IG215" s="252">
        <v>27.51</v>
      </c>
      <c r="IH215" s="262"/>
      <c r="II215" s="284"/>
      <c r="IJ215" s="284"/>
      <c r="IK215" s="252"/>
      <c r="IL215" s="266"/>
      <c r="IM215" s="262">
        <v>58.91</v>
      </c>
      <c r="IN215" s="252">
        <v>58.1</v>
      </c>
      <c r="IO215" s="262"/>
      <c r="IP215" s="284"/>
      <c r="IQ215" s="284"/>
      <c r="IR215" s="252"/>
      <c r="IS215" s="262"/>
      <c r="IT215" s="284"/>
      <c r="IU215" s="284"/>
      <c r="IV215" s="252"/>
      <c r="IW215" s="262"/>
      <c r="IX215" s="284"/>
      <c r="IY215" s="284"/>
      <c r="IZ215" s="252"/>
      <c r="JA215" s="266"/>
      <c r="JB215" s="262"/>
      <c r="JC215" s="284"/>
      <c r="JD215" s="284"/>
      <c r="JE215" s="252"/>
      <c r="JF215" s="262"/>
      <c r="JG215" s="284"/>
      <c r="JH215" s="252"/>
      <c r="JI215" s="262">
        <v>106.8</v>
      </c>
      <c r="JJ215" s="252">
        <v>119.58</v>
      </c>
      <c r="JK215" s="262"/>
      <c r="JL215" s="284"/>
      <c r="JM215" s="284"/>
      <c r="JN215" s="252"/>
      <c r="JO215" s="262">
        <v>20.34</v>
      </c>
      <c r="JP215" s="252">
        <v>17.170000000000002</v>
      </c>
      <c r="JQ215" s="262"/>
      <c r="JR215" s="284"/>
      <c r="JS215" s="284"/>
      <c r="JT215" s="252"/>
      <c r="JU215" s="262"/>
      <c r="JV215" s="284"/>
      <c r="JW215" s="284"/>
      <c r="JX215" s="252"/>
      <c r="JY215" s="262"/>
      <c r="JZ215" s="284"/>
      <c r="KA215" s="284"/>
      <c r="KB215" s="252"/>
      <c r="KC215" s="262"/>
      <c r="KD215" s="284"/>
      <c r="KE215" s="284"/>
      <c r="KF215" s="288"/>
    </row>
    <row r="216" spans="1:292" s="151" customFormat="1" ht="15" customHeight="1">
      <c r="A216" s="881"/>
      <c r="B216" s="651" t="s">
        <v>437</v>
      </c>
      <c r="C216" s="266"/>
      <c r="D216" s="262">
        <v>48.43</v>
      </c>
      <c r="E216" s="284">
        <v>52.68</v>
      </c>
      <c r="F216" s="284">
        <v>60.89</v>
      </c>
      <c r="G216" s="284">
        <v>59.07</v>
      </c>
      <c r="H216" s="252">
        <v>54.53</v>
      </c>
      <c r="I216" s="262"/>
      <c r="J216" s="284"/>
      <c r="K216" s="284"/>
      <c r="L216" s="252"/>
      <c r="M216" s="262"/>
      <c r="N216" s="284"/>
      <c r="O216" s="284"/>
      <c r="P216" s="252"/>
      <c r="Q216" s="262">
        <v>85.37</v>
      </c>
      <c r="R216" s="284"/>
      <c r="S216" s="284"/>
      <c r="T216" s="252"/>
      <c r="U216" s="262">
        <v>84.19</v>
      </c>
      <c r="V216" s="284">
        <v>118.03</v>
      </c>
      <c r="W216" s="252">
        <v>108.23</v>
      </c>
      <c r="X216" s="262">
        <v>95.663856204051484</v>
      </c>
      <c r="Y216" s="284">
        <v>100.2120443413861</v>
      </c>
      <c r="Z216" s="284">
        <v>125.99651796978141</v>
      </c>
      <c r="AA216" s="252">
        <v>139.05775424756027</v>
      </c>
      <c r="AB216" s="262"/>
      <c r="AC216" s="284"/>
      <c r="AD216" s="284"/>
      <c r="AE216" s="252"/>
      <c r="AF216" s="262"/>
      <c r="AG216" s="284"/>
      <c r="AH216" s="284"/>
      <c r="AI216" s="284"/>
      <c r="AJ216" s="252"/>
      <c r="AK216" s="262"/>
      <c r="AL216" s="284"/>
      <c r="AM216" s="284"/>
      <c r="AN216" s="252"/>
      <c r="AO216" s="262">
        <v>38.68</v>
      </c>
      <c r="AP216" s="252">
        <v>37.799999999999997</v>
      </c>
      <c r="AQ216" s="262">
        <v>144.66</v>
      </c>
      <c r="AR216" s="284">
        <v>155.19999999999999</v>
      </c>
      <c r="AS216" s="284">
        <v>177.68</v>
      </c>
      <c r="AT216" s="252">
        <v>196.61</v>
      </c>
      <c r="AU216" s="262"/>
      <c r="AV216" s="284"/>
      <c r="AW216" s="284"/>
      <c r="AX216" s="252"/>
      <c r="AY216" s="262"/>
      <c r="AZ216" s="284"/>
      <c r="BA216" s="284"/>
      <c r="BB216" s="252"/>
      <c r="BC216" s="262"/>
      <c r="BD216" s="284"/>
      <c r="BE216" s="284"/>
      <c r="BF216" s="252"/>
      <c r="BG216" s="262"/>
      <c r="BH216" s="284"/>
      <c r="BI216" s="284"/>
      <c r="BJ216" s="252"/>
      <c r="BK216" s="262">
        <v>72.290000000000006</v>
      </c>
      <c r="BL216" s="252">
        <v>119.68</v>
      </c>
      <c r="BM216" s="262">
        <v>125.03</v>
      </c>
      <c r="BN216" s="284">
        <v>117.08</v>
      </c>
      <c r="BO216" s="284">
        <v>131.41999999999999</v>
      </c>
      <c r="BP216" s="252">
        <v>139.19999999999999</v>
      </c>
      <c r="BQ216" s="266"/>
      <c r="BR216" s="262"/>
      <c r="BS216" s="284"/>
      <c r="BT216" s="252"/>
      <c r="BU216" s="262"/>
      <c r="BV216" s="284"/>
      <c r="BW216" s="252"/>
      <c r="BX216" s="262"/>
      <c r="BY216" s="284"/>
      <c r="BZ216" s="252"/>
      <c r="CA216" s="262"/>
      <c r="CB216" s="284"/>
      <c r="CC216" s="252"/>
      <c r="CD216" s="262"/>
      <c r="CE216" s="284"/>
      <c r="CF216" s="252"/>
      <c r="CG216" s="262"/>
      <c r="CH216" s="284"/>
      <c r="CI216" s="252"/>
      <c r="CJ216" s="262"/>
      <c r="CK216" s="252"/>
      <c r="CL216" s="262"/>
      <c r="CM216" s="252"/>
      <c r="CN216" s="262"/>
      <c r="CO216" s="252"/>
      <c r="CP216" s="262">
        <v>106.47</v>
      </c>
      <c r="CQ216" s="252">
        <v>120.78</v>
      </c>
      <c r="CR216" s="266"/>
      <c r="CS216" s="266"/>
      <c r="CT216" s="262"/>
      <c r="CU216" s="252"/>
      <c r="CV216" s="262"/>
      <c r="CW216" s="284"/>
      <c r="CX216" s="284"/>
      <c r="CY216" s="252"/>
      <c r="CZ216" s="266"/>
      <c r="DA216" s="262"/>
      <c r="DB216" s="284"/>
      <c r="DC216" s="284"/>
      <c r="DD216" s="284"/>
      <c r="DE216" s="252"/>
      <c r="DF216" s="262">
        <v>59.2</v>
      </c>
      <c r="DG216" s="284">
        <v>63.03</v>
      </c>
      <c r="DH216" s="284">
        <v>67.650000000000006</v>
      </c>
      <c r="DI216" s="284">
        <v>70.13</v>
      </c>
      <c r="DJ216" s="252">
        <v>63.54</v>
      </c>
      <c r="DK216" s="262"/>
      <c r="DL216" s="284"/>
      <c r="DM216" s="284"/>
      <c r="DN216" s="252"/>
      <c r="DO216" s="262"/>
      <c r="DP216" s="284"/>
      <c r="DQ216" s="284"/>
      <c r="DR216" s="252"/>
      <c r="DS216" s="262">
        <v>85.92</v>
      </c>
      <c r="DT216" s="284">
        <v>105.6597812764217</v>
      </c>
      <c r="DU216" s="284">
        <v>125.96</v>
      </c>
      <c r="DV216" s="252">
        <v>103.33891262535994</v>
      </c>
      <c r="DW216" s="266"/>
      <c r="DX216" s="266"/>
      <c r="DY216" s="262"/>
      <c r="DZ216" s="284"/>
      <c r="EA216" s="284"/>
      <c r="EB216" s="252"/>
      <c r="EC216" s="266"/>
      <c r="ED216" s="266"/>
      <c r="EE216" s="262">
        <v>57.74</v>
      </c>
      <c r="EF216" s="252">
        <v>62.34</v>
      </c>
      <c r="EG216" s="262">
        <v>77.03</v>
      </c>
      <c r="EH216" s="252">
        <v>97.12</v>
      </c>
      <c r="EI216" s="262">
        <v>81.23</v>
      </c>
      <c r="EJ216" s="252">
        <v>117.04</v>
      </c>
      <c r="EK216" s="262">
        <v>62.338837230387959</v>
      </c>
      <c r="EL216" s="284">
        <v>86.310960892489817</v>
      </c>
      <c r="EM216" s="252">
        <v>108.21890513356233</v>
      </c>
      <c r="EN216" s="262"/>
      <c r="EO216" s="252"/>
      <c r="EP216" s="262">
        <v>44.57</v>
      </c>
      <c r="EQ216" s="252">
        <v>49.56</v>
      </c>
      <c r="ER216" s="262">
        <v>93.31</v>
      </c>
      <c r="ES216" s="252">
        <v>83.97</v>
      </c>
      <c r="ET216" s="262"/>
      <c r="EU216" s="284"/>
      <c r="EV216" s="284"/>
      <c r="EW216" s="252"/>
      <c r="EX216" s="262"/>
      <c r="EY216" s="284"/>
      <c r="EZ216" s="284"/>
      <c r="FA216" s="252"/>
      <c r="FB216" s="262">
        <v>59.97</v>
      </c>
      <c r="FC216" s="252">
        <v>33.72</v>
      </c>
      <c r="FD216" s="262"/>
      <c r="FE216" s="284"/>
      <c r="FF216" s="284"/>
      <c r="FG216" s="252"/>
      <c r="FH216" s="262">
        <v>30.19</v>
      </c>
      <c r="FI216" s="252">
        <v>26.96</v>
      </c>
      <c r="FJ216" s="262">
        <v>30.59</v>
      </c>
      <c r="FK216" s="252">
        <v>31.79</v>
      </c>
      <c r="FL216" s="262"/>
      <c r="FM216" s="252"/>
      <c r="FN216" s="262"/>
      <c r="FO216" s="284"/>
      <c r="FP216" s="284"/>
      <c r="FQ216" s="252"/>
      <c r="FR216" s="262"/>
      <c r="FS216" s="606"/>
      <c r="FT216" s="606"/>
      <c r="FU216" s="643"/>
      <c r="FV216" s="262">
        <v>73.12</v>
      </c>
      <c r="FW216" s="252">
        <v>81.28</v>
      </c>
      <c r="FX216" s="262">
        <v>55.800666364109311</v>
      </c>
      <c r="FY216" s="252">
        <v>62.682926829268297</v>
      </c>
      <c r="FZ216" s="262"/>
      <c r="GA216" s="252"/>
      <c r="GB216" s="266"/>
      <c r="GC216" s="262">
        <v>156</v>
      </c>
      <c r="GD216" s="252">
        <v>209.34</v>
      </c>
      <c r="GE216" s="262">
        <v>183.44</v>
      </c>
      <c r="GF216" s="284">
        <v>194.06</v>
      </c>
      <c r="GG216" s="284">
        <v>217.4</v>
      </c>
      <c r="GH216" s="252">
        <v>247.45</v>
      </c>
      <c r="GI216" s="266"/>
      <c r="GJ216" s="266"/>
      <c r="GK216" s="266"/>
      <c r="GL216" s="266"/>
      <c r="GM216" s="262"/>
      <c r="GN216" s="284"/>
      <c r="GO216" s="284"/>
      <c r="GP216" s="252"/>
      <c r="GQ216" s="262"/>
      <c r="GR216" s="284"/>
      <c r="GS216" s="284"/>
      <c r="GT216" s="252"/>
      <c r="GU216" s="262"/>
      <c r="GV216" s="284"/>
      <c r="GW216" s="284"/>
      <c r="GX216" s="252"/>
      <c r="GY216" s="262"/>
      <c r="GZ216" s="284"/>
      <c r="HA216" s="284"/>
      <c r="HB216" s="252"/>
      <c r="HC216" s="266"/>
      <c r="HD216" s="262">
        <v>60.36</v>
      </c>
      <c r="HE216" s="252">
        <v>35.93</v>
      </c>
      <c r="HF216" s="262">
        <v>109.41</v>
      </c>
      <c r="HG216" s="284">
        <v>124.59</v>
      </c>
      <c r="HH216" s="284">
        <v>148.38</v>
      </c>
      <c r="HI216" s="252">
        <v>177.73</v>
      </c>
      <c r="HJ216" s="262">
        <v>112.13</v>
      </c>
      <c r="HK216" s="252">
        <v>130.43</v>
      </c>
      <c r="HL216" s="262"/>
      <c r="HM216" s="284"/>
      <c r="HN216" s="284"/>
      <c r="HO216" s="252"/>
      <c r="HP216" s="262"/>
      <c r="HQ216" s="252"/>
      <c r="HR216" s="262"/>
      <c r="HS216" s="284"/>
      <c r="HT216" s="284"/>
      <c r="HU216" s="252"/>
      <c r="HV216" s="262">
        <v>45.750716237009811</v>
      </c>
      <c r="HW216" s="252">
        <v>41.26388382223557</v>
      </c>
      <c r="HX216" s="262">
        <v>47.830216225674938</v>
      </c>
      <c r="HY216" s="252">
        <v>51.628906893591449</v>
      </c>
      <c r="HZ216" s="262"/>
      <c r="IA216" s="284"/>
      <c r="IB216" s="284"/>
      <c r="IC216" s="252"/>
      <c r="ID216" s="262">
        <v>36.340000000000003</v>
      </c>
      <c r="IE216" s="252">
        <v>47.24</v>
      </c>
      <c r="IF216" s="262">
        <v>32.33</v>
      </c>
      <c r="IG216" s="252">
        <v>36.39</v>
      </c>
      <c r="IH216" s="262"/>
      <c r="II216" s="284"/>
      <c r="IJ216" s="284"/>
      <c r="IK216" s="252"/>
      <c r="IL216" s="266"/>
      <c r="IM216" s="262">
        <v>54.11</v>
      </c>
      <c r="IN216" s="252">
        <v>60.28</v>
      </c>
      <c r="IO216" s="262"/>
      <c r="IP216" s="284"/>
      <c r="IQ216" s="284"/>
      <c r="IR216" s="252"/>
      <c r="IS216" s="262"/>
      <c r="IT216" s="284"/>
      <c r="IU216" s="284"/>
      <c r="IV216" s="252"/>
      <c r="IW216" s="262"/>
      <c r="IX216" s="284"/>
      <c r="IY216" s="284"/>
      <c r="IZ216" s="252"/>
      <c r="JA216" s="266"/>
      <c r="JB216" s="262"/>
      <c r="JC216" s="284"/>
      <c r="JD216" s="284"/>
      <c r="JE216" s="252"/>
      <c r="JF216" s="262"/>
      <c r="JG216" s="284"/>
      <c r="JH216" s="252"/>
      <c r="JI216" s="262">
        <v>75.900000000000006</v>
      </c>
      <c r="JJ216" s="252">
        <v>113.11</v>
      </c>
      <c r="JK216" s="262"/>
      <c r="JL216" s="284"/>
      <c r="JM216" s="284"/>
      <c r="JN216" s="252"/>
      <c r="JO216" s="262">
        <v>35.49</v>
      </c>
      <c r="JP216" s="252">
        <v>33.229999999999997</v>
      </c>
      <c r="JQ216" s="262"/>
      <c r="JR216" s="284"/>
      <c r="JS216" s="284"/>
      <c r="JT216" s="252"/>
      <c r="JU216" s="262"/>
      <c r="JV216" s="284"/>
      <c r="JW216" s="284"/>
      <c r="JX216" s="252"/>
      <c r="JY216" s="262"/>
      <c r="JZ216" s="284"/>
      <c r="KA216" s="284"/>
      <c r="KB216" s="252"/>
      <c r="KC216" s="262"/>
      <c r="KD216" s="284"/>
      <c r="KE216" s="284"/>
      <c r="KF216" s="288"/>
    </row>
    <row r="217" spans="1:292" s="151" customFormat="1" ht="15" customHeight="1">
      <c r="A217" s="881"/>
      <c r="B217" s="651" t="s">
        <v>438</v>
      </c>
      <c r="C217" s="266"/>
      <c r="D217" s="262">
        <v>45.4</v>
      </c>
      <c r="E217" s="284">
        <v>50.12</v>
      </c>
      <c r="F217" s="284">
        <v>57.96</v>
      </c>
      <c r="G217" s="284">
        <v>58.62</v>
      </c>
      <c r="H217" s="252">
        <v>60.92</v>
      </c>
      <c r="I217" s="262"/>
      <c r="J217" s="284"/>
      <c r="K217" s="284"/>
      <c r="L217" s="252"/>
      <c r="M217" s="262"/>
      <c r="N217" s="284"/>
      <c r="O217" s="284"/>
      <c r="P217" s="252"/>
      <c r="Q217" s="262">
        <v>71</v>
      </c>
      <c r="R217" s="284"/>
      <c r="S217" s="284"/>
      <c r="T217" s="252"/>
      <c r="U217" s="262">
        <v>56.55</v>
      </c>
      <c r="V217" s="284">
        <v>80.67</v>
      </c>
      <c r="W217" s="252">
        <v>71.650000000000006</v>
      </c>
      <c r="X217" s="262">
        <v>79.880502776205532</v>
      </c>
      <c r="Y217" s="284">
        <v>83.913440946512239</v>
      </c>
      <c r="Z217" s="284">
        <v>102.01562467670358</v>
      </c>
      <c r="AA217" s="252">
        <v>119.88372011818632</v>
      </c>
      <c r="AB217" s="262"/>
      <c r="AC217" s="284"/>
      <c r="AD217" s="284"/>
      <c r="AE217" s="252"/>
      <c r="AF217" s="262"/>
      <c r="AG217" s="284"/>
      <c r="AH217" s="284"/>
      <c r="AI217" s="284"/>
      <c r="AJ217" s="252"/>
      <c r="AK217" s="262"/>
      <c r="AL217" s="284"/>
      <c r="AM217" s="284"/>
      <c r="AN217" s="252"/>
      <c r="AO217" s="262">
        <v>40.89</v>
      </c>
      <c r="AP217" s="252">
        <v>40.97</v>
      </c>
      <c r="AQ217" s="262">
        <v>85.87</v>
      </c>
      <c r="AR217" s="284">
        <v>92.9</v>
      </c>
      <c r="AS217" s="284">
        <v>105.46</v>
      </c>
      <c r="AT217" s="252">
        <v>118.63</v>
      </c>
      <c r="AU217" s="262"/>
      <c r="AV217" s="284"/>
      <c r="AW217" s="284"/>
      <c r="AX217" s="252"/>
      <c r="AY217" s="262"/>
      <c r="AZ217" s="284"/>
      <c r="BA217" s="284"/>
      <c r="BB217" s="252"/>
      <c r="BC217" s="262"/>
      <c r="BD217" s="284"/>
      <c r="BE217" s="284"/>
      <c r="BF217" s="252"/>
      <c r="BG217" s="262"/>
      <c r="BH217" s="284"/>
      <c r="BI217" s="284"/>
      <c r="BJ217" s="252"/>
      <c r="BK217" s="262">
        <v>48.17</v>
      </c>
      <c r="BL217" s="252">
        <v>81.87</v>
      </c>
      <c r="BM217" s="262">
        <v>108.43</v>
      </c>
      <c r="BN217" s="284">
        <v>98.26</v>
      </c>
      <c r="BO217" s="284">
        <v>112.81</v>
      </c>
      <c r="BP217" s="252">
        <v>120.39</v>
      </c>
      <c r="BQ217" s="266"/>
      <c r="BR217" s="262"/>
      <c r="BS217" s="284"/>
      <c r="BT217" s="252"/>
      <c r="BU217" s="262"/>
      <c r="BV217" s="284"/>
      <c r="BW217" s="252"/>
      <c r="BX217" s="262"/>
      <c r="BY217" s="284"/>
      <c r="BZ217" s="252"/>
      <c r="CA217" s="262"/>
      <c r="CB217" s="284"/>
      <c r="CC217" s="252"/>
      <c r="CD217" s="262"/>
      <c r="CE217" s="284"/>
      <c r="CF217" s="252"/>
      <c r="CG217" s="262"/>
      <c r="CH217" s="284"/>
      <c r="CI217" s="252"/>
      <c r="CJ217" s="262"/>
      <c r="CK217" s="252"/>
      <c r="CL217" s="262"/>
      <c r="CM217" s="252"/>
      <c r="CN217" s="262"/>
      <c r="CO217" s="252"/>
      <c r="CP217" s="262">
        <v>58.4</v>
      </c>
      <c r="CQ217" s="252">
        <v>66.459999999999994</v>
      </c>
      <c r="CR217" s="266"/>
      <c r="CS217" s="266"/>
      <c r="CT217" s="262"/>
      <c r="CU217" s="252"/>
      <c r="CV217" s="262"/>
      <c r="CW217" s="284"/>
      <c r="CX217" s="284"/>
      <c r="CY217" s="252"/>
      <c r="CZ217" s="266"/>
      <c r="DA217" s="262"/>
      <c r="DB217" s="284"/>
      <c r="DC217" s="284"/>
      <c r="DD217" s="284"/>
      <c r="DE217" s="252"/>
      <c r="DF217" s="262">
        <v>50.62</v>
      </c>
      <c r="DG217" s="284">
        <v>53.35</v>
      </c>
      <c r="DH217" s="284">
        <v>57.7</v>
      </c>
      <c r="DI217" s="284">
        <v>63.06</v>
      </c>
      <c r="DJ217" s="252">
        <v>62.16</v>
      </c>
      <c r="DK217" s="262"/>
      <c r="DL217" s="284"/>
      <c r="DM217" s="284"/>
      <c r="DN217" s="252"/>
      <c r="DO217" s="262"/>
      <c r="DP217" s="284"/>
      <c r="DQ217" s="284"/>
      <c r="DR217" s="252"/>
      <c r="DS217" s="262">
        <v>65.34</v>
      </c>
      <c r="DT217" s="284">
        <v>78.484605856548129</v>
      </c>
      <c r="DU217" s="284">
        <v>97.27</v>
      </c>
      <c r="DV217" s="252">
        <v>127.77489781305977</v>
      </c>
      <c r="DW217" s="266"/>
      <c r="DX217" s="266"/>
      <c r="DY217" s="262"/>
      <c r="DZ217" s="284"/>
      <c r="EA217" s="284"/>
      <c r="EB217" s="252"/>
      <c r="EC217" s="266"/>
      <c r="ED217" s="266"/>
      <c r="EE217" s="262">
        <v>43.9</v>
      </c>
      <c r="EF217" s="252">
        <v>48.13</v>
      </c>
      <c r="EG217" s="262">
        <v>59.67</v>
      </c>
      <c r="EH217" s="252">
        <v>61.49</v>
      </c>
      <c r="EI217" s="262">
        <v>48.86</v>
      </c>
      <c r="EJ217" s="252">
        <v>71.989999999999995</v>
      </c>
      <c r="EK217" s="262">
        <v>48.132189234659442</v>
      </c>
      <c r="EL217" s="284">
        <v>60.986049345527192</v>
      </c>
      <c r="EM217" s="252">
        <v>78.685525216729275</v>
      </c>
      <c r="EN217" s="262"/>
      <c r="EO217" s="252"/>
      <c r="EP217" s="262">
        <v>37.200000000000003</v>
      </c>
      <c r="EQ217" s="252">
        <v>41.62</v>
      </c>
      <c r="ER217" s="262">
        <v>73.42</v>
      </c>
      <c r="ES217" s="252">
        <v>67.5</v>
      </c>
      <c r="ET217" s="262"/>
      <c r="EU217" s="284"/>
      <c r="EV217" s="284"/>
      <c r="EW217" s="252"/>
      <c r="EX217" s="262"/>
      <c r="EY217" s="284"/>
      <c r="EZ217" s="284"/>
      <c r="FA217" s="252"/>
      <c r="FB217" s="262">
        <v>38.26</v>
      </c>
      <c r="FC217" s="252">
        <v>18.98</v>
      </c>
      <c r="FD217" s="262"/>
      <c r="FE217" s="284"/>
      <c r="FF217" s="284"/>
      <c r="FG217" s="252"/>
      <c r="FH217" s="262">
        <v>25.02</v>
      </c>
      <c r="FI217" s="252">
        <v>23.25</v>
      </c>
      <c r="FJ217" s="262">
        <v>25.55</v>
      </c>
      <c r="FK217" s="252">
        <v>27.31</v>
      </c>
      <c r="FL217" s="262"/>
      <c r="FM217" s="252"/>
      <c r="FN217" s="262"/>
      <c r="FO217" s="284"/>
      <c r="FP217" s="284"/>
      <c r="FQ217" s="252"/>
      <c r="FR217" s="262"/>
      <c r="FS217" s="606"/>
      <c r="FT217" s="606"/>
      <c r="FU217" s="643"/>
      <c r="FV217" s="262">
        <v>27.91</v>
      </c>
      <c r="FW217" s="252">
        <v>31.38</v>
      </c>
      <c r="FX217" s="262">
        <v>53.786460927670348</v>
      </c>
      <c r="FY217" s="252">
        <v>63.737915742793795</v>
      </c>
      <c r="FZ217" s="262"/>
      <c r="GA217" s="252"/>
      <c r="GB217" s="266"/>
      <c r="GC217" s="262">
        <v>81.86</v>
      </c>
      <c r="GD217" s="252">
        <v>110.07</v>
      </c>
      <c r="GE217" s="262">
        <v>110.78</v>
      </c>
      <c r="GF217" s="284">
        <v>116.27</v>
      </c>
      <c r="GG217" s="284">
        <v>128.99</v>
      </c>
      <c r="GH217" s="252">
        <v>149.53</v>
      </c>
      <c r="GI217" s="266"/>
      <c r="GJ217" s="266"/>
      <c r="GK217" s="266"/>
      <c r="GL217" s="266"/>
      <c r="GM217" s="262"/>
      <c r="GN217" s="284"/>
      <c r="GO217" s="284"/>
      <c r="GP217" s="252"/>
      <c r="GQ217" s="262"/>
      <c r="GR217" s="284"/>
      <c r="GS217" s="284"/>
      <c r="GT217" s="252"/>
      <c r="GU217" s="262"/>
      <c r="GV217" s="284"/>
      <c r="GW217" s="284"/>
      <c r="GX217" s="252"/>
      <c r="GY217" s="262"/>
      <c r="GZ217" s="284"/>
      <c r="HA217" s="284"/>
      <c r="HB217" s="252"/>
      <c r="HC217" s="266"/>
      <c r="HD217" s="262">
        <v>53.16</v>
      </c>
      <c r="HE217" s="252">
        <v>32.979999999999997</v>
      </c>
      <c r="HF217" s="262">
        <v>81.45</v>
      </c>
      <c r="HG217" s="284">
        <v>92.39</v>
      </c>
      <c r="HH217" s="284">
        <v>109.34</v>
      </c>
      <c r="HI217" s="252">
        <v>134.86000000000001</v>
      </c>
      <c r="HJ217" s="262">
        <v>68.75</v>
      </c>
      <c r="HK217" s="252">
        <v>78.47</v>
      </c>
      <c r="HL217" s="262"/>
      <c r="HM217" s="284"/>
      <c r="HN217" s="284"/>
      <c r="HO217" s="252"/>
      <c r="HP217" s="262"/>
      <c r="HQ217" s="252"/>
      <c r="HR217" s="262"/>
      <c r="HS217" s="284"/>
      <c r="HT217" s="284"/>
      <c r="HU217" s="252"/>
      <c r="HV217" s="262">
        <v>36.964358407816007</v>
      </c>
      <c r="HW217" s="252">
        <v>34.578902097952124</v>
      </c>
      <c r="HX217" s="262">
        <v>39.092113338922452</v>
      </c>
      <c r="HY217" s="252">
        <v>43.015802450579415</v>
      </c>
      <c r="HZ217" s="262"/>
      <c r="IA217" s="284"/>
      <c r="IB217" s="284"/>
      <c r="IC217" s="252"/>
      <c r="ID217" s="262">
        <v>29.77</v>
      </c>
      <c r="IE217" s="252">
        <v>38.909999999999997</v>
      </c>
      <c r="IF217" s="262">
        <v>26.34</v>
      </c>
      <c r="IG217" s="252">
        <v>30.83</v>
      </c>
      <c r="IH217" s="262"/>
      <c r="II217" s="284"/>
      <c r="IJ217" s="284"/>
      <c r="IK217" s="252"/>
      <c r="IL217" s="266"/>
      <c r="IM217" s="262">
        <v>36.020000000000003</v>
      </c>
      <c r="IN217" s="252">
        <v>40.06</v>
      </c>
      <c r="IO217" s="262"/>
      <c r="IP217" s="284"/>
      <c r="IQ217" s="284"/>
      <c r="IR217" s="252"/>
      <c r="IS217" s="262"/>
      <c r="IT217" s="284"/>
      <c r="IU217" s="284"/>
      <c r="IV217" s="252"/>
      <c r="IW217" s="262"/>
      <c r="IX217" s="284"/>
      <c r="IY217" s="284"/>
      <c r="IZ217" s="252"/>
      <c r="JA217" s="266"/>
      <c r="JB217" s="262"/>
      <c r="JC217" s="284"/>
      <c r="JD217" s="284"/>
      <c r="JE217" s="252"/>
      <c r="JF217" s="262"/>
      <c r="JG217" s="284"/>
      <c r="JH217" s="252"/>
      <c r="JI217" s="262">
        <v>48.12</v>
      </c>
      <c r="JJ217" s="252">
        <v>78.23</v>
      </c>
      <c r="JK217" s="262"/>
      <c r="JL217" s="284"/>
      <c r="JM217" s="284"/>
      <c r="JN217" s="252"/>
      <c r="JO217" s="262">
        <v>41.03</v>
      </c>
      <c r="JP217" s="252">
        <v>38.06</v>
      </c>
      <c r="JQ217" s="262"/>
      <c r="JR217" s="284"/>
      <c r="JS217" s="284"/>
      <c r="JT217" s="252"/>
      <c r="JU217" s="262"/>
      <c r="JV217" s="284"/>
      <c r="JW217" s="284"/>
      <c r="JX217" s="252"/>
      <c r="JY217" s="262"/>
      <c r="JZ217" s="284"/>
      <c r="KA217" s="284"/>
      <c r="KB217" s="252"/>
      <c r="KC217" s="262"/>
      <c r="KD217" s="284"/>
      <c r="KE217" s="284"/>
      <c r="KF217" s="288"/>
    </row>
    <row r="218" spans="1:292" s="151" customFormat="1" ht="15" customHeight="1">
      <c r="A218" s="881"/>
      <c r="B218" s="651" t="s">
        <v>439</v>
      </c>
      <c r="C218" s="266"/>
      <c r="D218" s="262">
        <v>40.4</v>
      </c>
      <c r="E218" s="284">
        <v>44.24</v>
      </c>
      <c r="F218" s="284">
        <v>52.64</v>
      </c>
      <c r="G218" s="284">
        <v>54.19</v>
      </c>
      <c r="H218" s="252">
        <v>55.03</v>
      </c>
      <c r="I218" s="262"/>
      <c r="J218" s="284"/>
      <c r="K218" s="284"/>
      <c r="L218" s="252"/>
      <c r="M218" s="262"/>
      <c r="N218" s="284"/>
      <c r="O218" s="284"/>
      <c r="P218" s="252"/>
      <c r="Q218" s="262">
        <v>59.43</v>
      </c>
      <c r="R218" s="284"/>
      <c r="S218" s="284"/>
      <c r="T218" s="252"/>
      <c r="U218" s="262">
        <v>49.36</v>
      </c>
      <c r="V218" s="284">
        <v>69.97</v>
      </c>
      <c r="W218" s="252">
        <v>66.3</v>
      </c>
      <c r="X218" s="262">
        <v>62.472154884382661</v>
      </c>
      <c r="Y218" s="284">
        <v>65.503217217840628</v>
      </c>
      <c r="Z218" s="284">
        <v>80.535138019970518</v>
      </c>
      <c r="AA218" s="252">
        <v>95.450428132174096</v>
      </c>
      <c r="AB218" s="262"/>
      <c r="AC218" s="284"/>
      <c r="AD218" s="284"/>
      <c r="AE218" s="252"/>
      <c r="AF218" s="262"/>
      <c r="AG218" s="284"/>
      <c r="AH218" s="284"/>
      <c r="AI218" s="284"/>
      <c r="AJ218" s="252"/>
      <c r="AK218" s="262"/>
      <c r="AL218" s="284"/>
      <c r="AM218" s="284"/>
      <c r="AN218" s="252"/>
      <c r="AO218" s="262">
        <v>47.58</v>
      </c>
      <c r="AP218" s="252">
        <v>47.16</v>
      </c>
      <c r="AQ218" s="262">
        <v>58.94</v>
      </c>
      <c r="AR218" s="284">
        <v>63.81</v>
      </c>
      <c r="AS218" s="284">
        <v>71.69</v>
      </c>
      <c r="AT218" s="252">
        <v>81.09</v>
      </c>
      <c r="AU218" s="262"/>
      <c r="AV218" s="284"/>
      <c r="AW218" s="284"/>
      <c r="AX218" s="252"/>
      <c r="AY218" s="262"/>
      <c r="AZ218" s="284"/>
      <c r="BA218" s="284"/>
      <c r="BB218" s="252"/>
      <c r="BC218" s="262"/>
      <c r="BD218" s="284"/>
      <c r="BE218" s="284"/>
      <c r="BF218" s="252"/>
      <c r="BG218" s="262"/>
      <c r="BH218" s="284"/>
      <c r="BI218" s="284"/>
      <c r="BJ218" s="252"/>
      <c r="BK218" s="262">
        <v>42.89</v>
      </c>
      <c r="BL218" s="252">
        <v>69.63</v>
      </c>
      <c r="BM218" s="262">
        <v>84.68</v>
      </c>
      <c r="BN218" s="284">
        <v>77.099999999999994</v>
      </c>
      <c r="BO218" s="284">
        <v>89.9</v>
      </c>
      <c r="BP218" s="252">
        <v>95.87</v>
      </c>
      <c r="BQ218" s="266"/>
      <c r="BR218" s="262"/>
      <c r="BS218" s="284"/>
      <c r="BT218" s="252"/>
      <c r="BU218" s="262"/>
      <c r="BV218" s="284"/>
      <c r="BW218" s="252"/>
      <c r="BX218" s="262"/>
      <c r="BY218" s="284"/>
      <c r="BZ218" s="252"/>
      <c r="CA218" s="262"/>
      <c r="CB218" s="284"/>
      <c r="CC218" s="252"/>
      <c r="CD218" s="262"/>
      <c r="CE218" s="284"/>
      <c r="CF218" s="252"/>
      <c r="CG218" s="262"/>
      <c r="CH218" s="284"/>
      <c r="CI218" s="252"/>
      <c r="CJ218" s="262"/>
      <c r="CK218" s="252"/>
      <c r="CL218" s="262"/>
      <c r="CM218" s="252"/>
      <c r="CN218" s="262"/>
      <c r="CO218" s="252"/>
      <c r="CP218" s="262">
        <v>35.96</v>
      </c>
      <c r="CQ218" s="252">
        <v>40.25</v>
      </c>
      <c r="CR218" s="266"/>
      <c r="CS218" s="266"/>
      <c r="CT218" s="262"/>
      <c r="CU218" s="252"/>
      <c r="CV218" s="262"/>
      <c r="CW218" s="284"/>
      <c r="CX218" s="284"/>
      <c r="CY218" s="252"/>
      <c r="CZ218" s="266"/>
      <c r="DA218" s="262"/>
      <c r="DB218" s="284"/>
      <c r="DC218" s="284"/>
      <c r="DD218" s="284"/>
      <c r="DE218" s="252"/>
      <c r="DF218" s="262">
        <v>41.57</v>
      </c>
      <c r="DG218" s="284">
        <v>43.49</v>
      </c>
      <c r="DH218" s="284">
        <v>47.4</v>
      </c>
      <c r="DI218" s="284">
        <v>51.83</v>
      </c>
      <c r="DJ218" s="252">
        <v>51.57</v>
      </c>
      <c r="DK218" s="262"/>
      <c r="DL218" s="284"/>
      <c r="DM218" s="284"/>
      <c r="DN218" s="252"/>
      <c r="DO218" s="262"/>
      <c r="DP218" s="284"/>
      <c r="DQ218" s="284"/>
      <c r="DR218" s="252"/>
      <c r="DS218" s="262">
        <v>51.21</v>
      </c>
      <c r="DT218" s="284">
        <v>61.15977944297569</v>
      </c>
      <c r="DU218" s="284">
        <v>75.78</v>
      </c>
      <c r="DV218" s="252">
        <v>102.32586657822631</v>
      </c>
      <c r="DW218" s="266"/>
      <c r="DX218" s="266"/>
      <c r="DY218" s="262"/>
      <c r="DZ218" s="284"/>
      <c r="EA218" s="284"/>
      <c r="EB218" s="252"/>
      <c r="EC218" s="266"/>
      <c r="ED218" s="266"/>
      <c r="EE218" s="262">
        <v>52</v>
      </c>
      <c r="EF218" s="252">
        <v>56.24</v>
      </c>
      <c r="EG218" s="262">
        <v>60.82</v>
      </c>
      <c r="EH218" s="252">
        <v>61.18</v>
      </c>
      <c r="EI218" s="262">
        <v>48.07</v>
      </c>
      <c r="EJ218" s="252">
        <v>72.930000000000007</v>
      </c>
      <c r="EK218" s="262">
        <v>56.239041737606158</v>
      </c>
      <c r="EL218" s="284">
        <v>55.874228620466468</v>
      </c>
      <c r="EM218" s="252">
        <v>70.903078061321509</v>
      </c>
      <c r="EN218" s="262"/>
      <c r="EO218" s="252"/>
      <c r="EP218" s="262">
        <v>32.57</v>
      </c>
      <c r="EQ218" s="252">
        <v>35.71</v>
      </c>
      <c r="ER218" s="262">
        <v>61.5</v>
      </c>
      <c r="ES218" s="252">
        <v>56.67</v>
      </c>
      <c r="ET218" s="262"/>
      <c r="EU218" s="284"/>
      <c r="EV218" s="284"/>
      <c r="EW218" s="252"/>
      <c r="EX218" s="262"/>
      <c r="EY218" s="284"/>
      <c r="EZ218" s="284"/>
      <c r="FA218" s="252"/>
      <c r="FB218" s="262">
        <v>37.340000000000003</v>
      </c>
      <c r="FC218" s="252">
        <v>20.92</v>
      </c>
      <c r="FD218" s="262"/>
      <c r="FE218" s="284"/>
      <c r="FF218" s="284"/>
      <c r="FG218" s="252"/>
      <c r="FH218" s="262">
        <v>23.22</v>
      </c>
      <c r="FI218" s="252">
        <v>26.3</v>
      </c>
      <c r="FJ218" s="262">
        <v>23.3</v>
      </c>
      <c r="FK218" s="252">
        <v>24.76</v>
      </c>
      <c r="FL218" s="262"/>
      <c r="FM218" s="252"/>
      <c r="FN218" s="262"/>
      <c r="FO218" s="284"/>
      <c r="FP218" s="284"/>
      <c r="FQ218" s="252"/>
      <c r="FR218" s="262"/>
      <c r="FS218" s="606"/>
      <c r="FT218" s="606"/>
      <c r="FU218" s="643"/>
      <c r="FV218" s="262">
        <v>14.62</v>
      </c>
      <c r="FW218" s="252">
        <v>17.100000000000001</v>
      </c>
      <c r="FX218" s="262">
        <v>47.667482095615497</v>
      </c>
      <c r="FY218" s="252">
        <v>53.86962305986696</v>
      </c>
      <c r="FZ218" s="262"/>
      <c r="GA218" s="252"/>
      <c r="GB218" s="266"/>
      <c r="GC218" s="262">
        <v>54.23</v>
      </c>
      <c r="GD218" s="252">
        <v>72.42</v>
      </c>
      <c r="GE218" s="262">
        <v>74.599999999999994</v>
      </c>
      <c r="GF218" s="284">
        <v>78.37</v>
      </c>
      <c r="GG218" s="284">
        <v>86.71</v>
      </c>
      <c r="GH218" s="252">
        <v>102.34</v>
      </c>
      <c r="GI218" s="266"/>
      <c r="GJ218" s="266"/>
      <c r="GK218" s="266"/>
      <c r="GL218" s="266"/>
      <c r="GM218" s="262"/>
      <c r="GN218" s="284"/>
      <c r="GO218" s="284"/>
      <c r="GP218" s="252"/>
      <c r="GQ218" s="262"/>
      <c r="GR218" s="284"/>
      <c r="GS218" s="284"/>
      <c r="GT218" s="252"/>
      <c r="GU218" s="262"/>
      <c r="GV218" s="284"/>
      <c r="GW218" s="284"/>
      <c r="GX218" s="252"/>
      <c r="GY218" s="262"/>
      <c r="GZ218" s="284"/>
      <c r="HA218" s="284"/>
      <c r="HB218" s="252"/>
      <c r="HC218" s="266"/>
      <c r="HD218" s="262">
        <v>47.59</v>
      </c>
      <c r="HE218" s="252">
        <v>29.68</v>
      </c>
      <c r="HF218" s="262">
        <v>61.96</v>
      </c>
      <c r="HG218" s="284">
        <v>70.819999999999993</v>
      </c>
      <c r="HH218" s="284">
        <v>84.09</v>
      </c>
      <c r="HI218" s="252">
        <v>105.34</v>
      </c>
      <c r="HJ218" s="262">
        <v>55.28</v>
      </c>
      <c r="HK218" s="252">
        <v>65.34</v>
      </c>
      <c r="HL218" s="262"/>
      <c r="HM218" s="284"/>
      <c r="HN218" s="284"/>
      <c r="HO218" s="252"/>
      <c r="HP218" s="262"/>
      <c r="HQ218" s="252"/>
      <c r="HR218" s="262"/>
      <c r="HS218" s="284"/>
      <c r="HT218" s="284"/>
      <c r="HU218" s="252"/>
      <c r="HV218" s="262">
        <v>33.665520516765966</v>
      </c>
      <c r="HW218" s="252">
        <v>31.234113359513032</v>
      </c>
      <c r="HX218" s="262">
        <v>35.862204775821588</v>
      </c>
      <c r="HY218" s="252">
        <v>39.855942467170969</v>
      </c>
      <c r="HZ218" s="262"/>
      <c r="IA218" s="284"/>
      <c r="IB218" s="284"/>
      <c r="IC218" s="252"/>
      <c r="ID218" s="262">
        <v>26.61</v>
      </c>
      <c r="IE218" s="252">
        <v>34.54</v>
      </c>
      <c r="IF218" s="262">
        <v>23.35</v>
      </c>
      <c r="IG218" s="252">
        <v>27.27</v>
      </c>
      <c r="IH218" s="262"/>
      <c r="II218" s="284"/>
      <c r="IJ218" s="284"/>
      <c r="IK218" s="252"/>
      <c r="IL218" s="266"/>
      <c r="IM218" s="262">
        <v>37.28</v>
      </c>
      <c r="IN218" s="252">
        <v>43.06</v>
      </c>
      <c r="IO218" s="262"/>
      <c r="IP218" s="284"/>
      <c r="IQ218" s="284"/>
      <c r="IR218" s="252"/>
      <c r="IS218" s="262"/>
      <c r="IT218" s="284"/>
      <c r="IU218" s="284"/>
      <c r="IV218" s="252"/>
      <c r="IW218" s="262"/>
      <c r="IX218" s="284"/>
      <c r="IY218" s="284"/>
      <c r="IZ218" s="252"/>
      <c r="JA218" s="266"/>
      <c r="JB218" s="262"/>
      <c r="JC218" s="284"/>
      <c r="JD218" s="284"/>
      <c r="JE218" s="252"/>
      <c r="JF218" s="262"/>
      <c r="JG218" s="284"/>
      <c r="JH218" s="252"/>
      <c r="JI218" s="262">
        <v>46.75</v>
      </c>
      <c r="JJ218" s="252">
        <v>70.64</v>
      </c>
      <c r="JK218" s="262"/>
      <c r="JL218" s="284"/>
      <c r="JM218" s="284"/>
      <c r="JN218" s="252"/>
      <c r="JO218" s="262">
        <v>38.26</v>
      </c>
      <c r="JP218" s="252">
        <v>35.25</v>
      </c>
      <c r="JQ218" s="262"/>
      <c r="JR218" s="284"/>
      <c r="JS218" s="284"/>
      <c r="JT218" s="252"/>
      <c r="JU218" s="262"/>
      <c r="JV218" s="284"/>
      <c r="JW218" s="284"/>
      <c r="JX218" s="252"/>
      <c r="JY218" s="262"/>
      <c r="JZ218" s="284"/>
      <c r="KA218" s="284"/>
      <c r="KB218" s="252"/>
      <c r="KC218" s="262"/>
      <c r="KD218" s="284"/>
      <c r="KE218" s="284"/>
      <c r="KF218" s="288"/>
    </row>
    <row r="219" spans="1:292" s="151" customFormat="1" ht="15" customHeight="1">
      <c r="A219" s="881"/>
      <c r="B219" s="651" t="s">
        <v>440</v>
      </c>
      <c r="C219" s="266"/>
      <c r="D219" s="262">
        <v>58.12</v>
      </c>
      <c r="E219" s="284">
        <v>63.67</v>
      </c>
      <c r="F219" s="284">
        <v>73.489999999999995</v>
      </c>
      <c r="G219" s="284">
        <v>75.22</v>
      </c>
      <c r="H219" s="252">
        <v>73.02</v>
      </c>
      <c r="I219" s="262"/>
      <c r="J219" s="284"/>
      <c r="K219" s="284"/>
      <c r="L219" s="252"/>
      <c r="M219" s="262"/>
      <c r="N219" s="284"/>
      <c r="O219" s="284"/>
      <c r="P219" s="252"/>
      <c r="Q219" s="262">
        <v>72.11</v>
      </c>
      <c r="R219" s="284"/>
      <c r="S219" s="284"/>
      <c r="T219" s="252"/>
      <c r="U219" s="262">
        <v>54.06</v>
      </c>
      <c r="V219" s="284">
        <v>78.11</v>
      </c>
      <c r="W219" s="252">
        <v>79.849999999999994</v>
      </c>
      <c r="X219" s="262">
        <v>74.078011128580101</v>
      </c>
      <c r="Y219" s="284">
        <v>78.088281405001212</v>
      </c>
      <c r="Z219" s="284">
        <v>95.826525426151704</v>
      </c>
      <c r="AA219" s="252">
        <v>115.22912318770734</v>
      </c>
      <c r="AB219" s="262"/>
      <c r="AC219" s="284"/>
      <c r="AD219" s="284"/>
      <c r="AE219" s="252"/>
      <c r="AF219" s="262"/>
      <c r="AG219" s="284"/>
      <c r="AH219" s="284"/>
      <c r="AI219" s="284"/>
      <c r="AJ219" s="252"/>
      <c r="AK219" s="262"/>
      <c r="AL219" s="284"/>
      <c r="AM219" s="284"/>
      <c r="AN219" s="252"/>
      <c r="AO219" s="262">
        <v>78.67</v>
      </c>
      <c r="AP219" s="252">
        <v>76.88</v>
      </c>
      <c r="AQ219" s="262">
        <v>73.06</v>
      </c>
      <c r="AR219" s="284">
        <v>79.37</v>
      </c>
      <c r="AS219" s="284">
        <v>89.03</v>
      </c>
      <c r="AT219" s="252">
        <v>100.47</v>
      </c>
      <c r="AU219" s="262"/>
      <c r="AV219" s="284"/>
      <c r="AW219" s="284"/>
      <c r="AX219" s="252"/>
      <c r="AY219" s="262"/>
      <c r="AZ219" s="284"/>
      <c r="BA219" s="284"/>
      <c r="BB219" s="252"/>
      <c r="BC219" s="262"/>
      <c r="BD219" s="284"/>
      <c r="BE219" s="284"/>
      <c r="BF219" s="252"/>
      <c r="BG219" s="262"/>
      <c r="BH219" s="284"/>
      <c r="BI219" s="284"/>
      <c r="BJ219" s="252"/>
      <c r="BK219" s="262">
        <v>51.28</v>
      </c>
      <c r="BL219" s="252">
        <v>85.15</v>
      </c>
      <c r="BM219" s="262">
        <v>106.72</v>
      </c>
      <c r="BN219" s="284">
        <v>97.68</v>
      </c>
      <c r="BO219" s="284">
        <v>114.49</v>
      </c>
      <c r="BP219" s="252">
        <v>122.58</v>
      </c>
      <c r="BQ219" s="266"/>
      <c r="BR219" s="262"/>
      <c r="BS219" s="284"/>
      <c r="BT219" s="252"/>
      <c r="BU219" s="262"/>
      <c r="BV219" s="284"/>
      <c r="BW219" s="252"/>
      <c r="BX219" s="262"/>
      <c r="BY219" s="284"/>
      <c r="BZ219" s="252"/>
      <c r="CA219" s="262"/>
      <c r="CB219" s="284"/>
      <c r="CC219" s="252"/>
      <c r="CD219" s="262"/>
      <c r="CE219" s="284"/>
      <c r="CF219" s="252"/>
      <c r="CG219" s="262"/>
      <c r="CH219" s="284"/>
      <c r="CI219" s="252"/>
      <c r="CJ219" s="262"/>
      <c r="CK219" s="252"/>
      <c r="CL219" s="262"/>
      <c r="CM219" s="252"/>
      <c r="CN219" s="262"/>
      <c r="CO219" s="252"/>
      <c r="CP219" s="262">
        <v>34.28</v>
      </c>
      <c r="CQ219" s="252">
        <v>37.869999999999997</v>
      </c>
      <c r="CR219" s="266"/>
      <c r="CS219" s="266"/>
      <c r="CT219" s="262"/>
      <c r="CU219" s="252"/>
      <c r="CV219" s="262"/>
      <c r="CW219" s="284"/>
      <c r="CX219" s="284"/>
      <c r="CY219" s="252"/>
      <c r="CZ219" s="266"/>
      <c r="DA219" s="262"/>
      <c r="DB219" s="284"/>
      <c r="DC219" s="284"/>
      <c r="DD219" s="284"/>
      <c r="DE219" s="252"/>
      <c r="DF219" s="262">
        <v>57.44</v>
      </c>
      <c r="DG219" s="284">
        <v>60.62</v>
      </c>
      <c r="DH219" s="284">
        <v>65.91</v>
      </c>
      <c r="DI219" s="284">
        <v>71.97</v>
      </c>
      <c r="DJ219" s="252">
        <v>71.78</v>
      </c>
      <c r="DK219" s="262"/>
      <c r="DL219" s="284"/>
      <c r="DM219" s="284"/>
      <c r="DN219" s="252"/>
      <c r="DO219" s="262"/>
      <c r="DP219" s="284"/>
      <c r="DQ219" s="284"/>
      <c r="DR219" s="252"/>
      <c r="DS219" s="262">
        <v>59.03</v>
      </c>
      <c r="DT219" s="284">
        <v>71.054973483310874</v>
      </c>
      <c r="DU219" s="284">
        <v>87.74</v>
      </c>
      <c r="DV219" s="252">
        <v>119.68446060518622</v>
      </c>
      <c r="DW219" s="266"/>
      <c r="DX219" s="266"/>
      <c r="DY219" s="262"/>
      <c r="DZ219" s="284"/>
      <c r="EA219" s="284"/>
      <c r="EB219" s="252"/>
      <c r="EC219" s="266"/>
      <c r="ED219" s="266"/>
      <c r="EE219" s="262">
        <v>82.26</v>
      </c>
      <c r="EF219" s="252">
        <v>86.81</v>
      </c>
      <c r="EG219" s="262">
        <v>75.73</v>
      </c>
      <c r="EH219" s="252">
        <v>70.7</v>
      </c>
      <c r="EI219" s="262">
        <v>55.2</v>
      </c>
      <c r="EJ219" s="252">
        <v>83.41</v>
      </c>
      <c r="EK219" s="262">
        <v>86.810548744245082</v>
      </c>
      <c r="EL219" s="284">
        <v>63.848920011745683</v>
      </c>
      <c r="EM219" s="252">
        <v>81.838858045244692</v>
      </c>
      <c r="EN219" s="262"/>
      <c r="EO219" s="252"/>
      <c r="EP219" s="262">
        <v>47.64</v>
      </c>
      <c r="EQ219" s="252">
        <v>51.8</v>
      </c>
      <c r="ER219" s="262">
        <v>78.45</v>
      </c>
      <c r="ES219" s="252">
        <v>72.459999999999994</v>
      </c>
      <c r="ET219" s="262"/>
      <c r="EU219" s="284"/>
      <c r="EV219" s="284"/>
      <c r="EW219" s="252"/>
      <c r="EX219" s="262"/>
      <c r="EY219" s="284"/>
      <c r="EZ219" s="284"/>
      <c r="FA219" s="252"/>
      <c r="FB219" s="262">
        <v>46.17</v>
      </c>
      <c r="FC219" s="252">
        <v>27.23</v>
      </c>
      <c r="FD219" s="262"/>
      <c r="FE219" s="284"/>
      <c r="FF219" s="284"/>
      <c r="FG219" s="252"/>
      <c r="FH219" s="262">
        <v>34.56</v>
      </c>
      <c r="FI219" s="252">
        <v>39.5</v>
      </c>
      <c r="FJ219" s="262">
        <v>34.049999999999997</v>
      </c>
      <c r="FK219" s="252">
        <v>36.090000000000003</v>
      </c>
      <c r="FL219" s="262"/>
      <c r="FM219" s="252"/>
      <c r="FN219" s="262"/>
      <c r="FO219" s="284"/>
      <c r="FP219" s="284"/>
      <c r="FQ219" s="252"/>
      <c r="FR219" s="262"/>
      <c r="FS219" s="606"/>
      <c r="FT219" s="606"/>
      <c r="FU219" s="643"/>
      <c r="FV219" s="262">
        <v>18.13</v>
      </c>
      <c r="FW219" s="252">
        <v>22.94</v>
      </c>
      <c r="FX219" s="262">
        <v>42.067691671924514</v>
      </c>
      <c r="FY219" s="252">
        <v>46.619955654102</v>
      </c>
      <c r="FZ219" s="262"/>
      <c r="GA219" s="252"/>
      <c r="GB219" s="266"/>
      <c r="GC219" s="262">
        <v>91.23</v>
      </c>
      <c r="GD219" s="252">
        <v>120.95</v>
      </c>
      <c r="GE219" s="262">
        <v>75.349999999999994</v>
      </c>
      <c r="GF219" s="284">
        <v>79.19</v>
      </c>
      <c r="GG219" s="284">
        <v>87</v>
      </c>
      <c r="GH219" s="252">
        <v>104.07</v>
      </c>
      <c r="GI219" s="266"/>
      <c r="GJ219" s="266"/>
      <c r="GK219" s="266"/>
      <c r="GL219" s="266"/>
      <c r="GM219" s="262"/>
      <c r="GN219" s="284"/>
      <c r="GO219" s="284"/>
      <c r="GP219" s="252"/>
      <c r="GQ219" s="262"/>
      <c r="GR219" s="284"/>
      <c r="GS219" s="284"/>
      <c r="GT219" s="252"/>
      <c r="GU219" s="262"/>
      <c r="GV219" s="284"/>
      <c r="GW219" s="284"/>
      <c r="GX219" s="252"/>
      <c r="GY219" s="262"/>
      <c r="GZ219" s="284"/>
      <c r="HA219" s="284"/>
      <c r="HB219" s="252"/>
      <c r="HC219" s="266"/>
      <c r="HD219" s="262">
        <v>67.31</v>
      </c>
      <c r="HE219" s="252">
        <v>41.84</v>
      </c>
      <c r="HF219" s="262">
        <v>70.72</v>
      </c>
      <c r="HG219" s="284">
        <v>81.06</v>
      </c>
      <c r="HH219" s="284">
        <v>96.77</v>
      </c>
      <c r="HI219" s="252">
        <v>123.26</v>
      </c>
      <c r="HJ219" s="262">
        <v>58.52</v>
      </c>
      <c r="HK219" s="252">
        <v>74.34</v>
      </c>
      <c r="HL219" s="262"/>
      <c r="HM219" s="284"/>
      <c r="HN219" s="284"/>
      <c r="HO219" s="252"/>
      <c r="HP219" s="262"/>
      <c r="HQ219" s="252"/>
      <c r="HR219" s="262"/>
      <c r="HS219" s="284"/>
      <c r="HT219" s="284"/>
      <c r="HU219" s="252"/>
      <c r="HV219" s="262">
        <v>53.619368994554307</v>
      </c>
      <c r="HW219" s="252">
        <v>49.657106785977412</v>
      </c>
      <c r="HX219" s="262">
        <v>60.630065789645521</v>
      </c>
      <c r="HY219" s="252">
        <v>67.229810468870596</v>
      </c>
      <c r="HZ219" s="262"/>
      <c r="IA219" s="284"/>
      <c r="IB219" s="284"/>
      <c r="IC219" s="252"/>
      <c r="ID219" s="262">
        <v>39.42</v>
      </c>
      <c r="IE219" s="252">
        <v>50.57</v>
      </c>
      <c r="IF219" s="262">
        <v>34.36</v>
      </c>
      <c r="IG219" s="252">
        <v>39.78</v>
      </c>
      <c r="IH219" s="262"/>
      <c r="II219" s="284"/>
      <c r="IJ219" s="284"/>
      <c r="IK219" s="252"/>
      <c r="IL219" s="266"/>
      <c r="IM219" s="262">
        <v>46.3</v>
      </c>
      <c r="IN219" s="252">
        <v>58.11</v>
      </c>
      <c r="IO219" s="262"/>
      <c r="IP219" s="284"/>
      <c r="IQ219" s="284"/>
      <c r="IR219" s="252"/>
      <c r="IS219" s="262"/>
      <c r="IT219" s="284"/>
      <c r="IU219" s="284"/>
      <c r="IV219" s="252"/>
      <c r="IW219" s="262"/>
      <c r="IX219" s="284"/>
      <c r="IY219" s="284"/>
      <c r="IZ219" s="252"/>
      <c r="JA219" s="266"/>
      <c r="JB219" s="262"/>
      <c r="JC219" s="284"/>
      <c r="JD219" s="284"/>
      <c r="JE219" s="252"/>
      <c r="JF219" s="262"/>
      <c r="JG219" s="284"/>
      <c r="JH219" s="252"/>
      <c r="JI219" s="262">
        <v>58.85</v>
      </c>
      <c r="JJ219" s="252">
        <v>82.82</v>
      </c>
      <c r="JK219" s="262"/>
      <c r="JL219" s="284"/>
      <c r="JM219" s="284"/>
      <c r="JN219" s="252"/>
      <c r="JO219" s="262">
        <v>53.25</v>
      </c>
      <c r="JP219" s="252">
        <v>48.84</v>
      </c>
      <c r="JQ219" s="262"/>
      <c r="JR219" s="284"/>
      <c r="JS219" s="284"/>
      <c r="JT219" s="252"/>
      <c r="JU219" s="262"/>
      <c r="JV219" s="284"/>
      <c r="JW219" s="284"/>
      <c r="JX219" s="252"/>
      <c r="JY219" s="262"/>
      <c r="JZ219" s="284"/>
      <c r="KA219" s="284"/>
      <c r="KB219" s="252"/>
      <c r="KC219" s="262"/>
      <c r="KD219" s="284"/>
      <c r="KE219" s="284"/>
      <c r="KF219" s="288"/>
    </row>
    <row r="220" spans="1:292" s="151" customFormat="1" ht="21.75" customHeight="1">
      <c r="A220" s="881"/>
      <c r="B220" s="651" t="s">
        <v>441</v>
      </c>
      <c r="C220" s="266"/>
      <c r="D220" s="262">
        <v>39.67</v>
      </c>
      <c r="E220" s="284">
        <v>35.520000000000003</v>
      </c>
      <c r="F220" s="284">
        <v>34.61</v>
      </c>
      <c r="G220" s="284">
        <v>35.950000000000003</v>
      </c>
      <c r="H220" s="252">
        <v>43.01</v>
      </c>
      <c r="I220" s="262"/>
      <c r="J220" s="284"/>
      <c r="K220" s="284"/>
      <c r="L220" s="252"/>
      <c r="M220" s="262"/>
      <c r="N220" s="284"/>
      <c r="O220" s="284"/>
      <c r="P220" s="252"/>
      <c r="Q220" s="262">
        <v>116.89</v>
      </c>
      <c r="R220" s="284"/>
      <c r="S220" s="284"/>
      <c r="T220" s="252"/>
      <c r="U220" s="262">
        <v>40.119999999999997</v>
      </c>
      <c r="V220" s="284">
        <v>54.5</v>
      </c>
      <c r="W220" s="252">
        <v>49.64</v>
      </c>
      <c r="X220" s="262">
        <v>67.244566775095507</v>
      </c>
      <c r="Y220" s="284">
        <v>73.49614320921215</v>
      </c>
      <c r="Z220" s="284">
        <v>83.989335175131643</v>
      </c>
      <c r="AA220" s="252">
        <v>99.406345377894198</v>
      </c>
      <c r="AB220" s="262"/>
      <c r="AC220" s="284"/>
      <c r="AD220" s="284"/>
      <c r="AE220" s="252"/>
      <c r="AF220" s="262"/>
      <c r="AG220" s="284"/>
      <c r="AH220" s="284"/>
      <c r="AI220" s="284"/>
      <c r="AJ220" s="252"/>
      <c r="AK220" s="262"/>
      <c r="AL220" s="284"/>
      <c r="AM220" s="284"/>
      <c r="AN220" s="252"/>
      <c r="AO220" s="262">
        <v>154.5</v>
      </c>
      <c r="AP220" s="252">
        <v>143.68</v>
      </c>
      <c r="AQ220" s="262">
        <v>43.21</v>
      </c>
      <c r="AR220" s="284">
        <v>49.71</v>
      </c>
      <c r="AS220" s="284">
        <v>55.18</v>
      </c>
      <c r="AT220" s="252">
        <v>62.21</v>
      </c>
      <c r="AU220" s="262"/>
      <c r="AV220" s="284"/>
      <c r="AW220" s="284"/>
      <c r="AX220" s="252"/>
      <c r="AY220" s="262"/>
      <c r="AZ220" s="284"/>
      <c r="BA220" s="284"/>
      <c r="BB220" s="252"/>
      <c r="BC220" s="262"/>
      <c r="BD220" s="284"/>
      <c r="BE220" s="284"/>
      <c r="BF220" s="252"/>
      <c r="BG220" s="262"/>
      <c r="BH220" s="284"/>
      <c r="BI220" s="284"/>
      <c r="BJ220" s="252"/>
      <c r="BK220" s="262">
        <v>41.25</v>
      </c>
      <c r="BL220" s="252">
        <v>62.94</v>
      </c>
      <c r="BM220" s="262">
        <v>67.239999999999995</v>
      </c>
      <c r="BN220" s="284">
        <v>71.03</v>
      </c>
      <c r="BO220" s="284">
        <v>91.22</v>
      </c>
      <c r="BP220" s="252">
        <v>89.48</v>
      </c>
      <c r="BQ220" s="266"/>
      <c r="BR220" s="262"/>
      <c r="BS220" s="284"/>
      <c r="BT220" s="252"/>
      <c r="BU220" s="262"/>
      <c r="BV220" s="284"/>
      <c r="BW220" s="252"/>
      <c r="BX220" s="262"/>
      <c r="BY220" s="284"/>
      <c r="BZ220" s="252"/>
      <c r="CA220" s="262"/>
      <c r="CB220" s="284"/>
      <c r="CC220" s="252"/>
      <c r="CD220" s="262"/>
      <c r="CE220" s="284"/>
      <c r="CF220" s="252"/>
      <c r="CG220" s="262"/>
      <c r="CH220" s="284"/>
      <c r="CI220" s="252"/>
      <c r="CJ220" s="262"/>
      <c r="CK220" s="252"/>
      <c r="CL220" s="262"/>
      <c r="CM220" s="252"/>
      <c r="CN220" s="262"/>
      <c r="CO220" s="252"/>
      <c r="CP220" s="262">
        <v>27.69</v>
      </c>
      <c r="CQ220" s="252">
        <v>28.95</v>
      </c>
      <c r="CR220" s="266"/>
      <c r="CS220" s="266"/>
      <c r="CT220" s="262"/>
      <c r="CU220" s="252"/>
      <c r="CV220" s="262"/>
      <c r="CW220" s="284"/>
      <c r="CX220" s="284"/>
      <c r="CY220" s="252"/>
      <c r="CZ220" s="266"/>
      <c r="DA220" s="262"/>
      <c r="DB220" s="284"/>
      <c r="DC220" s="284"/>
      <c r="DD220" s="284"/>
      <c r="DE220" s="252"/>
      <c r="DF220" s="262">
        <v>50.1</v>
      </c>
      <c r="DG220" s="284">
        <v>52.47</v>
      </c>
      <c r="DH220" s="284">
        <v>57.26</v>
      </c>
      <c r="DI220" s="284">
        <v>59.86</v>
      </c>
      <c r="DJ220" s="252">
        <v>61.88</v>
      </c>
      <c r="DK220" s="262"/>
      <c r="DL220" s="284"/>
      <c r="DM220" s="284"/>
      <c r="DN220" s="252"/>
      <c r="DO220" s="262"/>
      <c r="DP220" s="284"/>
      <c r="DQ220" s="284"/>
      <c r="DR220" s="252"/>
      <c r="DS220" s="262">
        <v>67.97</v>
      </c>
      <c r="DT220" s="284">
        <v>74.32988124083333</v>
      </c>
      <c r="DU220" s="284">
        <v>89.16</v>
      </c>
      <c r="DV220" s="252">
        <v>113.73370810194257</v>
      </c>
      <c r="DW220" s="266"/>
      <c r="DX220" s="266"/>
      <c r="DY220" s="262"/>
      <c r="DZ220" s="284"/>
      <c r="EA220" s="284"/>
      <c r="EB220" s="252"/>
      <c r="EC220" s="266"/>
      <c r="ED220" s="266"/>
      <c r="EE220" s="262">
        <v>51.42</v>
      </c>
      <c r="EF220" s="252">
        <v>56.11</v>
      </c>
      <c r="EG220" s="262">
        <v>58.29</v>
      </c>
      <c r="EH220" s="252">
        <v>53.34</v>
      </c>
      <c r="EI220" s="262">
        <v>28.51</v>
      </c>
      <c r="EJ220" s="252">
        <v>47.05</v>
      </c>
      <c r="EK220" s="262">
        <v>56.10800096712773</v>
      </c>
      <c r="EL220" s="284">
        <v>40.232786845441836</v>
      </c>
      <c r="EM220" s="252">
        <v>61.250365840592067</v>
      </c>
      <c r="EN220" s="262"/>
      <c r="EO220" s="252"/>
      <c r="EP220" s="262">
        <v>82.54</v>
      </c>
      <c r="EQ220" s="252">
        <v>90.21</v>
      </c>
      <c r="ER220" s="262">
        <v>132.32</v>
      </c>
      <c r="ES220" s="252">
        <v>124.65</v>
      </c>
      <c r="ET220" s="262"/>
      <c r="EU220" s="284"/>
      <c r="EV220" s="284"/>
      <c r="EW220" s="252"/>
      <c r="EX220" s="262"/>
      <c r="EY220" s="284"/>
      <c r="EZ220" s="284"/>
      <c r="FA220" s="252"/>
      <c r="FB220" s="262">
        <v>36.82</v>
      </c>
      <c r="FC220" s="252">
        <v>23.33</v>
      </c>
      <c r="FD220" s="262"/>
      <c r="FE220" s="284"/>
      <c r="FF220" s="284"/>
      <c r="FG220" s="252"/>
      <c r="FH220" s="262">
        <v>60.61</v>
      </c>
      <c r="FI220" s="252">
        <v>67.28</v>
      </c>
      <c r="FJ220" s="262">
        <v>57.02</v>
      </c>
      <c r="FK220" s="252">
        <v>62.95</v>
      </c>
      <c r="FL220" s="262"/>
      <c r="FM220" s="252"/>
      <c r="FN220" s="262"/>
      <c r="FO220" s="284"/>
      <c r="FP220" s="284"/>
      <c r="FQ220" s="252"/>
      <c r="FR220" s="262"/>
      <c r="FS220" s="606"/>
      <c r="FT220" s="606"/>
      <c r="FU220" s="643"/>
      <c r="FV220" s="262">
        <v>33.979999999999997</v>
      </c>
      <c r="FW220" s="252">
        <v>42.1</v>
      </c>
      <c r="FX220" s="262">
        <v>30.332805702837025</v>
      </c>
      <c r="FY220" s="252">
        <v>33.549889135254986</v>
      </c>
      <c r="FZ220" s="262"/>
      <c r="GA220" s="252"/>
      <c r="GB220" s="266"/>
      <c r="GC220" s="262">
        <v>24.86</v>
      </c>
      <c r="GD220" s="252">
        <v>36.549999999999997</v>
      </c>
      <c r="GE220" s="262">
        <v>42.41</v>
      </c>
      <c r="GF220" s="284">
        <v>46.3</v>
      </c>
      <c r="GG220" s="284">
        <v>48.39</v>
      </c>
      <c r="GH220" s="252">
        <v>63.7</v>
      </c>
      <c r="GI220" s="266"/>
      <c r="GJ220" s="266"/>
      <c r="GK220" s="266"/>
      <c r="GL220" s="266"/>
      <c r="GM220" s="262"/>
      <c r="GN220" s="284"/>
      <c r="GO220" s="284"/>
      <c r="GP220" s="252"/>
      <c r="GQ220" s="262"/>
      <c r="GR220" s="284"/>
      <c r="GS220" s="284"/>
      <c r="GT220" s="252"/>
      <c r="GU220" s="262"/>
      <c r="GV220" s="284"/>
      <c r="GW220" s="284"/>
      <c r="GX220" s="252"/>
      <c r="GY220" s="262"/>
      <c r="GZ220" s="284"/>
      <c r="HA220" s="284"/>
      <c r="HB220" s="252"/>
      <c r="HC220" s="266"/>
      <c r="HD220" s="262">
        <v>121.24</v>
      </c>
      <c r="HE220" s="252">
        <v>76.88</v>
      </c>
      <c r="HF220" s="262">
        <v>66.11</v>
      </c>
      <c r="HG220" s="284">
        <v>74.84</v>
      </c>
      <c r="HH220" s="284">
        <v>85.82</v>
      </c>
      <c r="HI220" s="252">
        <v>112.16</v>
      </c>
      <c r="HJ220" s="262">
        <v>50.84</v>
      </c>
      <c r="HK220" s="252">
        <v>46.04</v>
      </c>
      <c r="HL220" s="262"/>
      <c r="HM220" s="284"/>
      <c r="HN220" s="284"/>
      <c r="HO220" s="252"/>
      <c r="HP220" s="262"/>
      <c r="HQ220" s="252"/>
      <c r="HR220" s="262"/>
      <c r="HS220" s="284"/>
      <c r="HT220" s="284"/>
      <c r="HU220" s="252"/>
      <c r="HV220" s="262">
        <v>84.851634607753041</v>
      </c>
      <c r="HW220" s="252">
        <v>72.863819088288523</v>
      </c>
      <c r="HX220" s="262">
        <v>90.934165954968449</v>
      </c>
      <c r="HY220" s="252">
        <v>96.948230859726181</v>
      </c>
      <c r="HZ220" s="262"/>
      <c r="IA220" s="284"/>
      <c r="IB220" s="284"/>
      <c r="IC220" s="252"/>
      <c r="ID220" s="262">
        <v>68.89</v>
      </c>
      <c r="IE220" s="252">
        <v>92.11</v>
      </c>
      <c r="IF220" s="262">
        <v>55.98</v>
      </c>
      <c r="IG220" s="252">
        <v>64.22</v>
      </c>
      <c r="IH220" s="262"/>
      <c r="II220" s="284"/>
      <c r="IJ220" s="284"/>
      <c r="IK220" s="252"/>
      <c r="IL220" s="266"/>
      <c r="IM220" s="262">
        <v>40.520000000000003</v>
      </c>
      <c r="IN220" s="252">
        <v>39.47</v>
      </c>
      <c r="IO220" s="262"/>
      <c r="IP220" s="284"/>
      <c r="IQ220" s="284"/>
      <c r="IR220" s="252"/>
      <c r="IS220" s="262"/>
      <c r="IT220" s="284"/>
      <c r="IU220" s="284"/>
      <c r="IV220" s="252"/>
      <c r="IW220" s="262"/>
      <c r="IX220" s="284"/>
      <c r="IY220" s="284"/>
      <c r="IZ220" s="252"/>
      <c r="JA220" s="266"/>
      <c r="JB220" s="262"/>
      <c r="JC220" s="284"/>
      <c r="JD220" s="284"/>
      <c r="JE220" s="252"/>
      <c r="JF220" s="262"/>
      <c r="JG220" s="284"/>
      <c r="JH220" s="252"/>
      <c r="JI220" s="262">
        <v>42.04</v>
      </c>
      <c r="JJ220" s="252">
        <v>58.22</v>
      </c>
      <c r="JK220" s="262"/>
      <c r="JL220" s="284"/>
      <c r="JM220" s="284"/>
      <c r="JN220" s="252"/>
      <c r="JO220" s="262">
        <v>88.84</v>
      </c>
      <c r="JP220" s="252">
        <v>74.52</v>
      </c>
      <c r="JQ220" s="262"/>
      <c r="JR220" s="284"/>
      <c r="JS220" s="284"/>
      <c r="JT220" s="252"/>
      <c r="JU220" s="262"/>
      <c r="JV220" s="284"/>
      <c r="JW220" s="284"/>
      <c r="JX220" s="252"/>
      <c r="JY220" s="262"/>
      <c r="JZ220" s="284"/>
      <c r="KA220" s="284"/>
      <c r="KB220" s="252"/>
      <c r="KC220" s="262"/>
      <c r="KD220" s="284"/>
      <c r="KE220" s="284"/>
      <c r="KF220" s="288"/>
    </row>
    <row r="221" spans="1:292" s="151" customFormat="1" ht="21.75" customHeight="1" thickBot="1">
      <c r="A221" s="898"/>
      <c r="B221" s="791" t="s">
        <v>442</v>
      </c>
      <c r="C221" s="263"/>
      <c r="D221" s="256">
        <v>690</v>
      </c>
      <c r="E221" s="531">
        <v>680</v>
      </c>
      <c r="F221" s="531">
        <v>640</v>
      </c>
      <c r="G221" s="531">
        <v>540</v>
      </c>
      <c r="H221" s="532">
        <v>460</v>
      </c>
      <c r="I221" s="256"/>
      <c r="J221" s="531"/>
      <c r="K221" s="531"/>
      <c r="L221" s="532"/>
      <c r="M221" s="256"/>
      <c r="N221" s="531"/>
      <c r="O221" s="531"/>
      <c r="P221" s="532"/>
      <c r="Q221" s="256">
        <v>817.88</v>
      </c>
      <c r="R221" s="531"/>
      <c r="S221" s="531"/>
      <c r="T221" s="532"/>
      <c r="U221" s="256"/>
      <c r="V221" s="531"/>
      <c r="W221" s="532"/>
      <c r="X221" s="256"/>
      <c r="Y221" s="618"/>
      <c r="Z221" s="618"/>
      <c r="AA221" s="532"/>
      <c r="AB221" s="256"/>
      <c r="AC221" s="531"/>
      <c r="AD221" s="531"/>
      <c r="AE221" s="532"/>
      <c r="AF221" s="256"/>
      <c r="AG221" s="531"/>
      <c r="AH221" s="531"/>
      <c r="AI221" s="531"/>
      <c r="AJ221" s="532"/>
      <c r="AK221" s="256"/>
      <c r="AL221" s="531"/>
      <c r="AM221" s="531"/>
      <c r="AN221" s="532"/>
      <c r="AO221" s="256">
        <v>677.97898999999995</v>
      </c>
      <c r="AP221" s="532">
        <v>569.14703770000006</v>
      </c>
      <c r="AQ221" s="256">
        <v>952.3</v>
      </c>
      <c r="AR221" s="531">
        <v>946</v>
      </c>
      <c r="AS221" s="531">
        <v>921.9</v>
      </c>
      <c r="AT221" s="532">
        <v>910.8</v>
      </c>
      <c r="AU221" s="256"/>
      <c r="AV221" s="531"/>
      <c r="AW221" s="531"/>
      <c r="AX221" s="532"/>
      <c r="AY221" s="256"/>
      <c r="AZ221" s="531"/>
      <c r="BA221" s="531"/>
      <c r="BB221" s="532"/>
      <c r="BC221" s="256"/>
      <c r="BD221" s="531"/>
      <c r="BE221" s="531"/>
      <c r="BF221" s="532"/>
      <c r="BG221" s="256"/>
      <c r="BH221" s="531"/>
      <c r="BI221" s="531"/>
      <c r="BJ221" s="532"/>
      <c r="BK221" s="256">
        <v>862</v>
      </c>
      <c r="BL221" s="532">
        <v>763</v>
      </c>
      <c r="BM221" s="256">
        <v>882.74</v>
      </c>
      <c r="BN221" s="531">
        <v>873.85</v>
      </c>
      <c r="BO221" s="531">
        <v>842.51</v>
      </c>
      <c r="BP221" s="532">
        <v>811.00054890000001</v>
      </c>
      <c r="BQ221" s="263"/>
      <c r="BR221" s="256"/>
      <c r="BS221" s="531"/>
      <c r="BT221" s="532"/>
      <c r="BU221" s="256"/>
      <c r="BV221" s="531"/>
      <c r="BW221" s="532"/>
      <c r="BX221" s="256"/>
      <c r="BY221" s="531"/>
      <c r="BZ221" s="532"/>
      <c r="CA221" s="256"/>
      <c r="CB221" s="531"/>
      <c r="CC221" s="532"/>
      <c r="CD221" s="256"/>
      <c r="CE221" s="531"/>
      <c r="CF221" s="532"/>
      <c r="CG221" s="256"/>
      <c r="CH221" s="531"/>
      <c r="CI221" s="532"/>
      <c r="CJ221" s="256"/>
      <c r="CK221" s="532"/>
      <c r="CL221" s="256"/>
      <c r="CM221" s="532"/>
      <c r="CN221" s="256"/>
      <c r="CO221" s="532"/>
      <c r="CP221" s="256">
        <v>767</v>
      </c>
      <c r="CQ221" s="532">
        <v>638</v>
      </c>
      <c r="CR221" s="263"/>
      <c r="CS221" s="263"/>
      <c r="CT221" s="256"/>
      <c r="CU221" s="532"/>
      <c r="CV221" s="256"/>
      <c r="CW221" s="531"/>
      <c r="CX221" s="531"/>
      <c r="CY221" s="532"/>
      <c r="CZ221" s="263"/>
      <c r="DA221" s="256"/>
      <c r="DB221" s="531"/>
      <c r="DC221" s="531"/>
      <c r="DD221" s="531"/>
      <c r="DE221" s="532"/>
      <c r="DF221" s="256">
        <v>741.53412860000003</v>
      </c>
      <c r="DG221" s="531">
        <v>717.28531969999995</v>
      </c>
      <c r="DH221" s="531">
        <v>675.46778400000005</v>
      </c>
      <c r="DI221" s="531">
        <v>611.11223680000001</v>
      </c>
      <c r="DJ221" s="532">
        <v>570.50130609999997</v>
      </c>
      <c r="DK221" s="256"/>
      <c r="DL221" s="531"/>
      <c r="DM221" s="531"/>
      <c r="DN221" s="532"/>
      <c r="DO221" s="256"/>
      <c r="DP221" s="531"/>
      <c r="DQ221" s="531"/>
      <c r="DR221" s="532"/>
      <c r="DS221" s="256">
        <v>954.2</v>
      </c>
      <c r="DT221" s="531"/>
      <c r="DU221" s="531"/>
      <c r="DV221" s="645"/>
      <c r="DW221" s="263"/>
      <c r="DX221" s="263"/>
      <c r="DY221" s="256"/>
      <c r="DZ221" s="531"/>
      <c r="EA221" s="531"/>
      <c r="EB221" s="532"/>
      <c r="EC221" s="263"/>
      <c r="ED221" s="263"/>
      <c r="EE221" s="256"/>
      <c r="EF221" s="532"/>
      <c r="EG221" s="256"/>
      <c r="EH221" s="532"/>
      <c r="EI221" s="256"/>
      <c r="EJ221" s="532"/>
      <c r="EK221" s="256"/>
      <c r="EL221" s="531"/>
      <c r="EM221" s="532"/>
      <c r="EN221" s="256"/>
      <c r="EO221" s="532"/>
      <c r="EP221" s="256"/>
      <c r="EQ221" s="532"/>
      <c r="ER221" s="256"/>
      <c r="ES221" s="532"/>
      <c r="ET221" s="256"/>
      <c r="EU221" s="531"/>
      <c r="EV221" s="531"/>
      <c r="EW221" s="532"/>
      <c r="EX221" s="256"/>
      <c r="EY221" s="531"/>
      <c r="EZ221" s="531"/>
      <c r="FA221" s="532"/>
      <c r="FB221" s="256"/>
      <c r="FC221" s="532"/>
      <c r="FD221" s="256"/>
      <c r="FE221" s="531"/>
      <c r="FF221" s="531"/>
      <c r="FG221" s="532"/>
      <c r="FH221" s="256"/>
      <c r="FI221" s="532"/>
      <c r="FJ221" s="256"/>
      <c r="FK221" s="532"/>
      <c r="FL221" s="256"/>
      <c r="FM221" s="532"/>
      <c r="FN221" s="256"/>
      <c r="FO221" s="531"/>
      <c r="FP221" s="531"/>
      <c r="FQ221" s="532"/>
      <c r="FR221" s="256"/>
      <c r="FS221" s="618"/>
      <c r="FT221" s="618"/>
      <c r="FU221" s="645"/>
      <c r="FV221" s="256"/>
      <c r="FW221" s="532"/>
      <c r="FX221" s="256"/>
      <c r="FY221" s="532"/>
      <c r="FZ221" s="256"/>
      <c r="GA221" s="532"/>
      <c r="GB221" s="263"/>
      <c r="GC221" s="256"/>
      <c r="GD221" s="532"/>
      <c r="GE221" s="256"/>
      <c r="GF221" s="531"/>
      <c r="GG221" s="531"/>
      <c r="GH221" s="532"/>
      <c r="GI221" s="263"/>
      <c r="GJ221" s="263"/>
      <c r="GK221" s="263"/>
      <c r="GL221" s="263"/>
      <c r="GM221" s="256"/>
      <c r="GN221" s="531"/>
      <c r="GO221" s="531"/>
      <c r="GP221" s="532"/>
      <c r="GQ221" s="256"/>
      <c r="GR221" s="531"/>
      <c r="GS221" s="531"/>
      <c r="GT221" s="532"/>
      <c r="GU221" s="256"/>
      <c r="GV221" s="531"/>
      <c r="GW221" s="531"/>
      <c r="GX221" s="532"/>
      <c r="GY221" s="256"/>
      <c r="GZ221" s="531"/>
      <c r="HA221" s="531"/>
      <c r="HB221" s="532"/>
      <c r="HC221" s="263"/>
      <c r="HD221" s="256"/>
      <c r="HE221" s="532"/>
      <c r="HF221" s="256">
        <v>923.84419379999997</v>
      </c>
      <c r="HG221" s="531">
        <v>911.41419029999997</v>
      </c>
      <c r="HH221" s="531">
        <v>902.85071970000001</v>
      </c>
      <c r="HI221" s="532">
        <v>880.56509359999995</v>
      </c>
      <c r="HJ221" s="256"/>
      <c r="HK221" s="532"/>
      <c r="HL221" s="256"/>
      <c r="HM221" s="531"/>
      <c r="HN221" s="531"/>
      <c r="HO221" s="532"/>
      <c r="HP221" s="256"/>
      <c r="HQ221" s="532"/>
      <c r="HR221" s="256"/>
      <c r="HS221" s="531"/>
      <c r="HT221" s="531"/>
      <c r="HU221" s="532"/>
      <c r="HV221" s="256"/>
      <c r="HW221" s="532"/>
      <c r="HX221" s="256"/>
      <c r="HY221" s="532"/>
      <c r="HZ221" s="256"/>
      <c r="IA221" s="531"/>
      <c r="IB221" s="531"/>
      <c r="IC221" s="532"/>
      <c r="ID221" s="256"/>
      <c r="IE221" s="532"/>
      <c r="IF221" s="256"/>
      <c r="IG221" s="532"/>
      <c r="IH221" s="256"/>
      <c r="II221" s="531"/>
      <c r="IJ221" s="531"/>
      <c r="IK221" s="532"/>
      <c r="IL221" s="263"/>
      <c r="IM221" s="256"/>
      <c r="IN221" s="532"/>
      <c r="IO221" s="256"/>
      <c r="IP221" s="531"/>
      <c r="IQ221" s="531"/>
      <c r="IR221" s="532"/>
      <c r="IS221" s="256"/>
      <c r="IT221" s="531"/>
      <c r="IU221" s="531"/>
      <c r="IV221" s="532"/>
      <c r="IW221" s="256"/>
      <c r="IX221" s="531"/>
      <c r="IY221" s="531"/>
      <c r="IZ221" s="532"/>
      <c r="JA221" s="263"/>
      <c r="JB221" s="256"/>
      <c r="JC221" s="531"/>
      <c r="JD221" s="531"/>
      <c r="JE221" s="532"/>
      <c r="JF221" s="256"/>
      <c r="JG221" s="531"/>
      <c r="JH221" s="532"/>
      <c r="JI221" s="256"/>
      <c r="JJ221" s="532"/>
      <c r="JK221" s="256"/>
      <c r="JL221" s="531"/>
      <c r="JM221" s="531"/>
      <c r="JN221" s="532"/>
      <c r="JO221" s="256">
        <v>639.67234350000001</v>
      </c>
      <c r="JP221" s="532">
        <v>533.13804029999994</v>
      </c>
      <c r="JQ221" s="256"/>
      <c r="JR221" s="531"/>
      <c r="JS221" s="531"/>
      <c r="JT221" s="532"/>
      <c r="JU221" s="256"/>
      <c r="JV221" s="531"/>
      <c r="JW221" s="531"/>
      <c r="JX221" s="532"/>
      <c r="JY221" s="256"/>
      <c r="JZ221" s="531"/>
      <c r="KA221" s="531"/>
      <c r="KB221" s="532"/>
      <c r="KC221" s="256"/>
      <c r="KD221" s="531"/>
      <c r="KE221" s="531"/>
      <c r="KF221" s="541"/>
    </row>
    <row r="222" spans="1:292" s="154" customFormat="1" ht="15" thickBot="1">
      <c r="A222" s="595"/>
      <c r="B222" s="596"/>
      <c r="C222" s="596"/>
      <c r="D222" s="596"/>
      <c r="E222" s="596"/>
      <c r="F222" s="596"/>
      <c r="G222" s="596"/>
      <c r="H222" s="596"/>
      <c r="I222" s="596"/>
      <c r="J222" s="596"/>
      <c r="K222" s="596"/>
      <c r="L222" s="596"/>
      <c r="M222" s="596"/>
      <c r="N222" s="596"/>
      <c r="O222" s="596"/>
      <c r="P222" s="596"/>
      <c r="Q222" s="596"/>
      <c r="R222" s="596"/>
      <c r="S222" s="596"/>
      <c r="T222" s="596"/>
      <c r="U222" s="596"/>
      <c r="V222" s="596"/>
      <c r="W222" s="596"/>
      <c r="X222" s="596"/>
      <c r="Y222" s="596"/>
      <c r="Z222" s="596"/>
      <c r="AA222" s="596"/>
      <c r="AB222" s="596"/>
      <c r="AC222" s="596"/>
      <c r="AD222" s="596"/>
      <c r="AE222" s="596"/>
      <c r="AF222" s="596"/>
      <c r="AG222" s="596"/>
      <c r="AH222" s="596"/>
      <c r="AI222" s="596"/>
      <c r="AJ222" s="596"/>
      <c r="AK222" s="596"/>
      <c r="AL222" s="596"/>
      <c r="AM222" s="596"/>
      <c r="AN222" s="596"/>
      <c r="AO222" s="596"/>
      <c r="AP222" s="596"/>
      <c r="AQ222" s="596"/>
      <c r="AR222" s="596"/>
      <c r="AS222" s="596"/>
      <c r="AT222" s="596"/>
      <c r="AU222" s="596"/>
      <c r="AV222" s="596"/>
      <c r="AW222" s="596"/>
      <c r="AX222" s="596"/>
      <c r="AY222" s="596"/>
      <c r="AZ222" s="596"/>
      <c r="BA222" s="596"/>
      <c r="BB222" s="596"/>
      <c r="BC222" s="596"/>
      <c r="BD222" s="596"/>
      <c r="BE222" s="596"/>
      <c r="BF222" s="596"/>
      <c r="BG222" s="596"/>
      <c r="BH222" s="596"/>
      <c r="BI222" s="596"/>
      <c r="BJ222" s="596"/>
      <c r="BK222" s="596"/>
      <c r="BL222" s="596"/>
      <c r="BM222" s="596"/>
      <c r="BN222" s="596"/>
      <c r="BO222" s="596"/>
      <c r="BP222" s="596"/>
      <c r="BQ222" s="596"/>
      <c r="BR222" s="596"/>
      <c r="BS222" s="596"/>
      <c r="BT222" s="596"/>
      <c r="BU222" s="596"/>
      <c r="BV222" s="596"/>
      <c r="BW222" s="596"/>
      <c r="BX222" s="596"/>
      <c r="BY222" s="596"/>
      <c r="BZ222" s="596"/>
      <c r="CA222" s="596"/>
      <c r="CB222" s="596"/>
      <c r="CC222" s="596"/>
      <c r="CD222" s="596"/>
      <c r="CE222" s="596"/>
      <c r="CF222" s="596"/>
      <c r="CG222" s="596"/>
      <c r="CH222" s="596"/>
      <c r="CI222" s="596"/>
      <c r="CJ222" s="596"/>
      <c r="CK222" s="596"/>
      <c r="CL222" s="596"/>
      <c r="CM222" s="596"/>
      <c r="CN222" s="596"/>
      <c r="CO222" s="596"/>
      <c r="CP222" s="596"/>
      <c r="CQ222" s="596"/>
      <c r="CR222" s="596"/>
      <c r="CS222" s="596"/>
      <c r="CT222" s="596"/>
      <c r="CU222" s="596"/>
      <c r="CV222" s="596"/>
      <c r="CW222" s="596"/>
      <c r="CX222" s="596"/>
      <c r="CY222" s="596"/>
      <c r="CZ222" s="596"/>
      <c r="DA222" s="596"/>
      <c r="DB222" s="596"/>
      <c r="DC222" s="596"/>
      <c r="DD222" s="596"/>
      <c r="DE222" s="596"/>
      <c r="DF222" s="596"/>
      <c r="DG222" s="596"/>
      <c r="DH222" s="596"/>
      <c r="DI222" s="596"/>
      <c r="DJ222" s="596"/>
      <c r="DK222" s="596"/>
      <c r="DL222" s="596"/>
      <c r="DM222" s="596"/>
      <c r="DN222" s="596"/>
      <c r="DO222" s="596"/>
      <c r="DP222" s="596"/>
      <c r="DQ222" s="596"/>
      <c r="DR222" s="596"/>
      <c r="DS222" s="596"/>
      <c r="DT222" s="596"/>
      <c r="DU222" s="596"/>
      <c r="DV222" s="596"/>
      <c r="DW222" s="596"/>
      <c r="DX222" s="596"/>
      <c r="DY222" s="596"/>
      <c r="DZ222" s="596"/>
      <c r="EA222" s="596"/>
      <c r="EB222" s="596"/>
      <c r="EC222" s="596"/>
      <c r="ED222" s="596"/>
      <c r="EE222" s="596"/>
      <c r="EF222" s="596"/>
      <c r="EG222" s="596"/>
      <c r="EH222" s="596"/>
      <c r="EI222" s="596"/>
      <c r="EJ222" s="596"/>
      <c r="EK222" s="596"/>
      <c r="EL222" s="596"/>
      <c r="EM222" s="596"/>
      <c r="EN222" s="596"/>
      <c r="EO222" s="596"/>
      <c r="EP222" s="596"/>
      <c r="EQ222" s="596"/>
      <c r="ER222" s="596"/>
      <c r="ES222" s="596"/>
      <c r="ET222" s="596"/>
      <c r="EU222" s="596"/>
      <c r="EV222" s="596"/>
      <c r="EW222" s="596"/>
      <c r="EX222" s="596"/>
      <c r="EY222" s="596"/>
      <c r="EZ222" s="596"/>
      <c r="FA222" s="596"/>
      <c r="FB222" s="596"/>
      <c r="FC222" s="596"/>
      <c r="FD222" s="596"/>
      <c r="FE222" s="596"/>
      <c r="FF222" s="596"/>
      <c r="FG222" s="596"/>
      <c r="FH222" s="596"/>
      <c r="FI222" s="596"/>
      <c r="FJ222" s="596"/>
      <c r="FK222" s="596"/>
      <c r="FL222" s="596"/>
      <c r="FM222" s="596"/>
      <c r="FN222" s="596"/>
      <c r="FO222" s="596"/>
      <c r="FP222" s="596"/>
      <c r="FQ222" s="596"/>
      <c r="FR222" s="596"/>
      <c r="FS222" s="596"/>
      <c r="FT222" s="596"/>
      <c r="FU222" s="596"/>
      <c r="FV222" s="596"/>
      <c r="FW222" s="596"/>
      <c r="FX222" s="596"/>
      <c r="FY222" s="596"/>
      <c r="FZ222" s="596"/>
      <c r="GA222" s="596"/>
      <c r="GB222" s="596"/>
      <c r="GC222" s="596"/>
      <c r="GD222" s="596"/>
      <c r="GE222" s="596"/>
      <c r="GF222" s="596"/>
      <c r="GG222" s="596"/>
      <c r="GH222" s="596"/>
      <c r="GI222" s="596"/>
      <c r="GJ222" s="596"/>
      <c r="GK222" s="596"/>
      <c r="GL222" s="596"/>
      <c r="GM222" s="596"/>
      <c r="GN222" s="596"/>
      <c r="GO222" s="596"/>
      <c r="GP222" s="596"/>
      <c r="GQ222" s="596"/>
      <c r="GR222" s="596"/>
      <c r="GS222" s="596"/>
      <c r="GT222" s="596"/>
      <c r="GU222" s="596"/>
      <c r="GV222" s="596"/>
      <c r="GW222" s="596"/>
      <c r="GX222" s="596"/>
      <c r="GY222" s="596"/>
      <c r="GZ222" s="596"/>
      <c r="HA222" s="596"/>
      <c r="HB222" s="596"/>
      <c r="HC222" s="596"/>
      <c r="HD222" s="596"/>
      <c r="HE222" s="596"/>
      <c r="HF222" s="596"/>
      <c r="HG222" s="596"/>
      <c r="HH222" s="596"/>
      <c r="HI222" s="596"/>
      <c r="HJ222" s="596"/>
      <c r="HK222" s="596"/>
      <c r="HL222" s="596"/>
      <c r="HM222" s="596"/>
      <c r="HN222" s="596"/>
      <c r="HO222" s="596"/>
      <c r="HP222" s="596"/>
      <c r="HQ222" s="596"/>
      <c r="HR222" s="596"/>
      <c r="HS222" s="596"/>
      <c r="HT222" s="596"/>
      <c r="HU222" s="596"/>
      <c r="HV222" s="596"/>
      <c r="HW222" s="596"/>
      <c r="HX222" s="596"/>
      <c r="HY222" s="596"/>
      <c r="HZ222" s="596"/>
      <c r="IA222" s="596"/>
      <c r="IB222" s="596"/>
      <c r="IC222" s="596"/>
      <c r="ID222" s="596"/>
      <c r="IE222" s="596"/>
      <c r="IF222" s="596"/>
      <c r="IG222" s="596"/>
      <c r="IH222" s="596"/>
      <c r="II222" s="596"/>
      <c r="IJ222" s="596"/>
      <c r="IK222" s="596"/>
      <c r="IL222" s="596"/>
      <c r="IM222" s="596"/>
      <c r="IN222" s="596"/>
      <c r="IO222" s="596"/>
      <c r="IP222" s="596"/>
      <c r="IQ222" s="596"/>
      <c r="IR222" s="596"/>
      <c r="IS222" s="596"/>
      <c r="IT222" s="596"/>
      <c r="IU222" s="596"/>
      <c r="IV222" s="596"/>
      <c r="IW222" s="596"/>
      <c r="IX222" s="596"/>
      <c r="IY222" s="596"/>
      <c r="IZ222" s="596"/>
      <c r="JA222" s="596"/>
      <c r="JB222" s="596"/>
      <c r="JC222" s="596"/>
      <c r="JD222" s="596"/>
      <c r="JE222" s="596"/>
      <c r="JF222" s="596"/>
      <c r="JG222" s="596"/>
      <c r="JH222" s="596"/>
      <c r="JI222" s="596"/>
      <c r="JJ222" s="596"/>
      <c r="JK222" s="596"/>
      <c r="JL222" s="596"/>
      <c r="JM222" s="596"/>
      <c r="JN222" s="596"/>
      <c r="JO222" s="596"/>
      <c r="JP222" s="596"/>
      <c r="JQ222" s="596"/>
      <c r="JR222" s="596"/>
      <c r="JS222" s="596"/>
      <c r="JT222" s="596"/>
      <c r="JU222" s="596"/>
      <c r="JV222" s="596"/>
      <c r="JW222" s="596"/>
      <c r="JX222" s="596"/>
      <c r="JY222" s="596"/>
      <c r="JZ222" s="596"/>
      <c r="KA222" s="596"/>
      <c r="KB222" s="596"/>
      <c r="KC222" s="596"/>
      <c r="KD222" s="596"/>
      <c r="KE222" s="596"/>
      <c r="KF222" s="596"/>
    </row>
    <row r="223" spans="1:292" s="149" customFormat="1" ht="15" customHeight="1">
      <c r="A223" s="899" t="s">
        <v>443</v>
      </c>
      <c r="B223" s="652" t="s">
        <v>444</v>
      </c>
      <c r="C223" s="653"/>
      <c r="D223" s="390">
        <v>38</v>
      </c>
      <c r="E223" s="391">
        <v>37</v>
      </c>
      <c r="F223" s="391">
        <v>34</v>
      </c>
      <c r="G223" s="391">
        <v>27</v>
      </c>
      <c r="H223" s="392">
        <v>24</v>
      </c>
      <c r="I223" s="393">
        <v>79.010831575814976</v>
      </c>
      <c r="J223" s="231">
        <v>78.450571968681828</v>
      </c>
      <c r="K223" s="231">
        <v>77.042708171031165</v>
      </c>
      <c r="L223" s="230">
        <v>74.1225422418525</v>
      </c>
      <c r="M223" s="400">
        <v>75</v>
      </c>
      <c r="N223" s="401">
        <v>72</v>
      </c>
      <c r="O223" s="401">
        <v>69</v>
      </c>
      <c r="P223" s="402">
        <v>65</v>
      </c>
      <c r="Q223" s="185"/>
      <c r="R223" s="654"/>
      <c r="S223" s="654"/>
      <c r="T223" s="655"/>
      <c r="U223" s="406">
        <f>89*0.65</f>
        <v>57.85</v>
      </c>
      <c r="V223" s="435">
        <v>56.6</v>
      </c>
      <c r="W223" s="407">
        <v>50.1</v>
      </c>
      <c r="X223" s="656"/>
      <c r="Y223" s="654"/>
      <c r="Z223" s="654"/>
      <c r="AA223" s="655"/>
      <c r="AB223" s="203">
        <v>57.9</v>
      </c>
      <c r="AC223" s="178">
        <v>58.9</v>
      </c>
      <c r="AD223" s="178">
        <v>55.6</v>
      </c>
      <c r="AE223" s="179">
        <v>51.5</v>
      </c>
      <c r="AF223" s="657"/>
      <c r="AG223" s="658"/>
      <c r="AH223" s="658"/>
      <c r="AI223" s="659"/>
      <c r="AJ223" s="660"/>
      <c r="AK223" s="400">
        <v>68</v>
      </c>
      <c r="AL223" s="391">
        <v>77</v>
      </c>
      <c r="AM223" s="391">
        <v>76.5</v>
      </c>
      <c r="AN223" s="402">
        <v>72</v>
      </c>
      <c r="AO223" s="185">
        <v>41.5</v>
      </c>
      <c r="AP223" s="186">
        <v>31.4</v>
      </c>
      <c r="AQ223" s="390">
        <f>((100-(AQ225+AQ229))/100)*AQ188</f>
        <v>69.782378906087828</v>
      </c>
      <c r="AR223" s="391">
        <f>((100-(AR225+AR229))/100)*AR188</f>
        <v>68.782619983935703</v>
      </c>
      <c r="AS223" s="391">
        <f>((100-(AS225+AS229))/100)*AS188</f>
        <v>65.091764503568015</v>
      </c>
      <c r="AT223" s="392">
        <f>((100-(AT225+AT229))/100)*AT188</f>
        <v>62.554824058309798</v>
      </c>
      <c r="AU223" s="393">
        <v>88.645481974783166</v>
      </c>
      <c r="AV223" s="231">
        <v>87.806110867844325</v>
      </c>
      <c r="AW223" s="231">
        <v>86.688930745245813</v>
      </c>
      <c r="AX223" s="230">
        <v>85.090070424643628</v>
      </c>
      <c r="AY223" s="393">
        <v>48</v>
      </c>
      <c r="AZ223" s="231">
        <v>4</v>
      </c>
      <c r="BA223" s="231">
        <v>46</v>
      </c>
      <c r="BB223" s="230">
        <v>47</v>
      </c>
      <c r="BC223" s="400">
        <v>60</v>
      </c>
      <c r="BD223" s="401">
        <v>60</v>
      </c>
      <c r="BE223" s="401">
        <v>53</v>
      </c>
      <c r="BF223" s="402">
        <v>50</v>
      </c>
      <c r="BG223" s="400">
        <v>76</v>
      </c>
      <c r="BH223" s="401">
        <v>73</v>
      </c>
      <c r="BI223" s="401">
        <v>72</v>
      </c>
      <c r="BJ223" s="402">
        <v>70</v>
      </c>
      <c r="BK223" s="406">
        <v>49.7</v>
      </c>
      <c r="BL223" s="407">
        <v>47.2</v>
      </c>
      <c r="BM223" s="185">
        <f>((100-BM225-BM229)/100)*BM188</f>
        <v>59.89706378492945</v>
      </c>
      <c r="BN223" s="205">
        <f>((100-BN225-BN229)/100)*BN188</f>
        <v>59.904321609690037</v>
      </c>
      <c r="BO223" s="205">
        <f>((100-BO225-BO229)/100)*BO188</f>
        <v>51.840575716789203</v>
      </c>
      <c r="BP223" s="186">
        <f>((100-BP225-BP229)/100)*BP188</f>
        <v>49.601863062783963</v>
      </c>
      <c r="BQ223" s="661">
        <v>77.179406932087616</v>
      </c>
      <c r="BR223" s="656"/>
      <c r="BS223" s="654"/>
      <c r="BT223" s="655"/>
      <c r="BU223" s="656"/>
      <c r="BV223" s="654"/>
      <c r="BW223" s="655"/>
      <c r="BX223" s="656"/>
      <c r="BY223" s="654"/>
      <c r="BZ223" s="655"/>
      <c r="CA223" s="656"/>
      <c r="CB223" s="654"/>
      <c r="CC223" s="655"/>
      <c r="CD223" s="656"/>
      <c r="CE223" s="654"/>
      <c r="CF223" s="655"/>
      <c r="CG223" s="656"/>
      <c r="CH223" s="654"/>
      <c r="CI223" s="655"/>
      <c r="CJ223" s="185">
        <v>35.200000000000003</v>
      </c>
      <c r="CK223" s="186">
        <v>30.7</v>
      </c>
      <c r="CL223" s="390">
        <v>43.5</v>
      </c>
      <c r="CM223" s="392">
        <v>53.6</v>
      </c>
      <c r="CN223" s="185">
        <f>76*0.45</f>
        <v>34.200000000000003</v>
      </c>
      <c r="CO223" s="186">
        <v>37</v>
      </c>
      <c r="CP223" s="406">
        <v>33.5</v>
      </c>
      <c r="CQ223" s="407">
        <v>26.7</v>
      </c>
      <c r="CR223" s="389">
        <v>35.308960371017612</v>
      </c>
      <c r="CS223" s="464"/>
      <c r="CT223" s="203">
        <v>35.200000000000003</v>
      </c>
      <c r="CU223" s="179">
        <v>30.7</v>
      </c>
      <c r="CV223" s="390"/>
      <c r="CW223" s="391"/>
      <c r="CX223" s="391"/>
      <c r="CY223" s="392"/>
      <c r="CZ223" s="662">
        <v>45.7</v>
      </c>
      <c r="DA223" s="390">
        <v>40.1</v>
      </c>
      <c r="DB223" s="391">
        <v>39.700000000000003</v>
      </c>
      <c r="DC223" s="391">
        <v>40.1</v>
      </c>
      <c r="DD223" s="391">
        <v>31.7</v>
      </c>
      <c r="DE223" s="392">
        <v>31</v>
      </c>
      <c r="DF223" s="400">
        <v>45</v>
      </c>
      <c r="DG223" s="401">
        <v>43</v>
      </c>
      <c r="DH223" s="401">
        <v>40</v>
      </c>
      <c r="DI223" s="401">
        <v>35</v>
      </c>
      <c r="DJ223" s="402">
        <v>30</v>
      </c>
      <c r="DK223" s="185">
        <v>36.6</v>
      </c>
      <c r="DL223" s="205">
        <v>36.5</v>
      </c>
      <c r="DM223" s="205">
        <v>33.9</v>
      </c>
      <c r="DN223" s="186">
        <v>29.2</v>
      </c>
      <c r="DO223" s="400">
        <v>66.660920389443589</v>
      </c>
      <c r="DP223" s="401">
        <v>66.062318722820478</v>
      </c>
      <c r="DQ223" s="401">
        <v>63.449603808421898</v>
      </c>
      <c r="DR223" s="402">
        <v>61.624670947957597</v>
      </c>
      <c r="DS223" s="185"/>
      <c r="DT223" s="205"/>
      <c r="DU223" s="205"/>
      <c r="DV223" s="186"/>
      <c r="DW223" s="389"/>
      <c r="DX223" s="653"/>
      <c r="DY223" s="393">
        <v>88</v>
      </c>
      <c r="DZ223" s="231">
        <v>86</v>
      </c>
      <c r="EA223" s="231">
        <v>86</v>
      </c>
      <c r="EB223" s="230">
        <v>86</v>
      </c>
      <c r="EC223" s="653"/>
      <c r="ED223" s="653"/>
      <c r="EE223" s="406">
        <f>85*0.76</f>
        <v>64.599999999999994</v>
      </c>
      <c r="EF223" s="407"/>
      <c r="EG223" s="185">
        <f>77*0.63</f>
        <v>48.51</v>
      </c>
      <c r="EH223" s="186"/>
      <c r="EI223" s="185">
        <f>78*0.65</f>
        <v>50.7</v>
      </c>
      <c r="EJ223" s="407"/>
      <c r="EK223" s="406">
        <f>82*0.67</f>
        <v>54.940000000000005</v>
      </c>
      <c r="EL223" s="205"/>
      <c r="EM223" s="407"/>
      <c r="EN223" s="393">
        <v>44</v>
      </c>
      <c r="EO223" s="230">
        <v>40</v>
      </c>
      <c r="EP223" s="406"/>
      <c r="EQ223" s="407"/>
      <c r="ER223" s="406"/>
      <c r="ES223" s="407"/>
      <c r="ET223" s="393">
        <v>58.952551262837325</v>
      </c>
      <c r="EU223" s="231">
        <v>56.913884321547513</v>
      </c>
      <c r="EV223" s="231">
        <v>57.014592634545544</v>
      </c>
      <c r="EW223" s="230">
        <v>47.652320929472438</v>
      </c>
      <c r="EX223" s="393">
        <v>82.291277365475096</v>
      </c>
      <c r="EY223" s="231">
        <v>80.837497838698496</v>
      </c>
      <c r="EZ223" s="231">
        <v>79.757315227685453</v>
      </c>
      <c r="FA223" s="230">
        <v>77.163388309595433</v>
      </c>
      <c r="FB223" s="185">
        <f>57*0.64</f>
        <v>36.480000000000004</v>
      </c>
      <c r="FC223" s="186"/>
      <c r="FD223" s="663">
        <v>48.685442848794672</v>
      </c>
      <c r="FE223" s="664">
        <v>46.360944434665626</v>
      </c>
      <c r="FF223" s="664">
        <v>40.132756150336625</v>
      </c>
      <c r="FG223" s="665">
        <v>38.382600760523474</v>
      </c>
      <c r="FH223" s="406">
        <f>55*0.66</f>
        <v>36.300000000000004</v>
      </c>
      <c r="FI223" s="407"/>
      <c r="FJ223" s="406">
        <f>40*0.63</f>
        <v>25.2</v>
      </c>
      <c r="FK223" s="407"/>
      <c r="FL223" s="666">
        <v>42.46</v>
      </c>
      <c r="FM223" s="186">
        <v>38.799999999999997</v>
      </c>
      <c r="FN223" s="663">
        <v>73.444959644801571</v>
      </c>
      <c r="FO223" s="664">
        <v>71.007396073725346</v>
      </c>
      <c r="FP223" s="664">
        <v>60.553409184218012</v>
      </c>
      <c r="FQ223" s="665">
        <v>55.918063111399427</v>
      </c>
      <c r="FR223" s="466">
        <v>42.672052657633955</v>
      </c>
      <c r="FS223" s="191">
        <v>40.723344528550406</v>
      </c>
      <c r="FT223" s="191">
        <v>41.400933691754794</v>
      </c>
      <c r="FU223" s="192">
        <v>34.800258470193171</v>
      </c>
      <c r="FV223" s="185">
        <f>82*0.51</f>
        <v>41.82</v>
      </c>
      <c r="FW223" s="186"/>
      <c r="FX223" s="406">
        <f>83*0.54</f>
        <v>44.82</v>
      </c>
      <c r="FY223" s="407"/>
      <c r="FZ223" s="393">
        <f>82*0.53</f>
        <v>43.46</v>
      </c>
      <c r="GA223" s="230">
        <f>72*0.51</f>
        <v>36.72</v>
      </c>
      <c r="GB223" s="438"/>
      <c r="GC223" s="406"/>
      <c r="GD223" s="407"/>
      <c r="GE223" s="185">
        <f>((100-GE229-GE225)/100)*GE188</f>
        <v>73.826042179915277</v>
      </c>
      <c r="GF223" s="205">
        <f>((100-GF229-GF225)/100)*GF188</f>
        <v>72.19368723558479</v>
      </c>
      <c r="GG223" s="205">
        <f>((100-GG229-GG225)/100)*GG188</f>
        <v>72.530332849775817</v>
      </c>
      <c r="GH223" s="186">
        <f>((100-GH229-GH225)/100)*GH188</f>
        <v>71.079476518598312</v>
      </c>
      <c r="GI223" s="653"/>
      <c r="GJ223" s="653"/>
      <c r="GK223" s="653"/>
      <c r="GL223" s="464"/>
      <c r="GM223" s="393">
        <v>59.730000000000004</v>
      </c>
      <c r="GN223" s="231">
        <v>54.97</v>
      </c>
      <c r="GO223" s="231">
        <v>50.370000000000005</v>
      </c>
      <c r="GP223" s="230">
        <v>48.8</v>
      </c>
      <c r="GQ223" s="393">
        <v>46.491413500475808</v>
      </c>
      <c r="GR223" s="231">
        <v>42.712866611237615</v>
      </c>
      <c r="GS223" s="231">
        <v>39.201048356584842</v>
      </c>
      <c r="GT223" s="230">
        <v>35.293319677378221</v>
      </c>
      <c r="GU223" s="393">
        <v>73.302165965652733</v>
      </c>
      <c r="GV223" s="231">
        <v>69.416383402864085</v>
      </c>
      <c r="GW223" s="231">
        <v>66.178744520336636</v>
      </c>
      <c r="GX223" s="230">
        <v>63.111783916885869</v>
      </c>
      <c r="GY223" s="393">
        <v>70.632007395848689</v>
      </c>
      <c r="GZ223" s="231">
        <v>68.593730337830593</v>
      </c>
      <c r="HA223" s="231">
        <v>65.878404422088337</v>
      </c>
      <c r="HB223" s="230">
        <v>60.392786096955945</v>
      </c>
      <c r="HC223" s="464"/>
      <c r="HD223" s="406"/>
      <c r="HE223" s="407"/>
      <c r="HF223" s="185">
        <f>((100-HF229-HF225)/100)*HF188</f>
        <v>71.404432883827596</v>
      </c>
      <c r="HG223" s="205">
        <f>((100-HG229-HG225)/100)*HG188</f>
        <v>70.225006301887021</v>
      </c>
      <c r="HH223" s="205">
        <f>((100-HH229-HH225)/100)*HH188</f>
        <v>68.528181736699068</v>
      </c>
      <c r="HI223" s="186">
        <f>((100-HI229-HI225)/100)*HI188</f>
        <v>65.633654886236727</v>
      </c>
      <c r="HJ223" s="406">
        <f>89*0.73</f>
        <v>64.97</v>
      </c>
      <c r="HK223" s="407"/>
      <c r="HL223" s="390">
        <v>73.400000000000006</v>
      </c>
      <c r="HM223" s="391">
        <v>70.5</v>
      </c>
      <c r="HN223" s="391">
        <v>62.5</v>
      </c>
      <c r="HO223" s="392">
        <v>59.3</v>
      </c>
      <c r="HP223" s="185">
        <v>32.1</v>
      </c>
      <c r="HQ223" s="402">
        <v>44.583009702322954</v>
      </c>
      <c r="HR223" s="393">
        <v>84.020778149662647</v>
      </c>
      <c r="HS223" s="231">
        <v>82.93761188489357</v>
      </c>
      <c r="HT223" s="231">
        <v>81.454444389714084</v>
      </c>
      <c r="HU223" s="230">
        <v>79.199360993292828</v>
      </c>
      <c r="HV223" s="406"/>
      <c r="HW223" s="407"/>
      <c r="HX223" s="406"/>
      <c r="HY223" s="407"/>
      <c r="HZ223" s="393">
        <v>34.597087493434124</v>
      </c>
      <c r="IA223" s="231">
        <v>31.395739307843616</v>
      </c>
      <c r="IB223" s="231">
        <v>28.750205607232189</v>
      </c>
      <c r="IC223" s="230">
        <v>25.805173260591253</v>
      </c>
      <c r="ID223" s="406">
        <f>67*0.8</f>
        <v>53.6</v>
      </c>
      <c r="IE223" s="407"/>
      <c r="IF223" s="406"/>
      <c r="IG223" s="407"/>
      <c r="IH223" s="393">
        <v>60.775810233068263</v>
      </c>
      <c r="II223" s="231">
        <v>60.377546478304154</v>
      </c>
      <c r="IJ223" s="231">
        <v>58.502938803982829</v>
      </c>
      <c r="IK223" s="230">
        <v>53.946227308289942</v>
      </c>
      <c r="IL223" s="653"/>
      <c r="IM223" s="406">
        <f>71*0.56</f>
        <v>39.760000000000005</v>
      </c>
      <c r="IN223" s="407"/>
      <c r="IO223" s="400">
        <v>49.233411078139902</v>
      </c>
      <c r="IP223" s="401">
        <v>46.206468988785886</v>
      </c>
      <c r="IQ223" s="401">
        <v>44.383583525107852</v>
      </c>
      <c r="IR223" s="402">
        <v>40.293313979914828</v>
      </c>
      <c r="IS223" s="400">
        <v>80.804369793679626</v>
      </c>
      <c r="IT223" s="401">
        <v>80.365867036889455</v>
      </c>
      <c r="IU223" s="401">
        <v>78.407224108557855</v>
      </c>
      <c r="IV223" s="402">
        <v>77.245944591504767</v>
      </c>
      <c r="IW223" s="393">
        <v>79.367344241218362</v>
      </c>
      <c r="IX223" s="231">
        <v>78.246298509015929</v>
      </c>
      <c r="IY223" s="231">
        <v>77.662668857045801</v>
      </c>
      <c r="IZ223" s="230">
        <v>73.819420220355241</v>
      </c>
      <c r="JA223" s="653"/>
      <c r="JB223" s="203">
        <v>44.2</v>
      </c>
      <c r="JC223" s="178">
        <v>40.6</v>
      </c>
      <c r="JD223" s="178">
        <v>39</v>
      </c>
      <c r="JE223" s="179">
        <v>37.299999999999997</v>
      </c>
      <c r="JF223" s="393">
        <v>70.495214760918358</v>
      </c>
      <c r="JG223" s="231">
        <v>69.585719789333069</v>
      </c>
      <c r="JH223" s="230">
        <v>67.01131638069495</v>
      </c>
      <c r="JI223" s="406">
        <f>91*0.78</f>
        <v>70.98</v>
      </c>
      <c r="JJ223" s="407"/>
      <c r="JK223" s="393">
        <v>66.948884205143415</v>
      </c>
      <c r="JL223" s="231">
        <v>66.205378957551275</v>
      </c>
      <c r="JM223" s="231">
        <v>64.88686992271623</v>
      </c>
      <c r="JN223" s="230">
        <v>62.191341275112322</v>
      </c>
      <c r="JO223" s="390"/>
      <c r="JP223" s="392"/>
      <c r="JQ223" s="393">
        <v>60.966226592913785</v>
      </c>
      <c r="JR223" s="231">
        <v>59.010716454070234</v>
      </c>
      <c r="JS223" s="231">
        <v>55.797242350896738</v>
      </c>
      <c r="JT223" s="230">
        <v>49.901318395001972</v>
      </c>
      <c r="JU223" s="393">
        <v>78.505256575463704</v>
      </c>
      <c r="JV223" s="231">
        <v>78.620347984784829</v>
      </c>
      <c r="JW223" s="231">
        <v>76.33200042038122</v>
      </c>
      <c r="JX223" s="230">
        <v>74.765145051172269</v>
      </c>
      <c r="JY223" s="203">
        <v>38.299999999999997</v>
      </c>
      <c r="JZ223" s="178">
        <v>39</v>
      </c>
      <c r="KA223" s="178">
        <v>36.6</v>
      </c>
      <c r="KB223" s="179">
        <v>30.9</v>
      </c>
      <c r="KC223" s="393">
        <v>62.893485683937392</v>
      </c>
      <c r="KD223" s="231">
        <v>61.372114190114132</v>
      </c>
      <c r="KE223" s="231">
        <v>58.894426715230473</v>
      </c>
      <c r="KF223" s="667">
        <v>58.471604281378184</v>
      </c>
    </row>
    <row r="224" spans="1:292" s="149" customFormat="1" ht="14">
      <c r="A224" s="900"/>
      <c r="B224" s="668" t="s">
        <v>445</v>
      </c>
      <c r="C224" s="669"/>
      <c r="D224" s="418">
        <v>31</v>
      </c>
      <c r="E224" s="419">
        <v>31</v>
      </c>
      <c r="F224" s="419">
        <v>30</v>
      </c>
      <c r="G224" s="419">
        <v>27</v>
      </c>
      <c r="H224" s="420">
        <v>25</v>
      </c>
      <c r="I224" s="670">
        <v>13.160031879019618</v>
      </c>
      <c r="J224" s="327">
        <v>13.261121361875771</v>
      </c>
      <c r="K224" s="327">
        <v>13.449809442355543</v>
      </c>
      <c r="L224" s="326">
        <v>13.439896372229232</v>
      </c>
      <c r="M224" s="448">
        <v>15</v>
      </c>
      <c r="N224" s="449">
        <v>16</v>
      </c>
      <c r="O224" s="449">
        <v>16</v>
      </c>
      <c r="P224" s="671">
        <v>19</v>
      </c>
      <c r="Q224" s="262"/>
      <c r="R224" s="672"/>
      <c r="S224" s="672"/>
      <c r="T224" s="673"/>
      <c r="U224" s="372">
        <f>89*0.35</f>
        <v>31.15</v>
      </c>
      <c r="V224" s="373">
        <v>26.3</v>
      </c>
      <c r="W224" s="374">
        <v>26.5</v>
      </c>
      <c r="X224" s="674"/>
      <c r="Y224" s="672"/>
      <c r="Z224" s="672"/>
      <c r="AA224" s="673"/>
      <c r="AB224" s="256">
        <v>31.9</v>
      </c>
      <c r="AC224" s="271">
        <v>29.3</v>
      </c>
      <c r="AD224" s="271">
        <v>30.7</v>
      </c>
      <c r="AE224" s="265">
        <v>30.1</v>
      </c>
      <c r="AF224" s="675"/>
      <c r="AG224" s="676"/>
      <c r="AH224" s="676"/>
      <c r="AI224" s="676"/>
      <c r="AJ224" s="677"/>
      <c r="AK224" s="448">
        <v>26</v>
      </c>
      <c r="AL224" s="449">
        <v>16</v>
      </c>
      <c r="AM224" s="449">
        <v>15</v>
      </c>
      <c r="AN224" s="671">
        <v>18</v>
      </c>
      <c r="AO224" s="262">
        <v>27</v>
      </c>
      <c r="AP224" s="252">
        <v>29.3</v>
      </c>
      <c r="AQ224" s="262">
        <f>((100-(AQ225+AQ229))/100)*AQ189</f>
        <v>25.417621093912171</v>
      </c>
      <c r="AR224" s="284">
        <f>((100-(AR225+AR229))/100)*AR189</f>
        <v>25.817380016064295</v>
      </c>
      <c r="AS224" s="284">
        <f>((100-(AS225+AS229))/100)*AS189</f>
        <v>27.108235496431995</v>
      </c>
      <c r="AT224" s="252">
        <f>((100-(AT225+AT229))/100)*AT189</f>
        <v>28.5451759416902</v>
      </c>
      <c r="AU224" s="670">
        <v>8.0890563931582555</v>
      </c>
      <c r="AV224" s="327">
        <v>9.0573202127066548</v>
      </c>
      <c r="AW224" s="327">
        <v>9.4106551125818569</v>
      </c>
      <c r="AX224" s="326">
        <v>10.835936308998683</v>
      </c>
      <c r="AY224" s="670">
        <v>30</v>
      </c>
      <c r="AZ224" s="327">
        <v>28</v>
      </c>
      <c r="BA224" s="327">
        <v>28</v>
      </c>
      <c r="BB224" s="326">
        <v>25</v>
      </c>
      <c r="BC224" s="448">
        <v>25</v>
      </c>
      <c r="BD224" s="449">
        <v>25</v>
      </c>
      <c r="BE224" s="449">
        <v>27</v>
      </c>
      <c r="BF224" s="671">
        <v>28</v>
      </c>
      <c r="BG224" s="448">
        <v>15</v>
      </c>
      <c r="BH224" s="449">
        <v>17</v>
      </c>
      <c r="BI224" s="449">
        <v>17</v>
      </c>
      <c r="BJ224" s="671">
        <v>16</v>
      </c>
      <c r="BK224" s="372">
        <v>36.5</v>
      </c>
      <c r="BL224" s="374">
        <v>29.1</v>
      </c>
      <c r="BM224" s="262">
        <f>((100-BM225-BM229)/100)*BM189</f>
        <v>28.37654139382628</v>
      </c>
      <c r="BN224" s="284">
        <f>((100-BN225-BN229)/100)*BN189</f>
        <v>27.480666036953686</v>
      </c>
      <c r="BO224" s="284">
        <f>((100-BO225-BO229)/100)*BO189</f>
        <v>32.410819303523006</v>
      </c>
      <c r="BP224" s="252">
        <f>((100-BP225-BP229)/100)*BP189</f>
        <v>31.498191828020488</v>
      </c>
      <c r="BQ224" s="234">
        <v>20.030593067912395</v>
      </c>
      <c r="BR224" s="674"/>
      <c r="BS224" s="672"/>
      <c r="BT224" s="673"/>
      <c r="BU224" s="674"/>
      <c r="BV224" s="672"/>
      <c r="BW224" s="673"/>
      <c r="BX224" s="674"/>
      <c r="BY224" s="672"/>
      <c r="BZ224" s="673"/>
      <c r="CA224" s="674"/>
      <c r="CB224" s="672"/>
      <c r="CC224" s="673"/>
      <c r="CD224" s="674"/>
      <c r="CE224" s="672"/>
      <c r="CF224" s="673"/>
      <c r="CG224" s="674"/>
      <c r="CH224" s="672"/>
      <c r="CI224" s="673"/>
      <c r="CJ224" s="262">
        <v>41.1</v>
      </c>
      <c r="CK224" s="252">
        <v>33.1</v>
      </c>
      <c r="CL224" s="418">
        <v>33</v>
      </c>
      <c r="CM224" s="420">
        <v>46.4</v>
      </c>
      <c r="CN224" s="262">
        <f>76*0.55</f>
        <v>41.800000000000004</v>
      </c>
      <c r="CO224" s="381">
        <v>31</v>
      </c>
      <c r="CP224" s="372">
        <v>43.2</v>
      </c>
      <c r="CQ224" s="374">
        <v>37.1</v>
      </c>
      <c r="CR224" s="266">
        <v>38.091039628982386</v>
      </c>
      <c r="CS224" s="19"/>
      <c r="CT224" s="256">
        <v>41.1</v>
      </c>
      <c r="CU224" s="265">
        <v>33.1</v>
      </c>
      <c r="CV224" s="418"/>
      <c r="CW224" s="419"/>
      <c r="CX224" s="419"/>
      <c r="CY224" s="420"/>
      <c r="CZ224" s="678">
        <v>24.2</v>
      </c>
      <c r="DA224" s="418">
        <v>34.299999999999997</v>
      </c>
      <c r="DB224" s="419">
        <v>33</v>
      </c>
      <c r="DC224" s="419">
        <v>29.8</v>
      </c>
      <c r="DD224" s="419">
        <v>29.2</v>
      </c>
      <c r="DE224" s="420">
        <v>27</v>
      </c>
      <c r="DF224" s="448">
        <v>29</v>
      </c>
      <c r="DG224" s="449">
        <v>29</v>
      </c>
      <c r="DH224" s="449">
        <v>27</v>
      </c>
      <c r="DI224" s="449">
        <v>26</v>
      </c>
      <c r="DJ224" s="671">
        <v>27</v>
      </c>
      <c r="DK224" s="262">
        <v>37.200000000000003</v>
      </c>
      <c r="DL224" s="284">
        <v>34.9</v>
      </c>
      <c r="DM224" s="284">
        <v>34.5</v>
      </c>
      <c r="DN224" s="252">
        <v>32.700000000000003</v>
      </c>
      <c r="DO224" s="448">
        <v>25.168379253297914</v>
      </c>
      <c r="DP224" s="449">
        <v>24.151416009399217</v>
      </c>
      <c r="DQ224" s="449">
        <v>24.833183022253515</v>
      </c>
      <c r="DR224" s="671">
        <v>25.059538465363161</v>
      </c>
      <c r="DS224" s="262"/>
      <c r="DT224" s="284"/>
      <c r="DU224" s="284"/>
      <c r="DV224" s="252"/>
      <c r="DW224" s="266"/>
      <c r="DX224" s="669"/>
      <c r="DY224" s="670">
        <v>10</v>
      </c>
      <c r="DZ224" s="327">
        <v>12</v>
      </c>
      <c r="EA224" s="327">
        <v>12</v>
      </c>
      <c r="EB224" s="326">
        <v>11</v>
      </c>
      <c r="EC224" s="669"/>
      <c r="ED224" s="669"/>
      <c r="EE224" s="372">
        <f>85*0.24</f>
        <v>20.399999999999999</v>
      </c>
      <c r="EF224" s="374"/>
      <c r="EG224" s="262">
        <f>77*0.37</f>
        <v>28.49</v>
      </c>
      <c r="EH224" s="252"/>
      <c r="EI224" s="262">
        <f>78*0.35</f>
        <v>27.299999999999997</v>
      </c>
      <c r="EJ224" s="374"/>
      <c r="EK224" s="372">
        <f>82*0.33</f>
        <v>27.060000000000002</v>
      </c>
      <c r="EL224" s="284"/>
      <c r="EM224" s="374"/>
      <c r="EN224" s="670">
        <v>39</v>
      </c>
      <c r="EO224" s="326">
        <v>39</v>
      </c>
      <c r="EP224" s="372"/>
      <c r="EQ224" s="374"/>
      <c r="ER224" s="372"/>
      <c r="ES224" s="374"/>
      <c r="ET224" s="670">
        <v>29.703247032267356</v>
      </c>
      <c r="EU224" s="327">
        <v>31.969587841004842</v>
      </c>
      <c r="EV224" s="327">
        <v>30.258673045335417</v>
      </c>
      <c r="EW224" s="326">
        <v>27.804563115349655</v>
      </c>
      <c r="EX224" s="670">
        <v>10.050387659528681</v>
      </c>
      <c r="EY224" s="327">
        <v>10.816561783517498</v>
      </c>
      <c r="EZ224" s="327">
        <v>11.588503097860404</v>
      </c>
      <c r="FA224" s="326">
        <v>12.595102744355025</v>
      </c>
      <c r="FB224" s="262">
        <f>57*0.36</f>
        <v>20.52</v>
      </c>
      <c r="FC224" s="374"/>
      <c r="FD224" s="679">
        <v>31.070264210391585</v>
      </c>
      <c r="FE224" s="680">
        <v>31.912253934696921</v>
      </c>
      <c r="FF224" s="680">
        <v>34.562410847774792</v>
      </c>
      <c r="FG224" s="681">
        <v>32.239745535791975</v>
      </c>
      <c r="FH224" s="372">
        <f>55*0.34</f>
        <v>18.700000000000003</v>
      </c>
      <c r="FI224" s="374"/>
      <c r="FJ224" s="372">
        <f>40*0.44</f>
        <v>17.600000000000001</v>
      </c>
      <c r="FK224" s="374"/>
      <c r="FL224" s="682">
        <v>28.98</v>
      </c>
      <c r="FM224" s="252">
        <v>26.9</v>
      </c>
      <c r="FN224" s="679">
        <v>18.160573824873836</v>
      </c>
      <c r="FO224" s="680">
        <v>18.688497552158466</v>
      </c>
      <c r="FP224" s="680">
        <v>28.742263723821704</v>
      </c>
      <c r="FQ224" s="681">
        <v>29.183071497667569</v>
      </c>
      <c r="FR224" s="282">
        <v>34.145038683577759</v>
      </c>
      <c r="FS224" s="254">
        <v>35.344766179398356</v>
      </c>
      <c r="FT224" s="254">
        <v>31.329183926375766</v>
      </c>
      <c r="FU224" s="255">
        <v>32.510915175125945</v>
      </c>
      <c r="FV224" s="372">
        <f>82*0.49</f>
        <v>40.18</v>
      </c>
      <c r="FW224" s="374"/>
      <c r="FX224" s="372">
        <f>83*0.46</f>
        <v>38.18</v>
      </c>
      <c r="FY224" s="374"/>
      <c r="FZ224" s="670">
        <f>82*0.47</f>
        <v>38.54</v>
      </c>
      <c r="GA224" s="326">
        <f>72*0.49</f>
        <v>35.28</v>
      </c>
      <c r="GB224" s="375"/>
      <c r="GC224" s="372"/>
      <c r="GD224" s="374"/>
      <c r="GE224" s="262">
        <f>((100-GE229-GE225)/100)*GE189</f>
        <v>20.922604129267832</v>
      </c>
      <c r="GF224" s="284">
        <f>((100-GF229-GF225)/100)*GF189</f>
        <v>22.268729755329506</v>
      </c>
      <c r="GG224" s="284">
        <f>((100-GG229-GG225)/100)*GG189</f>
        <v>21.810950224142239</v>
      </c>
      <c r="GH224" s="252">
        <f>((100-GH229-GH225)/100)*GH189</f>
        <v>22.610155099643567</v>
      </c>
      <c r="GI224" s="669"/>
      <c r="GJ224" s="669"/>
      <c r="GK224" s="669"/>
      <c r="GL224" s="19"/>
      <c r="GM224" s="670">
        <v>24.169999999999998</v>
      </c>
      <c r="GN224" s="327">
        <v>28.15</v>
      </c>
      <c r="GO224" s="327">
        <v>29.880000000000003</v>
      </c>
      <c r="GP224" s="326">
        <v>28.99</v>
      </c>
      <c r="GQ224" s="670">
        <v>25.365485263783548</v>
      </c>
      <c r="GR224" s="327">
        <v>24.711806984023642</v>
      </c>
      <c r="GS224" s="327">
        <v>25.989905287006632</v>
      </c>
      <c r="GT224" s="326">
        <v>24.191962932197331</v>
      </c>
      <c r="GU224" s="670">
        <v>15.447834034347263</v>
      </c>
      <c r="GV224" s="327">
        <v>16.353616597135911</v>
      </c>
      <c r="GW224" s="327">
        <v>16.934588812996697</v>
      </c>
      <c r="GX224" s="326">
        <v>16.274882749780804</v>
      </c>
      <c r="GY224" s="670">
        <v>16.842888776672783</v>
      </c>
      <c r="GZ224" s="327">
        <v>16.790068725105623</v>
      </c>
      <c r="HA224" s="327">
        <v>18.195751915824232</v>
      </c>
      <c r="HB224" s="326">
        <v>18.507529403134271</v>
      </c>
      <c r="HC224" s="19"/>
      <c r="HD224" s="372"/>
      <c r="HE224" s="374"/>
      <c r="HF224" s="262">
        <f>((100-HF229-HF225)/100)*HF189</f>
        <v>20.979986500794123</v>
      </c>
      <c r="HG224" s="284">
        <f>((100-HG229-HG225)/100)*HG189</f>
        <v>20.916412727907332</v>
      </c>
      <c r="HH224" s="284">
        <f>((100-HH229-HH225)/100)*HH189</f>
        <v>21.756890228789832</v>
      </c>
      <c r="HI224" s="252">
        <f>((100-HI229-HI225)/100)*HI189</f>
        <v>22.42285447662427</v>
      </c>
      <c r="HJ224" s="372">
        <f>89*0.27</f>
        <v>24.03</v>
      </c>
      <c r="HK224" s="374"/>
      <c r="HL224" s="418">
        <v>26.6</v>
      </c>
      <c r="HM224" s="419">
        <v>29.5</v>
      </c>
      <c r="HN224" s="419">
        <v>37.5</v>
      </c>
      <c r="HO224" s="420">
        <v>40.700000000000003</v>
      </c>
      <c r="HP224" s="262">
        <v>19.7</v>
      </c>
      <c r="HQ224" s="671">
        <v>27.325070462714073</v>
      </c>
      <c r="HR224" s="670">
        <v>8.9067388428225698</v>
      </c>
      <c r="HS224" s="327">
        <v>9.4636377404698209</v>
      </c>
      <c r="HT224" s="327">
        <v>9.8667482993649021</v>
      </c>
      <c r="HU224" s="326">
        <v>10.17876340069045</v>
      </c>
      <c r="HV224" s="372"/>
      <c r="HW224" s="374"/>
      <c r="HX224" s="372"/>
      <c r="HY224" s="374"/>
      <c r="HZ224" s="670">
        <v>32.351941752413126</v>
      </c>
      <c r="IA224" s="327">
        <v>32.597642986279453</v>
      </c>
      <c r="IB224" s="327">
        <v>31.144425988351198</v>
      </c>
      <c r="IC224" s="326">
        <v>31.452944961837016</v>
      </c>
      <c r="ID224" s="372">
        <f>67*0.22</f>
        <v>14.74</v>
      </c>
      <c r="IE224" s="374"/>
      <c r="IF224" s="372"/>
      <c r="IG224" s="374"/>
      <c r="IH224" s="670">
        <v>28.308763752651533</v>
      </c>
      <c r="II224" s="327">
        <v>27.703488079434337</v>
      </c>
      <c r="IJ224" s="327">
        <v>27.000671857750124</v>
      </c>
      <c r="IK224" s="326">
        <v>25.235918722914331</v>
      </c>
      <c r="IL224" s="669"/>
      <c r="IM224" s="372">
        <f>71*0.44</f>
        <v>31.24</v>
      </c>
      <c r="IN224" s="374"/>
      <c r="IO224" s="448">
        <v>17.157097799957842</v>
      </c>
      <c r="IP224" s="449">
        <v>17.568084563444643</v>
      </c>
      <c r="IQ224" s="449">
        <v>18.068726626341725</v>
      </c>
      <c r="IR224" s="671">
        <v>17.934709486608959</v>
      </c>
      <c r="IS224" s="448">
        <v>12.552135113581297</v>
      </c>
      <c r="IT224" s="449">
        <v>12.316131326086776</v>
      </c>
      <c r="IU224" s="449">
        <v>12.506006619256816</v>
      </c>
      <c r="IV224" s="671">
        <v>13.269242015718596</v>
      </c>
      <c r="IW224" s="670">
        <v>16.870806395774341</v>
      </c>
      <c r="IX224" s="327">
        <v>17.141695235122501</v>
      </c>
      <c r="IY224" s="327">
        <v>17.400034720767842</v>
      </c>
      <c r="IZ224" s="326">
        <v>18.225838436029751</v>
      </c>
      <c r="JA224" s="669"/>
      <c r="JB224" s="256">
        <v>33.700000000000003</v>
      </c>
      <c r="JC224" s="271">
        <v>35.799999999999997</v>
      </c>
      <c r="JD224" s="271">
        <v>34.299999999999997</v>
      </c>
      <c r="JE224" s="265">
        <v>31.4</v>
      </c>
      <c r="JF224" s="670">
        <v>23.934794293207894</v>
      </c>
      <c r="JG224" s="327">
        <v>23.115611462249042</v>
      </c>
      <c r="JH224" s="326">
        <v>23.495651042841548</v>
      </c>
      <c r="JI224" s="372">
        <f>91*0.22</f>
        <v>20.02</v>
      </c>
      <c r="JJ224" s="374"/>
      <c r="JK224" s="670">
        <v>26.567502399865251</v>
      </c>
      <c r="JL224" s="327">
        <v>27.17993217356749</v>
      </c>
      <c r="JM224" s="327">
        <v>27.74203572141457</v>
      </c>
      <c r="JN224" s="326">
        <v>28.601908692997156</v>
      </c>
      <c r="JO224" s="418"/>
      <c r="JP224" s="420"/>
      <c r="JQ224" s="670">
        <v>26.573719061933886</v>
      </c>
      <c r="JR224" s="327">
        <v>27.971658685082414</v>
      </c>
      <c r="JS224" s="327">
        <v>28.149640446242095</v>
      </c>
      <c r="JT224" s="326">
        <v>27.964904387330858</v>
      </c>
      <c r="JU224" s="670">
        <v>14.768315593404058</v>
      </c>
      <c r="JV224" s="327">
        <v>13.678461796725895</v>
      </c>
      <c r="JW224" s="327">
        <v>14.551172939588032</v>
      </c>
      <c r="JX224" s="326">
        <v>13.790522181694865</v>
      </c>
      <c r="JY224" s="256">
        <v>39</v>
      </c>
      <c r="JZ224" s="271">
        <v>36.200000000000003</v>
      </c>
      <c r="KA224" s="271">
        <v>35.1</v>
      </c>
      <c r="KB224" s="265">
        <v>35</v>
      </c>
      <c r="KC224" s="670">
        <v>27.357327240173056</v>
      </c>
      <c r="KD224" s="327">
        <v>27.84015884119302</v>
      </c>
      <c r="KE224" s="327">
        <v>27.684524570859814</v>
      </c>
      <c r="KF224" s="683">
        <v>27.662340291645204</v>
      </c>
    </row>
    <row r="225" spans="1:292" s="149" customFormat="1" ht="14">
      <c r="A225" s="900"/>
      <c r="B225" s="684" t="s">
        <v>446</v>
      </c>
      <c r="C225" s="19"/>
      <c r="D225" s="418">
        <v>16</v>
      </c>
      <c r="E225" s="419">
        <v>16</v>
      </c>
      <c r="F225" s="419">
        <v>19</v>
      </c>
      <c r="G225" s="419">
        <v>23</v>
      </c>
      <c r="H225" s="420">
        <v>27</v>
      </c>
      <c r="I225" s="670">
        <v>7.1414580682471671</v>
      </c>
      <c r="J225" s="327">
        <v>7.6691436911511657</v>
      </c>
      <c r="K225" s="327">
        <v>8.8456665688204605</v>
      </c>
      <c r="L225" s="326">
        <v>11.270818191279023</v>
      </c>
      <c r="M225" s="448">
        <v>6</v>
      </c>
      <c r="N225" s="449">
        <v>7</v>
      </c>
      <c r="O225" s="449">
        <v>9</v>
      </c>
      <c r="P225" s="671">
        <v>10</v>
      </c>
      <c r="Q225" s="278">
        <v>14.724361842755997</v>
      </c>
      <c r="R225" s="109"/>
      <c r="S225" s="109"/>
      <c r="T225" s="110"/>
      <c r="U225" s="278">
        <v>7.3</v>
      </c>
      <c r="V225" s="251"/>
      <c r="W225" s="243"/>
      <c r="X225" s="108"/>
      <c r="Y225" s="109"/>
      <c r="Z225" s="109"/>
      <c r="AA225" s="110"/>
      <c r="AB225" s="256">
        <v>6.4506105741670821</v>
      </c>
      <c r="AC225" s="271">
        <v>7.1858848420939649</v>
      </c>
      <c r="AD225" s="271">
        <v>8.3175775851778315</v>
      </c>
      <c r="AE225" s="265">
        <v>10.70514800719122</v>
      </c>
      <c r="AF225" s="282">
        <v>5.7623546722951584</v>
      </c>
      <c r="AG225" s="685"/>
      <c r="AH225" s="685"/>
      <c r="AI225" s="685"/>
      <c r="AJ225" s="686"/>
      <c r="AK225" s="448">
        <v>4</v>
      </c>
      <c r="AL225" s="449">
        <v>5</v>
      </c>
      <c r="AM225" s="449">
        <v>6</v>
      </c>
      <c r="AN225" s="671">
        <v>6</v>
      </c>
      <c r="AO225" s="278">
        <v>26.166215022268837</v>
      </c>
      <c r="AP225" s="243">
        <v>36.300660976942524</v>
      </c>
      <c r="AQ225" s="687">
        <v>4.5999999999999996</v>
      </c>
      <c r="AR225" s="688">
        <v>5.2</v>
      </c>
      <c r="AS225" s="688">
        <v>7.4</v>
      </c>
      <c r="AT225" s="688">
        <v>8.5</v>
      </c>
      <c r="AU225" s="670">
        <v>3.2654616320585728</v>
      </c>
      <c r="AV225" s="327">
        <v>3.1365689194490209</v>
      </c>
      <c r="AW225" s="327">
        <v>3.9004141421723295</v>
      </c>
      <c r="AX225" s="326">
        <v>4.0739932663576939</v>
      </c>
      <c r="AY225" s="670">
        <v>13</v>
      </c>
      <c r="AZ225" s="327">
        <v>14</v>
      </c>
      <c r="BA225" s="327">
        <v>14</v>
      </c>
      <c r="BB225" s="326">
        <v>14</v>
      </c>
      <c r="BC225" s="448">
        <v>6</v>
      </c>
      <c r="BD225" s="449">
        <v>6</v>
      </c>
      <c r="BE225" s="449">
        <v>9</v>
      </c>
      <c r="BF225" s="671">
        <v>10</v>
      </c>
      <c r="BG225" s="448">
        <v>6</v>
      </c>
      <c r="BH225" s="449">
        <v>6</v>
      </c>
      <c r="BI225" s="449">
        <v>7</v>
      </c>
      <c r="BJ225" s="671">
        <v>9</v>
      </c>
      <c r="BK225" s="372">
        <v>10.4</v>
      </c>
      <c r="BL225" s="374">
        <v>17.8</v>
      </c>
      <c r="BM225" s="262">
        <v>9.8315120645228742</v>
      </c>
      <c r="BN225" s="284">
        <v>10.258299401331072</v>
      </c>
      <c r="BO225" s="284">
        <v>12.788115551998736</v>
      </c>
      <c r="BP225" s="252">
        <v>15.034086198619837</v>
      </c>
      <c r="BQ225" s="19">
        <v>2.71</v>
      </c>
      <c r="BR225" s="108"/>
      <c r="BS225" s="109"/>
      <c r="BT225" s="110"/>
      <c r="BU225" s="108"/>
      <c r="BV225" s="109"/>
      <c r="BW225" s="110"/>
      <c r="BX225" s="108"/>
      <c r="BY225" s="109"/>
      <c r="BZ225" s="110"/>
      <c r="CA225" s="108"/>
      <c r="CB225" s="109"/>
      <c r="CC225" s="110"/>
      <c r="CD225" s="108"/>
      <c r="CE225" s="109"/>
      <c r="CF225" s="110"/>
      <c r="CG225" s="108"/>
      <c r="CH225" s="109"/>
      <c r="CI225" s="110"/>
      <c r="CJ225" s="262">
        <v>12.3</v>
      </c>
      <c r="CK225" s="252">
        <v>16.7</v>
      </c>
      <c r="CL225" s="418">
        <v>15</v>
      </c>
      <c r="CM225" s="420">
        <v>17.600000000000001</v>
      </c>
      <c r="CN225" s="262">
        <v>12</v>
      </c>
      <c r="CO225" s="252">
        <v>15.36</v>
      </c>
      <c r="CP225" s="372">
        <v>10.4</v>
      </c>
      <c r="CQ225" s="374">
        <v>15.2</v>
      </c>
      <c r="CR225" s="266">
        <v>11.9</v>
      </c>
      <c r="CS225" s="19"/>
      <c r="CT225" s="256">
        <v>12.3</v>
      </c>
      <c r="CU225" s="265">
        <v>16.7</v>
      </c>
      <c r="CV225" s="418"/>
      <c r="CW225" s="419"/>
      <c r="CX225" s="419"/>
      <c r="CY225" s="420"/>
      <c r="CZ225" s="678">
        <v>13.2</v>
      </c>
      <c r="DA225" s="262">
        <v>11.360342673615031</v>
      </c>
      <c r="DB225" s="284">
        <v>12.182738544214677</v>
      </c>
      <c r="DC225" s="284">
        <v>12.370501963598771</v>
      </c>
      <c r="DD225" s="284">
        <v>13.948629706564553</v>
      </c>
      <c r="DE225" s="252">
        <v>14.810007767981565</v>
      </c>
      <c r="DF225" s="448">
        <v>13</v>
      </c>
      <c r="DG225" s="449">
        <v>13</v>
      </c>
      <c r="DH225" s="449">
        <v>14</v>
      </c>
      <c r="DI225" s="449">
        <v>18</v>
      </c>
      <c r="DJ225" s="671">
        <v>21</v>
      </c>
      <c r="DK225" s="262">
        <v>13.3</v>
      </c>
      <c r="DL225" s="284">
        <v>13.8</v>
      </c>
      <c r="DM225" s="284">
        <v>14.1</v>
      </c>
      <c r="DN225" s="252">
        <v>17</v>
      </c>
      <c r="DO225" s="448">
        <v>5.0596988671727789</v>
      </c>
      <c r="DP225" s="449">
        <v>6.2610977587107195</v>
      </c>
      <c r="DQ225" s="449">
        <v>7.2519619951271528</v>
      </c>
      <c r="DR225" s="671">
        <v>7.3097353331239994</v>
      </c>
      <c r="DS225" s="262"/>
      <c r="DT225" s="284"/>
      <c r="DU225" s="284"/>
      <c r="DV225" s="252"/>
      <c r="DW225" s="266"/>
      <c r="DX225" s="19"/>
      <c r="DY225" s="670">
        <v>2</v>
      </c>
      <c r="DZ225" s="327">
        <v>2</v>
      </c>
      <c r="EA225" s="327">
        <v>2</v>
      </c>
      <c r="EB225" s="326">
        <v>3</v>
      </c>
      <c r="EC225" s="19"/>
      <c r="ED225" s="19"/>
      <c r="EE225" s="278">
        <v>12.6</v>
      </c>
      <c r="EF225" s="243"/>
      <c r="EG225" s="262">
        <v>12.3</v>
      </c>
      <c r="EH225" s="252"/>
      <c r="EI225" s="314">
        <v>12.1</v>
      </c>
      <c r="EJ225" s="280"/>
      <c r="EK225" s="278">
        <v>11</v>
      </c>
      <c r="EL225" s="251"/>
      <c r="EM225" s="243"/>
      <c r="EN225" s="670">
        <v>8</v>
      </c>
      <c r="EO225" s="326">
        <v>9</v>
      </c>
      <c r="EP225" s="278"/>
      <c r="EQ225" s="243"/>
      <c r="ER225" s="278"/>
      <c r="ES225" s="243"/>
      <c r="ET225" s="670">
        <v>9.7195728577495331</v>
      </c>
      <c r="EU225" s="327">
        <v>9.3042866892221152</v>
      </c>
      <c r="EV225" s="327">
        <v>10.596374217260651</v>
      </c>
      <c r="EW225" s="326">
        <v>21.20319671800155</v>
      </c>
      <c r="EX225" s="670">
        <v>6.8769712121791153</v>
      </c>
      <c r="EY225" s="327">
        <v>7.5687655100089319</v>
      </c>
      <c r="EZ225" s="327">
        <v>7.720007864211305</v>
      </c>
      <c r="FA225" s="326">
        <v>8.8268519515630235</v>
      </c>
      <c r="FB225" s="278">
        <v>18</v>
      </c>
      <c r="FC225" s="243"/>
      <c r="FD225" s="679">
        <v>9.1430050846814215</v>
      </c>
      <c r="FE225" s="680">
        <v>9.0668748913283714</v>
      </c>
      <c r="FF225" s="680">
        <v>11.46232180210354</v>
      </c>
      <c r="FG225" s="681">
        <v>12.66002221993093</v>
      </c>
      <c r="FH225" s="278">
        <v>18.3</v>
      </c>
      <c r="FI225" s="243"/>
      <c r="FJ225" s="278">
        <v>28.45546846007273</v>
      </c>
      <c r="FK225" s="243"/>
      <c r="FL225" s="448">
        <v>15.55</v>
      </c>
      <c r="FM225" s="252">
        <v>16.600000000000001</v>
      </c>
      <c r="FN225" s="679">
        <v>6.6656843447009324</v>
      </c>
      <c r="FO225" s="680">
        <v>8.0119162001801669</v>
      </c>
      <c r="FP225" s="680">
        <v>8.3365659793279701</v>
      </c>
      <c r="FQ225" s="681">
        <v>11.42855413637519</v>
      </c>
      <c r="FR225" s="282">
        <v>10.039035035732214</v>
      </c>
      <c r="FS225" s="254">
        <v>10.373418638922807</v>
      </c>
      <c r="FT225" s="254">
        <v>12.099703572043905</v>
      </c>
      <c r="FU225" s="255">
        <v>14.189526214490968</v>
      </c>
      <c r="FV225" s="278">
        <v>12</v>
      </c>
      <c r="FW225" s="243"/>
      <c r="FX225" s="278">
        <v>10.6</v>
      </c>
      <c r="FY225" s="243"/>
      <c r="FZ225" s="670">
        <v>13.266726441123971</v>
      </c>
      <c r="GA225" s="326">
        <v>18.197232973156265</v>
      </c>
      <c r="GB225" s="517"/>
      <c r="GC225" s="372"/>
      <c r="GD225" s="374"/>
      <c r="GE225" s="372">
        <v>4.9495809738944603</v>
      </c>
      <c r="GF225" s="373">
        <v>5.1787291461433425</v>
      </c>
      <c r="GG225" s="373">
        <v>5.3117601512782731</v>
      </c>
      <c r="GH225" s="374">
        <v>5.7640670124879163</v>
      </c>
      <c r="GI225" s="19"/>
      <c r="GJ225" s="19"/>
      <c r="GK225" s="19"/>
      <c r="GL225" s="19"/>
      <c r="GM225" s="670">
        <v>10.64333522806375</v>
      </c>
      <c r="GN225" s="327">
        <v>10.683387858071802</v>
      </c>
      <c r="GO225" s="327">
        <v>12.62018345958964</v>
      </c>
      <c r="GP225" s="326">
        <v>12.535989341890833</v>
      </c>
      <c r="GQ225" s="670">
        <v>12.667709608320562</v>
      </c>
      <c r="GR225" s="327">
        <v>15.289449420710511</v>
      </c>
      <c r="GS225" s="327">
        <v>15.570579944127283</v>
      </c>
      <c r="GT225" s="326">
        <v>18.772601827642539</v>
      </c>
      <c r="GU225" s="670">
        <v>6.2151776433624812</v>
      </c>
      <c r="GV225" s="327">
        <v>8.1070206235023914</v>
      </c>
      <c r="GW225" s="327">
        <v>9.6181089356304312</v>
      </c>
      <c r="GX225" s="326">
        <v>11.550465039451385</v>
      </c>
      <c r="GY225" s="670">
        <v>8.4238891890795582</v>
      </c>
      <c r="GZ225" s="327">
        <v>9.4574254304383043</v>
      </c>
      <c r="HA225" s="327">
        <v>10.169061042757596</v>
      </c>
      <c r="HB225" s="326">
        <v>12.915497306322118</v>
      </c>
      <c r="HC225" s="19"/>
      <c r="HD225" s="372"/>
      <c r="HE225" s="374"/>
      <c r="HF225" s="372">
        <v>7.0603134878924054</v>
      </c>
      <c r="HG225" s="373">
        <v>8.2272762852128345</v>
      </c>
      <c r="HH225" s="373">
        <v>8.9180313147108077</v>
      </c>
      <c r="HI225" s="374">
        <v>10.746423204950977</v>
      </c>
      <c r="HJ225" s="278">
        <v>5</v>
      </c>
      <c r="HK225" s="243"/>
      <c r="HL225" s="418">
        <v>5.46</v>
      </c>
      <c r="HM225" s="419">
        <v>5.42</v>
      </c>
      <c r="HN225" s="419">
        <v>7.31</v>
      </c>
      <c r="HO225" s="420">
        <v>7.72</v>
      </c>
      <c r="HP225" s="262">
        <v>9.6</v>
      </c>
      <c r="HQ225" s="671">
        <v>13.321073561139171</v>
      </c>
      <c r="HR225" s="670">
        <v>5.5176424090259859</v>
      </c>
      <c r="HS225" s="327">
        <v>5.8534419761482237</v>
      </c>
      <c r="HT225" s="327">
        <v>6.6152113464574933</v>
      </c>
      <c r="HU225" s="326">
        <v>7.8824639490091792</v>
      </c>
      <c r="HV225" s="278"/>
      <c r="HW225" s="243"/>
      <c r="HX225" s="278"/>
      <c r="HY225" s="243"/>
      <c r="HZ225" s="670">
        <v>19.4221306861734</v>
      </c>
      <c r="IA225" s="327">
        <v>21.077271727630524</v>
      </c>
      <c r="IB225" s="327">
        <v>23.669364505326033</v>
      </c>
      <c r="IC225" s="326">
        <v>22.915503653375428</v>
      </c>
      <c r="ID225" s="278">
        <v>10.3</v>
      </c>
      <c r="IE225" s="243"/>
      <c r="IF225" s="278"/>
      <c r="IG225" s="243"/>
      <c r="IH225" s="670">
        <v>7.7337621446289697</v>
      </c>
      <c r="II225" s="327">
        <v>8.1599926810120138</v>
      </c>
      <c r="IJ225" s="327">
        <v>10.136734290135593</v>
      </c>
      <c r="IK225" s="326">
        <v>15.660608840773445</v>
      </c>
      <c r="IL225" s="19"/>
      <c r="IM225" s="372">
        <v>12</v>
      </c>
      <c r="IN225" s="243"/>
      <c r="IO225" s="448">
        <v>15.14301658691142</v>
      </c>
      <c r="IP225" s="449">
        <v>16.469303202772238</v>
      </c>
      <c r="IQ225" s="449">
        <v>17.06756896856098</v>
      </c>
      <c r="IR225" s="671">
        <v>17.199772478795861</v>
      </c>
      <c r="IS225" s="448">
        <v>5.8677487075884045</v>
      </c>
      <c r="IT225" s="449">
        <v>6.3871238461322077</v>
      </c>
      <c r="IU225" s="449">
        <v>7.9489989588029912</v>
      </c>
      <c r="IV225" s="671">
        <v>7.980114863946369</v>
      </c>
      <c r="IW225" s="670">
        <v>3.3796375120633075</v>
      </c>
      <c r="IX225" s="327">
        <v>4.1445714607482778</v>
      </c>
      <c r="IY225" s="327">
        <v>4.3913086463967677</v>
      </c>
      <c r="IZ225" s="326">
        <v>7.1738430258209736</v>
      </c>
      <c r="JA225" s="19"/>
      <c r="JB225" s="256">
        <v>11.6</v>
      </c>
      <c r="JC225" s="271">
        <v>12.1</v>
      </c>
      <c r="JD225" s="271">
        <v>13.4</v>
      </c>
      <c r="JE225" s="265">
        <v>15.4</v>
      </c>
      <c r="JF225" s="670">
        <v>4.0480709401595298</v>
      </c>
      <c r="JG225" s="327">
        <v>4.9311344871227325</v>
      </c>
      <c r="JH225" s="326">
        <v>6.501016259453424</v>
      </c>
      <c r="JI225" s="278">
        <v>7</v>
      </c>
      <c r="JJ225" s="243"/>
      <c r="JK225" s="670">
        <v>5.8318658390068814</v>
      </c>
      <c r="JL225" s="327">
        <v>5.8791169503478233</v>
      </c>
      <c r="JM225" s="327">
        <v>6.6218047995007687</v>
      </c>
      <c r="JN225" s="326">
        <v>8.0995367324401109</v>
      </c>
      <c r="JO225" s="278"/>
      <c r="JP225" s="243"/>
      <c r="JQ225" s="670">
        <v>8.8879220980338367</v>
      </c>
      <c r="JR225" s="327">
        <v>9.0485466511963963</v>
      </c>
      <c r="JS225" s="327">
        <v>11.199329765625812</v>
      </c>
      <c r="JT225" s="326">
        <v>15.429193818194035</v>
      </c>
      <c r="JU225" s="670">
        <v>5.9778266391227994</v>
      </c>
      <c r="JV225" s="327">
        <v>6.904151962107993</v>
      </c>
      <c r="JW225" s="327">
        <v>7.9933023274247397</v>
      </c>
      <c r="JX225" s="326">
        <v>9.8616103316544432</v>
      </c>
      <c r="JY225" s="256">
        <v>11</v>
      </c>
      <c r="JZ225" s="271">
        <v>11.6</v>
      </c>
      <c r="KA225" s="271">
        <v>13.6</v>
      </c>
      <c r="KB225" s="265">
        <v>15.9</v>
      </c>
      <c r="KC225" s="670">
        <v>7.3377002461655199</v>
      </c>
      <c r="KD225" s="327">
        <v>8.224090943504633</v>
      </c>
      <c r="KE225" s="327">
        <v>10.65221905232077</v>
      </c>
      <c r="KF225" s="683">
        <v>10.243173299016284</v>
      </c>
    </row>
    <row r="226" spans="1:292" s="149" customFormat="1" ht="14">
      <c r="A226" s="900"/>
      <c r="B226" s="684" t="s">
        <v>269</v>
      </c>
      <c r="C226" s="19"/>
      <c r="D226" s="108"/>
      <c r="E226" s="109"/>
      <c r="F226" s="109"/>
      <c r="G226" s="109"/>
      <c r="H226" s="110"/>
      <c r="I226" s="670">
        <v>0.39024810078877403</v>
      </c>
      <c r="J226" s="327">
        <v>0.28486996680522475</v>
      </c>
      <c r="K226" s="327">
        <v>0.30669301618615374</v>
      </c>
      <c r="L226" s="326">
        <v>0.4465762054924578</v>
      </c>
      <c r="M226" s="262"/>
      <c r="N226" s="284"/>
      <c r="O226" s="284"/>
      <c r="P226" s="252"/>
      <c r="Q226" s="278">
        <v>2.6122286884243522</v>
      </c>
      <c r="R226" s="109"/>
      <c r="S226" s="109"/>
      <c r="T226" s="110"/>
      <c r="U226" s="278">
        <v>1.8703073311715959</v>
      </c>
      <c r="V226" s="251"/>
      <c r="W226" s="243"/>
      <c r="X226" s="108"/>
      <c r="Y226" s="109"/>
      <c r="Z226" s="109"/>
      <c r="AA226" s="110"/>
      <c r="AB226" s="132">
        <v>0.21575863999286224</v>
      </c>
      <c r="AC226" s="133">
        <v>0.26350422910992999</v>
      </c>
      <c r="AD226" s="521">
        <v>4.2969468157232363E-2</v>
      </c>
      <c r="AE226" s="134">
        <v>0.52482249280443971</v>
      </c>
      <c r="AF226" s="282">
        <v>0.4446074525516881</v>
      </c>
      <c r="AG226" s="685"/>
      <c r="AH226" s="685"/>
      <c r="AI226" s="685"/>
      <c r="AJ226" s="686"/>
      <c r="AK226" s="453">
        <v>0.1</v>
      </c>
      <c r="AL226" s="378">
        <v>0.2</v>
      </c>
      <c r="AM226" s="378">
        <v>5.6608504953767191E-3</v>
      </c>
      <c r="AN226" s="454">
        <v>1</v>
      </c>
      <c r="AO226" s="278">
        <v>4.651449240900333</v>
      </c>
      <c r="AP226" s="243">
        <v>5.8346701018112537</v>
      </c>
      <c r="AQ226" s="262"/>
      <c r="AR226" s="284"/>
      <c r="AS226" s="284"/>
      <c r="AT226" s="252"/>
      <c r="AU226" s="670">
        <v>0.35508437841814339</v>
      </c>
      <c r="AV226" s="327">
        <v>0.36570346997698966</v>
      </c>
      <c r="AW226" s="327">
        <v>0.74496423583151938</v>
      </c>
      <c r="AX226" s="326">
        <v>0.34146830770017905</v>
      </c>
      <c r="AY226" s="670">
        <v>10</v>
      </c>
      <c r="AZ226" s="327">
        <v>10</v>
      </c>
      <c r="BA226" s="327">
        <v>0</v>
      </c>
      <c r="BB226" s="326">
        <v>5</v>
      </c>
      <c r="BC226" s="448">
        <v>1</v>
      </c>
      <c r="BD226" s="449">
        <v>1</v>
      </c>
      <c r="BE226" s="449">
        <v>1</v>
      </c>
      <c r="BF226" s="671">
        <v>1</v>
      </c>
      <c r="BG226" s="262"/>
      <c r="BH226" s="284"/>
      <c r="BI226" s="284"/>
      <c r="BJ226" s="252"/>
      <c r="BK226" s="262"/>
      <c r="BL226" s="252"/>
      <c r="BM226" s="129">
        <v>1.1168825794571415</v>
      </c>
      <c r="BN226" s="130">
        <v>1.075283917997695</v>
      </c>
      <c r="BO226" s="130">
        <v>0.94723670337079191</v>
      </c>
      <c r="BP226" s="131">
        <v>0.9419583399395427</v>
      </c>
      <c r="BQ226" s="19">
        <v>1.74</v>
      </c>
      <c r="BR226" s="108"/>
      <c r="BS226" s="109"/>
      <c r="BT226" s="110"/>
      <c r="BU226" s="108"/>
      <c r="BV226" s="109"/>
      <c r="BW226" s="110"/>
      <c r="BX226" s="108"/>
      <c r="BY226" s="109"/>
      <c r="BZ226" s="110"/>
      <c r="CA226" s="108"/>
      <c r="CB226" s="109"/>
      <c r="CC226" s="110"/>
      <c r="CD226" s="108"/>
      <c r="CE226" s="109"/>
      <c r="CF226" s="110"/>
      <c r="CG226" s="108"/>
      <c r="CH226" s="109"/>
      <c r="CI226" s="110"/>
      <c r="CJ226" s="129"/>
      <c r="CK226" s="131"/>
      <c r="CL226" s="262">
        <v>0.52</v>
      </c>
      <c r="CM226" s="252">
        <v>0.41</v>
      </c>
      <c r="CN226" s="129">
        <v>0.5</v>
      </c>
      <c r="CO226" s="131">
        <v>0.21</v>
      </c>
      <c r="CP226" s="108">
        <v>7.0000000000000007E-2</v>
      </c>
      <c r="CQ226" s="131">
        <v>0.42</v>
      </c>
      <c r="CR226" s="128">
        <v>0.73</v>
      </c>
      <c r="CS226" s="19"/>
      <c r="CT226" s="132">
        <v>0.4</v>
      </c>
      <c r="CU226" s="134">
        <v>0.56000000000000005</v>
      </c>
      <c r="CV226" s="262"/>
      <c r="CW226" s="284"/>
      <c r="CX226" s="284"/>
      <c r="CY226" s="252"/>
      <c r="CZ226" s="266">
        <v>0.37</v>
      </c>
      <c r="DA226" s="262">
        <v>0.89077393404044392</v>
      </c>
      <c r="DB226" s="284">
        <v>0.5386396120320891</v>
      </c>
      <c r="DC226" s="284">
        <v>1.0837035612151089</v>
      </c>
      <c r="DD226" s="284">
        <v>0.82494522303054407</v>
      </c>
      <c r="DE226" s="252">
        <v>0.23559133830650325</v>
      </c>
      <c r="DF226" s="262">
        <v>5</v>
      </c>
      <c r="DG226" s="251">
        <v>1.6</v>
      </c>
      <c r="DH226" s="251">
        <v>1.7</v>
      </c>
      <c r="DI226" s="251">
        <v>1.6774825645186486</v>
      </c>
      <c r="DJ226" s="243">
        <v>0.84</v>
      </c>
      <c r="DK226" s="129">
        <v>0.16222613425059573</v>
      </c>
      <c r="DL226" s="130">
        <v>0.59822045928448153</v>
      </c>
      <c r="DM226" s="130">
        <v>0.32395405083535822</v>
      </c>
      <c r="DN226" s="131">
        <v>0.11216479875202551</v>
      </c>
      <c r="DO226" s="453">
        <v>0.33299950494682795</v>
      </c>
      <c r="DP226" s="378">
        <v>1.1893017023021246</v>
      </c>
      <c r="DQ226" s="378">
        <v>1.5810306615203125</v>
      </c>
      <c r="DR226" s="454">
        <v>0.35116227187700266</v>
      </c>
      <c r="DS226" s="262"/>
      <c r="DT226" s="284"/>
      <c r="DU226" s="284"/>
      <c r="DV226" s="252"/>
      <c r="DW226" s="266"/>
      <c r="DX226" s="19"/>
      <c r="DY226" s="670">
        <v>8.2804356166466138E-4</v>
      </c>
      <c r="DZ226" s="327">
        <v>4.8528078554851703E-3</v>
      </c>
      <c r="EA226" s="327">
        <v>1</v>
      </c>
      <c r="EB226" s="326">
        <v>2</v>
      </c>
      <c r="EC226" s="19"/>
      <c r="ED226" s="19"/>
      <c r="EE226" s="278">
        <v>0.4</v>
      </c>
      <c r="EF226" s="243"/>
      <c r="EG226" s="108">
        <v>0.4</v>
      </c>
      <c r="EH226" s="252"/>
      <c r="EI226" s="455">
        <v>0.8</v>
      </c>
      <c r="EJ226" s="369"/>
      <c r="EK226" s="135">
        <v>0.1</v>
      </c>
      <c r="EL226" s="140"/>
      <c r="EM226" s="241"/>
      <c r="EN226" s="670">
        <v>8</v>
      </c>
      <c r="EO226" s="326">
        <v>1</v>
      </c>
      <c r="EP226" s="278"/>
      <c r="EQ226" s="243"/>
      <c r="ER226" s="278"/>
      <c r="ES226" s="243"/>
      <c r="ET226" s="670">
        <v>2.8164387135424169</v>
      </c>
      <c r="EU226" s="327">
        <v>1.0824420474633536</v>
      </c>
      <c r="EV226" s="327">
        <v>2.6795068708891709</v>
      </c>
      <c r="EW226" s="326">
        <v>12.372461539267924</v>
      </c>
      <c r="EX226" s="670">
        <v>0.51956303830966011</v>
      </c>
      <c r="EY226" s="327">
        <v>0.12349336295076369</v>
      </c>
      <c r="EZ226" s="327">
        <v>0.28340345211000079</v>
      </c>
      <c r="FA226" s="326">
        <v>0.21307456259344143</v>
      </c>
      <c r="FB226" s="278">
        <v>0.6</v>
      </c>
      <c r="FC226" s="243"/>
      <c r="FD226" s="679">
        <v>0.6108165600305453</v>
      </c>
      <c r="FE226" s="680">
        <v>0.36221654808658388</v>
      </c>
      <c r="FF226" s="680">
        <v>0.75013613573298654</v>
      </c>
      <c r="FG226" s="681">
        <v>0.42129545942429641</v>
      </c>
      <c r="FH226" s="278">
        <v>1</v>
      </c>
      <c r="FI226" s="243"/>
      <c r="FJ226" s="278">
        <v>3.3145964701484112</v>
      </c>
      <c r="FK226" s="243"/>
      <c r="FL226" s="262"/>
      <c r="FM226" s="252"/>
      <c r="FN226" s="679">
        <v>1.4650790081436125</v>
      </c>
      <c r="FO226" s="680">
        <v>2.0753335600921448</v>
      </c>
      <c r="FP226" s="680">
        <v>0.7648756897972423</v>
      </c>
      <c r="FQ226" s="681">
        <v>4.5316842650283826</v>
      </c>
      <c r="FR226" s="282">
        <v>0.2152966046899995</v>
      </c>
      <c r="FS226" s="254">
        <v>0.39308184360149734</v>
      </c>
      <c r="FT226" s="254">
        <v>0.39755231271324704</v>
      </c>
      <c r="FU226" s="255">
        <v>1.1502132737947857</v>
      </c>
      <c r="FV226" s="135">
        <v>0.4</v>
      </c>
      <c r="FW226" s="241"/>
      <c r="FX226" s="135">
        <v>0.3</v>
      </c>
      <c r="FY226" s="241"/>
      <c r="FZ226" s="262">
        <v>0</v>
      </c>
      <c r="GA226" s="252">
        <v>0</v>
      </c>
      <c r="GB226" s="517"/>
      <c r="GC226" s="262"/>
      <c r="GD226" s="252"/>
      <c r="GE226" s="372">
        <v>0.38189341922266273</v>
      </c>
      <c r="GF226" s="373">
        <v>0.4784904091145562</v>
      </c>
      <c r="GG226" s="373">
        <v>0.60938968974095076</v>
      </c>
      <c r="GH226" s="374">
        <v>0.16122567824128664</v>
      </c>
      <c r="GI226" s="19"/>
      <c r="GJ226" s="19"/>
      <c r="GK226" s="19"/>
      <c r="GL226" s="19"/>
      <c r="GM226" s="670">
        <v>0.84704701287606632</v>
      </c>
      <c r="GN226" s="327">
        <v>1.2517536976875554</v>
      </c>
      <c r="GO226" s="327">
        <v>0.52328574934701022</v>
      </c>
      <c r="GP226" s="326">
        <v>2.2105527597770172</v>
      </c>
      <c r="GQ226" s="670">
        <v>1.904150362815114</v>
      </c>
      <c r="GR226" s="327">
        <v>3.6256655581509576</v>
      </c>
      <c r="GS226" s="327">
        <v>0.70542988551741403</v>
      </c>
      <c r="GT226" s="326">
        <v>3.9438736284752389</v>
      </c>
      <c r="GU226" s="670">
        <v>0.26482827087325939</v>
      </c>
      <c r="GV226" s="327">
        <v>0.25000066734845028</v>
      </c>
      <c r="GW226" s="327">
        <v>0.23866946514723109</v>
      </c>
      <c r="GX226" s="326">
        <v>0.57305627209654064</v>
      </c>
      <c r="GY226" s="670">
        <v>8.1177022009427877E-2</v>
      </c>
      <c r="GZ226" s="327">
        <v>0.29422466476670273</v>
      </c>
      <c r="HA226" s="327">
        <v>0.10193956067247195</v>
      </c>
      <c r="HB226" s="326">
        <v>5.4107547911768958E-2</v>
      </c>
      <c r="HC226" s="19"/>
      <c r="HD226" s="262"/>
      <c r="HE226" s="252"/>
      <c r="HF226" s="372">
        <v>1.704887291326372</v>
      </c>
      <c r="HG226" s="373">
        <v>1.2742153659063689</v>
      </c>
      <c r="HH226" s="373">
        <v>1.1470333479981458</v>
      </c>
      <c r="HI226" s="374">
        <v>1.1933114147109325</v>
      </c>
      <c r="HJ226" s="129">
        <v>0.4</v>
      </c>
      <c r="HK226" s="243"/>
      <c r="HL226" s="262"/>
      <c r="HM226" s="284"/>
      <c r="HN226" s="284"/>
      <c r="HO226" s="252"/>
      <c r="HP226" s="129"/>
      <c r="HQ226" s="454">
        <v>1.1469859932313649</v>
      </c>
      <c r="HR226" s="670">
        <v>0.34300670893965213</v>
      </c>
      <c r="HS226" s="327">
        <v>7.9742196903816273E-2</v>
      </c>
      <c r="HT226" s="327">
        <v>5.6454999686971798E-2</v>
      </c>
      <c r="HU226" s="326">
        <v>0.32002043022984306</v>
      </c>
      <c r="HV226" s="278"/>
      <c r="HW226" s="243"/>
      <c r="HX226" s="278"/>
      <c r="HY226" s="243"/>
      <c r="HZ226" s="670">
        <v>1.5695945995226552</v>
      </c>
      <c r="IA226" s="327">
        <v>0.78257413926482822</v>
      </c>
      <c r="IB226" s="327">
        <v>1.7044453779127458</v>
      </c>
      <c r="IC226" s="326">
        <v>1.9841622734140296</v>
      </c>
      <c r="ID226" s="135">
        <v>0.2</v>
      </c>
      <c r="IE226" s="243"/>
      <c r="IF226" s="278"/>
      <c r="IG226" s="243"/>
      <c r="IH226" s="670">
        <v>0.2964257181493905</v>
      </c>
      <c r="II226" s="327">
        <v>0.12641132835895058</v>
      </c>
      <c r="IJ226" s="327">
        <v>0.32582411014737939</v>
      </c>
      <c r="IK226" s="326">
        <v>1.7952169600380616</v>
      </c>
      <c r="IL226" s="19"/>
      <c r="IM226" s="135">
        <v>0.4</v>
      </c>
      <c r="IN226" s="241"/>
      <c r="IO226" s="453">
        <v>1.3258524980825119</v>
      </c>
      <c r="IP226" s="378">
        <v>0.61029187967743159</v>
      </c>
      <c r="IQ226" s="378">
        <v>0.16969324704318084</v>
      </c>
      <c r="IR226" s="454">
        <v>1.3672064749534747</v>
      </c>
      <c r="IS226" s="453">
        <v>0.23231882581519897</v>
      </c>
      <c r="IT226" s="378">
        <v>0.48502446455847265</v>
      </c>
      <c r="IU226" s="378">
        <v>0.7260941462193703</v>
      </c>
      <c r="IV226" s="454">
        <v>0.36913318972862103</v>
      </c>
      <c r="IW226" s="670">
        <v>0.19492092999142913</v>
      </c>
      <c r="IX226" s="327">
        <v>0.19438576163001733</v>
      </c>
      <c r="IY226" s="327">
        <v>0.19104904863251121</v>
      </c>
      <c r="IZ226" s="326">
        <v>0.82328660404916731</v>
      </c>
      <c r="JA226" s="19"/>
      <c r="JB226" s="132">
        <v>0.46</v>
      </c>
      <c r="JC226" s="133">
        <v>0.28999999999999998</v>
      </c>
      <c r="JD226" s="133">
        <v>0.4</v>
      </c>
      <c r="JE226" s="134">
        <v>0.55000000000000004</v>
      </c>
      <c r="JF226" s="670">
        <v>0.72302554575944578</v>
      </c>
      <c r="JG226" s="327">
        <v>0.39066820721564571</v>
      </c>
      <c r="JH226" s="326">
        <v>0.83321989622109649</v>
      </c>
      <c r="JI226" s="135">
        <v>0.1</v>
      </c>
      <c r="JJ226" s="243"/>
      <c r="JK226" s="670">
        <v>0.33719732136919761</v>
      </c>
      <c r="JL226" s="327">
        <v>0.32163656696077125</v>
      </c>
      <c r="JM226" s="327">
        <v>0.73099793436526928</v>
      </c>
      <c r="JN226" s="326">
        <v>0.14397330362490576</v>
      </c>
      <c r="JO226" s="278"/>
      <c r="JP226" s="243"/>
      <c r="JQ226" s="670">
        <v>0.46204247153543443</v>
      </c>
      <c r="JR226" s="327">
        <v>0.46167475336007746</v>
      </c>
      <c r="JS226" s="327">
        <v>0.31569045268098078</v>
      </c>
      <c r="JT226" s="326">
        <v>0.56946387728186909</v>
      </c>
      <c r="JU226" s="324">
        <v>0.14890601956132862</v>
      </c>
      <c r="JV226" s="325">
        <v>0.20438878128604437</v>
      </c>
      <c r="JW226" s="325">
        <v>0.32353465311807456</v>
      </c>
      <c r="JX226" s="377">
        <v>0.10401790092403282</v>
      </c>
      <c r="JY226" s="132">
        <v>0.12</v>
      </c>
      <c r="JZ226" s="133">
        <v>0.13</v>
      </c>
      <c r="KA226" s="133">
        <v>0.61</v>
      </c>
      <c r="KB226" s="134">
        <v>0.38</v>
      </c>
      <c r="KC226" s="670">
        <v>0.10338070302309565</v>
      </c>
      <c r="KD226" s="327">
        <v>0.11321240228379754</v>
      </c>
      <c r="KE226" s="327">
        <v>0.23157804850461733</v>
      </c>
      <c r="KF226" s="683">
        <v>0.15101267863347112</v>
      </c>
    </row>
    <row r="227" spans="1:292" s="149" customFormat="1" ht="14">
      <c r="A227" s="900"/>
      <c r="B227" s="603" t="s">
        <v>270</v>
      </c>
      <c r="C227" s="266"/>
      <c r="D227" s="262"/>
      <c r="E227" s="284"/>
      <c r="F227" s="284"/>
      <c r="G227" s="284"/>
      <c r="H227" s="252"/>
      <c r="I227" s="262">
        <v>3</v>
      </c>
      <c r="J227" s="284">
        <v>3</v>
      </c>
      <c r="K227" s="284">
        <v>3</v>
      </c>
      <c r="L227" s="252">
        <v>3</v>
      </c>
      <c r="M227" s="262"/>
      <c r="N227" s="284"/>
      <c r="O227" s="284"/>
      <c r="P227" s="252"/>
      <c r="Q227" s="278"/>
      <c r="R227" s="284"/>
      <c r="S227" s="284"/>
      <c r="T227" s="252"/>
      <c r="U227" s="262">
        <v>3</v>
      </c>
      <c r="V227" s="284"/>
      <c r="W227" s="252"/>
      <c r="X227" s="262"/>
      <c r="Y227" s="284"/>
      <c r="Z227" s="284"/>
      <c r="AA227" s="252"/>
      <c r="AB227" s="256">
        <v>3</v>
      </c>
      <c r="AC227" s="271">
        <v>3</v>
      </c>
      <c r="AD227" s="271">
        <v>3</v>
      </c>
      <c r="AE227" s="265">
        <v>3</v>
      </c>
      <c r="AF227" s="448">
        <v>8</v>
      </c>
      <c r="AG227" s="449"/>
      <c r="AH227" s="449"/>
      <c r="AI227" s="449"/>
      <c r="AJ227" s="671"/>
      <c r="AK227" s="448">
        <v>4</v>
      </c>
      <c r="AL227" s="449">
        <v>3</v>
      </c>
      <c r="AM227" s="449">
        <v>3</v>
      </c>
      <c r="AN227" s="671">
        <v>3</v>
      </c>
      <c r="AO227" s="278">
        <v>5</v>
      </c>
      <c r="AP227" s="243">
        <v>5</v>
      </c>
      <c r="AQ227" s="262"/>
      <c r="AR227" s="284"/>
      <c r="AS227" s="284"/>
      <c r="AT227" s="252"/>
      <c r="AU227" s="262"/>
      <c r="AV227" s="284"/>
      <c r="AW227" s="284"/>
      <c r="AX227" s="252"/>
      <c r="AY227" s="448"/>
      <c r="AZ227" s="449"/>
      <c r="BA227" s="449"/>
      <c r="BB227" s="671"/>
      <c r="BC227" s="262">
        <v>3</v>
      </c>
      <c r="BD227" s="284">
        <v>3</v>
      </c>
      <c r="BE227" s="284">
        <v>3</v>
      </c>
      <c r="BF227" s="252">
        <v>3</v>
      </c>
      <c r="BG227" s="262"/>
      <c r="BH227" s="284"/>
      <c r="BI227" s="284"/>
      <c r="BJ227" s="252"/>
      <c r="BK227" s="262"/>
      <c r="BL227" s="252"/>
      <c r="BM227" s="262">
        <v>3</v>
      </c>
      <c r="BN227" s="284">
        <v>3</v>
      </c>
      <c r="BO227" s="284">
        <v>3</v>
      </c>
      <c r="BP227" s="252">
        <v>3</v>
      </c>
      <c r="BQ227" s="266"/>
      <c r="BR227" s="262"/>
      <c r="BS227" s="284"/>
      <c r="BT227" s="252"/>
      <c r="BU227" s="262"/>
      <c r="BV227" s="284"/>
      <c r="BW227" s="252"/>
      <c r="BX227" s="262"/>
      <c r="BY227" s="284"/>
      <c r="BZ227" s="252"/>
      <c r="CA227" s="262"/>
      <c r="CB227" s="284"/>
      <c r="CC227" s="252"/>
      <c r="CD227" s="262"/>
      <c r="CE227" s="284"/>
      <c r="CF227" s="252"/>
      <c r="CG227" s="262"/>
      <c r="CH227" s="284"/>
      <c r="CI227" s="252"/>
      <c r="CJ227" s="262">
        <v>3</v>
      </c>
      <c r="CK227" s="252">
        <v>3</v>
      </c>
      <c r="CL227" s="262">
        <v>3</v>
      </c>
      <c r="CM227" s="252">
        <v>3</v>
      </c>
      <c r="CN227" s="262">
        <v>3</v>
      </c>
      <c r="CO227" s="252">
        <v>3</v>
      </c>
      <c r="CP227" s="262"/>
      <c r="CQ227" s="252"/>
      <c r="CR227" s="266">
        <v>3</v>
      </c>
      <c r="CS227" s="266"/>
      <c r="CT227" s="256">
        <v>3</v>
      </c>
      <c r="CU227" s="265">
        <v>3</v>
      </c>
      <c r="CV227" s="418"/>
      <c r="CW227" s="419"/>
      <c r="CX227" s="419"/>
      <c r="CY227" s="420"/>
      <c r="CZ227" s="266"/>
      <c r="DA227" s="262">
        <v>3</v>
      </c>
      <c r="DB227" s="284">
        <v>3</v>
      </c>
      <c r="DC227" s="284">
        <v>3</v>
      </c>
      <c r="DD227" s="284">
        <v>3</v>
      </c>
      <c r="DE227" s="252">
        <v>3</v>
      </c>
      <c r="DF227" s="262"/>
      <c r="DG227" s="251">
        <v>6</v>
      </c>
      <c r="DH227" s="251">
        <v>6</v>
      </c>
      <c r="DI227" s="251">
        <v>6</v>
      </c>
      <c r="DJ227" s="243"/>
      <c r="DK227" s="262">
        <v>3</v>
      </c>
      <c r="DL227" s="284">
        <v>3</v>
      </c>
      <c r="DM227" s="284">
        <v>3</v>
      </c>
      <c r="DN227" s="252">
        <v>3</v>
      </c>
      <c r="DO227" s="262">
        <v>3</v>
      </c>
      <c r="DP227" s="284">
        <v>3</v>
      </c>
      <c r="DQ227" s="284">
        <v>3</v>
      </c>
      <c r="DR227" s="252">
        <v>3</v>
      </c>
      <c r="DS227" s="262"/>
      <c r="DT227" s="284"/>
      <c r="DU227" s="284"/>
      <c r="DV227" s="252"/>
      <c r="DW227" s="266"/>
      <c r="DX227" s="266"/>
      <c r="DY227" s="262">
        <v>3</v>
      </c>
      <c r="DZ227" s="284">
        <v>3</v>
      </c>
      <c r="EA227" s="284">
        <v>3</v>
      </c>
      <c r="EB227" s="252">
        <v>3</v>
      </c>
      <c r="EC227" s="266"/>
      <c r="ED227" s="266"/>
      <c r="EE227" s="262">
        <v>3</v>
      </c>
      <c r="EF227" s="252"/>
      <c r="EG227" s="262">
        <v>3</v>
      </c>
      <c r="EH227" s="252"/>
      <c r="EI227" s="262">
        <v>3</v>
      </c>
      <c r="EJ227" s="252"/>
      <c r="EK227" s="262">
        <v>3</v>
      </c>
      <c r="EL227" s="284"/>
      <c r="EM227" s="252"/>
      <c r="EN227" s="262">
        <v>3</v>
      </c>
      <c r="EO227" s="252">
        <v>3</v>
      </c>
      <c r="EP227" s="262"/>
      <c r="EQ227" s="252"/>
      <c r="ER227" s="262"/>
      <c r="ES227" s="252"/>
      <c r="ET227" s="262">
        <v>3</v>
      </c>
      <c r="EU227" s="284">
        <v>3</v>
      </c>
      <c r="EV227" s="284">
        <v>3</v>
      </c>
      <c r="EW227" s="252">
        <v>3</v>
      </c>
      <c r="EX227" s="262">
        <v>3</v>
      </c>
      <c r="EY227" s="284">
        <v>3</v>
      </c>
      <c r="EZ227" s="284">
        <v>3</v>
      </c>
      <c r="FA227" s="252">
        <v>3</v>
      </c>
      <c r="FB227" s="262">
        <v>3</v>
      </c>
      <c r="FC227" s="415"/>
      <c r="FD227" s="262">
        <v>3</v>
      </c>
      <c r="FE227" s="284">
        <v>2</v>
      </c>
      <c r="FF227" s="284">
        <v>3</v>
      </c>
      <c r="FG227" s="252">
        <v>3</v>
      </c>
      <c r="FH227" s="262">
        <v>3</v>
      </c>
      <c r="FI227" s="252"/>
      <c r="FJ227" s="262">
        <v>3</v>
      </c>
      <c r="FK227" s="252"/>
      <c r="FL227" s="262"/>
      <c r="FM227" s="252"/>
      <c r="FN227" s="262">
        <v>3</v>
      </c>
      <c r="FO227" s="284">
        <v>3</v>
      </c>
      <c r="FP227" s="284">
        <v>3</v>
      </c>
      <c r="FQ227" s="252">
        <v>3</v>
      </c>
      <c r="FR227" s="108"/>
      <c r="FS227" s="414"/>
      <c r="FT227" s="414"/>
      <c r="FU227" s="415"/>
      <c r="FV227" s="262">
        <v>3</v>
      </c>
      <c r="FW227" s="252"/>
      <c r="FX227" s="262">
        <v>3</v>
      </c>
      <c r="FY227" s="252"/>
      <c r="FZ227" s="262"/>
      <c r="GA227" s="252"/>
      <c r="GB227" s="266"/>
      <c r="GC227" s="262"/>
      <c r="GD227" s="252"/>
      <c r="GE227" s="372"/>
      <c r="GF227" s="373"/>
      <c r="GG227" s="373"/>
      <c r="GH227" s="374"/>
      <c r="GI227" s="266"/>
      <c r="GJ227" s="266"/>
      <c r="GK227" s="266"/>
      <c r="GL227" s="266"/>
      <c r="GM227" s="262">
        <v>3</v>
      </c>
      <c r="GN227" s="284">
        <v>3</v>
      </c>
      <c r="GO227" s="284">
        <v>3</v>
      </c>
      <c r="GP227" s="252">
        <v>3</v>
      </c>
      <c r="GQ227" s="262"/>
      <c r="GR227" s="284"/>
      <c r="GS227" s="284"/>
      <c r="GT227" s="252"/>
      <c r="GU227" s="262">
        <v>3</v>
      </c>
      <c r="GV227" s="284">
        <v>3</v>
      </c>
      <c r="GW227" s="284">
        <v>3</v>
      </c>
      <c r="GX227" s="252">
        <v>3</v>
      </c>
      <c r="GY227" s="262">
        <v>3</v>
      </c>
      <c r="GZ227" s="284">
        <v>3</v>
      </c>
      <c r="HA227" s="284">
        <v>3</v>
      </c>
      <c r="HB227" s="252">
        <v>3</v>
      </c>
      <c r="HC227" s="266"/>
      <c r="HD227" s="262"/>
      <c r="HE227" s="252"/>
      <c r="HF227" s="372"/>
      <c r="HG227" s="373"/>
      <c r="HH227" s="373"/>
      <c r="HI227" s="374"/>
      <c r="HJ227" s="262">
        <v>3</v>
      </c>
      <c r="HK227" s="252"/>
      <c r="HL227" s="262"/>
      <c r="HM227" s="284"/>
      <c r="HN227" s="284"/>
      <c r="HO227" s="252"/>
      <c r="HP227" s="262"/>
      <c r="HQ227" s="252">
        <v>3</v>
      </c>
      <c r="HR227" s="262">
        <v>3</v>
      </c>
      <c r="HS227" s="284">
        <v>3</v>
      </c>
      <c r="HT227" s="284">
        <v>3</v>
      </c>
      <c r="HU227" s="252">
        <v>3</v>
      </c>
      <c r="HV227" s="262"/>
      <c r="HW227" s="252"/>
      <c r="HX227" s="262"/>
      <c r="HY227" s="252"/>
      <c r="HZ227" s="262"/>
      <c r="IA227" s="284"/>
      <c r="IB227" s="284"/>
      <c r="IC227" s="252"/>
      <c r="ID227" s="262">
        <v>3</v>
      </c>
      <c r="IE227" s="252"/>
      <c r="IF227" s="262"/>
      <c r="IG227" s="252"/>
      <c r="IH227" s="262">
        <v>3</v>
      </c>
      <c r="II227" s="284">
        <v>3</v>
      </c>
      <c r="IJ227" s="284">
        <v>3</v>
      </c>
      <c r="IK227" s="252">
        <v>3</v>
      </c>
      <c r="IL227" s="266"/>
      <c r="IM227" s="262">
        <v>3</v>
      </c>
      <c r="IN227" s="252"/>
      <c r="IO227" s="262">
        <v>3</v>
      </c>
      <c r="IP227" s="284">
        <v>3</v>
      </c>
      <c r="IQ227" s="284">
        <v>2</v>
      </c>
      <c r="IR227" s="252">
        <v>3</v>
      </c>
      <c r="IS227" s="262">
        <v>3</v>
      </c>
      <c r="IT227" s="284">
        <v>4</v>
      </c>
      <c r="IU227" s="284">
        <v>6</v>
      </c>
      <c r="IV227" s="252">
        <v>3</v>
      </c>
      <c r="IW227" s="262">
        <v>3</v>
      </c>
      <c r="IX227" s="284">
        <v>3</v>
      </c>
      <c r="IY227" s="284">
        <v>3</v>
      </c>
      <c r="IZ227" s="252">
        <v>3</v>
      </c>
      <c r="JA227" s="266"/>
      <c r="JB227" s="256">
        <v>3</v>
      </c>
      <c r="JC227" s="271">
        <v>3</v>
      </c>
      <c r="JD227" s="271">
        <v>3</v>
      </c>
      <c r="JE227" s="265">
        <v>3</v>
      </c>
      <c r="JF227" s="262">
        <v>3</v>
      </c>
      <c r="JG227" s="284">
        <v>3</v>
      </c>
      <c r="JH227" s="252">
        <v>3</v>
      </c>
      <c r="JI227" s="262">
        <v>3</v>
      </c>
      <c r="JJ227" s="252"/>
      <c r="JK227" s="262">
        <v>3</v>
      </c>
      <c r="JL227" s="284">
        <v>3</v>
      </c>
      <c r="JM227" s="284">
        <v>3</v>
      </c>
      <c r="JN227" s="252">
        <v>3</v>
      </c>
      <c r="JO227" s="278"/>
      <c r="JP227" s="243"/>
      <c r="JQ227" s="262">
        <v>3</v>
      </c>
      <c r="JR227" s="284">
        <v>3</v>
      </c>
      <c r="JS227" s="284">
        <v>3</v>
      </c>
      <c r="JT227" s="252">
        <v>3</v>
      </c>
      <c r="JU227" s="262">
        <v>3</v>
      </c>
      <c r="JV227" s="284">
        <v>3</v>
      </c>
      <c r="JW227" s="284">
        <v>2</v>
      </c>
      <c r="JX227" s="252">
        <v>2</v>
      </c>
      <c r="JY227" s="117">
        <v>3</v>
      </c>
      <c r="JZ227" s="118">
        <v>3</v>
      </c>
      <c r="KA227" s="118">
        <v>3</v>
      </c>
      <c r="KB227" s="119">
        <v>3</v>
      </c>
      <c r="KC227" s="262">
        <v>2</v>
      </c>
      <c r="KD227" s="284">
        <v>2</v>
      </c>
      <c r="KE227" s="284">
        <v>2</v>
      </c>
      <c r="KF227" s="288">
        <v>2</v>
      </c>
    </row>
    <row r="228" spans="1:292" s="149" customFormat="1" ht="14">
      <c r="A228" s="900"/>
      <c r="B228" s="684" t="s">
        <v>315</v>
      </c>
      <c r="C228" s="19"/>
      <c r="D228" s="108"/>
      <c r="E228" s="109"/>
      <c r="F228" s="109"/>
      <c r="G228" s="109"/>
      <c r="H228" s="110"/>
      <c r="I228" s="108"/>
      <c r="J228" s="109"/>
      <c r="K228" s="109"/>
      <c r="L228" s="110"/>
      <c r="M228" s="262"/>
      <c r="N228" s="284"/>
      <c r="O228" s="284"/>
      <c r="P228" s="252"/>
      <c r="Q228" s="278"/>
      <c r="R228" s="109"/>
      <c r="S228" s="109"/>
      <c r="T228" s="110"/>
      <c r="U228" s="108"/>
      <c r="V228" s="109"/>
      <c r="W228" s="110"/>
      <c r="X228" s="108"/>
      <c r="Y228" s="109"/>
      <c r="Z228" s="109"/>
      <c r="AA228" s="110"/>
      <c r="AB228" s="117"/>
      <c r="AC228" s="118"/>
      <c r="AD228" s="118"/>
      <c r="AE228" s="119"/>
      <c r="AF228" s="675"/>
      <c r="AG228" s="689"/>
      <c r="AH228" s="689"/>
      <c r="AI228" s="689"/>
      <c r="AJ228" s="690"/>
      <c r="AK228" s="691"/>
      <c r="AL228" s="689"/>
      <c r="AM228" s="689"/>
      <c r="AN228" s="690"/>
      <c r="AO228" s="278"/>
      <c r="AP228" s="243"/>
      <c r="AQ228" s="282"/>
      <c r="AR228" s="254"/>
      <c r="AS228" s="254"/>
      <c r="AT228" s="255"/>
      <c r="AU228" s="108"/>
      <c r="AV228" s="109"/>
      <c r="AW228" s="109"/>
      <c r="AX228" s="110"/>
      <c r="AY228" s="691"/>
      <c r="AZ228" s="689"/>
      <c r="BA228" s="689"/>
      <c r="BB228" s="690"/>
      <c r="BC228" s="108"/>
      <c r="BD228" s="109"/>
      <c r="BE228" s="109"/>
      <c r="BF228" s="110"/>
      <c r="BG228" s="108"/>
      <c r="BH228" s="109"/>
      <c r="BI228" s="109"/>
      <c r="BJ228" s="110"/>
      <c r="BK228" s="108"/>
      <c r="BL228" s="110"/>
      <c r="BM228" s="129"/>
      <c r="BN228" s="130"/>
      <c r="BO228" s="130"/>
      <c r="BP228" s="131"/>
      <c r="BQ228" s="19"/>
      <c r="BR228" s="108"/>
      <c r="BS228" s="109"/>
      <c r="BT228" s="110"/>
      <c r="BU228" s="108"/>
      <c r="BV228" s="109"/>
      <c r="BW228" s="110"/>
      <c r="BX228" s="108"/>
      <c r="BY228" s="109"/>
      <c r="BZ228" s="110"/>
      <c r="CA228" s="108"/>
      <c r="CB228" s="109"/>
      <c r="CC228" s="110"/>
      <c r="CD228" s="108"/>
      <c r="CE228" s="109"/>
      <c r="CF228" s="110"/>
      <c r="CG228" s="108"/>
      <c r="CH228" s="109"/>
      <c r="CI228" s="110"/>
      <c r="CJ228" s="262"/>
      <c r="CK228" s="252"/>
      <c r="CL228" s="108"/>
      <c r="CM228" s="110"/>
      <c r="CN228" s="108"/>
      <c r="CO228" s="110"/>
      <c r="CP228" s="108"/>
      <c r="CQ228" s="110"/>
      <c r="CR228" s="19"/>
      <c r="CS228" s="19"/>
      <c r="CT228" s="117"/>
      <c r="CU228" s="119"/>
      <c r="CV228" s="432"/>
      <c r="CW228" s="514"/>
      <c r="CX228" s="514"/>
      <c r="CY228" s="513"/>
      <c r="CZ228" s="19"/>
      <c r="DA228" s="108"/>
      <c r="DB228" s="109"/>
      <c r="DC228" s="109"/>
      <c r="DD228" s="109"/>
      <c r="DE228" s="110"/>
      <c r="DF228" s="262"/>
      <c r="DG228" s="251"/>
      <c r="DH228" s="251"/>
      <c r="DI228" s="251"/>
      <c r="DJ228" s="243"/>
      <c r="DK228" s="108"/>
      <c r="DL228" s="109"/>
      <c r="DM228" s="109"/>
      <c r="DN228" s="110"/>
      <c r="DO228" s="108"/>
      <c r="DP228" s="109"/>
      <c r="DQ228" s="109"/>
      <c r="DR228" s="110"/>
      <c r="DS228" s="108"/>
      <c r="DT228" s="109"/>
      <c r="DU228" s="109"/>
      <c r="DV228" s="110"/>
      <c r="DW228" s="19"/>
      <c r="DX228" s="19"/>
      <c r="DY228" s="108"/>
      <c r="DZ228" s="109"/>
      <c r="EA228" s="109"/>
      <c r="EB228" s="110"/>
      <c r="EC228" s="19"/>
      <c r="ED228" s="19"/>
      <c r="EE228" s="108"/>
      <c r="EF228" s="110"/>
      <c r="EG228" s="108"/>
      <c r="EH228" s="110"/>
      <c r="EI228" s="108"/>
      <c r="EJ228" s="110"/>
      <c r="EK228" s="108"/>
      <c r="EL228" s="109"/>
      <c r="EM228" s="110"/>
      <c r="EN228" s="108"/>
      <c r="EO228" s="110"/>
      <c r="EP228" s="108"/>
      <c r="EQ228" s="110"/>
      <c r="ER228" s="108"/>
      <c r="ES228" s="110"/>
      <c r="ET228" s="108"/>
      <c r="EU228" s="109"/>
      <c r="EV228" s="109"/>
      <c r="EW228" s="110"/>
      <c r="EX228" s="108"/>
      <c r="EY228" s="109"/>
      <c r="EZ228" s="109"/>
      <c r="FA228" s="110"/>
      <c r="FB228" s="108"/>
      <c r="FC228" s="415"/>
      <c r="FD228" s="108"/>
      <c r="FE228" s="109"/>
      <c r="FF228" s="109"/>
      <c r="FG228" s="110"/>
      <c r="FH228" s="108"/>
      <c r="FI228" s="110"/>
      <c r="FJ228" s="108"/>
      <c r="FK228" s="110"/>
      <c r="FL228" s="282"/>
      <c r="FM228" s="110"/>
      <c r="FN228" s="108"/>
      <c r="FO228" s="109"/>
      <c r="FP228" s="109"/>
      <c r="FQ228" s="110"/>
      <c r="FR228" s="108"/>
      <c r="FS228" s="414"/>
      <c r="FT228" s="414"/>
      <c r="FU228" s="415"/>
      <c r="FV228" s="108"/>
      <c r="FW228" s="110"/>
      <c r="FX228" s="129"/>
      <c r="FY228" s="110"/>
      <c r="FZ228" s="108"/>
      <c r="GA228" s="110"/>
      <c r="GB228" s="19"/>
      <c r="GC228" s="108"/>
      <c r="GD228" s="110"/>
      <c r="GE228" s="136"/>
      <c r="GF228" s="137"/>
      <c r="GG228" s="137"/>
      <c r="GH228" s="138"/>
      <c r="GI228" s="19"/>
      <c r="GJ228" s="19"/>
      <c r="GK228" s="19"/>
      <c r="GL228" s="19"/>
      <c r="GM228" s="674"/>
      <c r="GN228" s="672"/>
      <c r="GO228" s="672"/>
      <c r="GP228" s="673"/>
      <c r="GQ228" s="108"/>
      <c r="GR228" s="109"/>
      <c r="GS228" s="109"/>
      <c r="GT228" s="110"/>
      <c r="GU228" s="108"/>
      <c r="GV228" s="109"/>
      <c r="GW228" s="109"/>
      <c r="GX228" s="110"/>
      <c r="GY228" s="108"/>
      <c r="GZ228" s="109"/>
      <c r="HA228" s="109"/>
      <c r="HB228" s="110"/>
      <c r="HC228" s="19"/>
      <c r="HD228" s="108"/>
      <c r="HE228" s="110"/>
      <c r="HF228" s="136"/>
      <c r="HG228" s="137"/>
      <c r="HH228" s="137"/>
      <c r="HI228" s="138"/>
      <c r="HJ228" s="262"/>
      <c r="HK228" s="252"/>
      <c r="HL228" s="108"/>
      <c r="HM228" s="109"/>
      <c r="HN228" s="109"/>
      <c r="HO228" s="110"/>
      <c r="HP228" s="108"/>
      <c r="HQ228" s="110"/>
      <c r="HR228" s="108"/>
      <c r="HS228" s="109"/>
      <c r="HT228" s="109"/>
      <c r="HU228" s="110"/>
      <c r="HV228" s="108"/>
      <c r="HW228" s="110"/>
      <c r="HX228" s="108"/>
      <c r="HY228" s="110"/>
      <c r="HZ228" s="108"/>
      <c r="IA228" s="109"/>
      <c r="IB228" s="109"/>
      <c r="IC228" s="110"/>
      <c r="ID228" s="108"/>
      <c r="IE228" s="110"/>
      <c r="IF228" s="108"/>
      <c r="IG228" s="110"/>
      <c r="IH228" s="108"/>
      <c r="II228" s="109"/>
      <c r="IJ228" s="109"/>
      <c r="IK228" s="110"/>
      <c r="IL228" s="19"/>
      <c r="IM228" s="108"/>
      <c r="IN228" s="110"/>
      <c r="IO228" s="108"/>
      <c r="IP228" s="109"/>
      <c r="IQ228" s="109"/>
      <c r="IR228" s="110"/>
      <c r="IS228" s="108"/>
      <c r="IT228" s="109"/>
      <c r="IU228" s="109"/>
      <c r="IV228" s="110"/>
      <c r="IW228" s="108"/>
      <c r="IX228" s="109"/>
      <c r="IY228" s="109"/>
      <c r="IZ228" s="110"/>
      <c r="JA228" s="19"/>
      <c r="JB228" s="117"/>
      <c r="JC228" s="118"/>
      <c r="JD228" s="118"/>
      <c r="JE228" s="119"/>
      <c r="JF228" s="108"/>
      <c r="JG228" s="109"/>
      <c r="JH228" s="110"/>
      <c r="JI228" s="108"/>
      <c r="JJ228" s="110"/>
      <c r="JK228" s="108"/>
      <c r="JL228" s="109"/>
      <c r="JM228" s="109"/>
      <c r="JN228" s="110"/>
      <c r="JO228" s="278"/>
      <c r="JP228" s="243"/>
      <c r="JQ228" s="108"/>
      <c r="JR228" s="109"/>
      <c r="JS228" s="109"/>
      <c r="JT228" s="110"/>
      <c r="JU228" s="108"/>
      <c r="JV228" s="109"/>
      <c r="JW228" s="109"/>
      <c r="JX228" s="110"/>
      <c r="JY228" s="117"/>
      <c r="JZ228" s="118"/>
      <c r="KA228" s="118"/>
      <c r="KB228" s="119"/>
      <c r="KC228" s="108"/>
      <c r="KD228" s="109"/>
      <c r="KE228" s="109"/>
      <c r="KF228" s="124"/>
    </row>
    <row r="229" spans="1:292" s="149" customFormat="1" ht="14">
      <c r="A229" s="900"/>
      <c r="B229" s="684" t="s">
        <v>535</v>
      </c>
      <c r="C229" s="19"/>
      <c r="D229" s="432">
        <v>15</v>
      </c>
      <c r="E229" s="514">
        <v>16</v>
      </c>
      <c r="F229" s="514">
        <v>17</v>
      </c>
      <c r="G229" s="514">
        <v>23</v>
      </c>
      <c r="H229" s="513">
        <v>27</v>
      </c>
      <c r="I229" s="324">
        <v>0.6876784769182368</v>
      </c>
      <c r="J229" s="325">
        <v>0.61916297829123479</v>
      </c>
      <c r="K229" s="325">
        <v>0.66181581779283338</v>
      </c>
      <c r="L229" s="377">
        <v>1.166743194639249</v>
      </c>
      <c r="M229" s="448">
        <v>4</v>
      </c>
      <c r="N229" s="449">
        <v>4</v>
      </c>
      <c r="O229" s="449">
        <v>5</v>
      </c>
      <c r="P229" s="671">
        <v>6</v>
      </c>
      <c r="Q229" s="278">
        <v>3.4876151699326265</v>
      </c>
      <c r="R229" s="109"/>
      <c r="S229" s="109"/>
      <c r="T229" s="110"/>
      <c r="U229" s="278">
        <v>3.71</v>
      </c>
      <c r="V229" s="251"/>
      <c r="W229" s="243"/>
      <c r="X229" s="692">
        <v>3.39</v>
      </c>
      <c r="Y229" s="693">
        <v>3.9608051568240885</v>
      </c>
      <c r="Z229" s="693">
        <v>4.6861337054567533</v>
      </c>
      <c r="AA229" s="694">
        <v>6.5965712462662749</v>
      </c>
      <c r="AB229" s="256">
        <v>3.9793876894176758</v>
      </c>
      <c r="AC229" s="271">
        <v>4.5897500423272719</v>
      </c>
      <c r="AD229" s="271">
        <v>5.3732631524535819</v>
      </c>
      <c r="AE229" s="265">
        <v>7.7224436901372444</v>
      </c>
      <c r="AF229" s="282">
        <v>2.1995325566509876</v>
      </c>
      <c r="AG229" s="685"/>
      <c r="AH229" s="685"/>
      <c r="AI229" s="685"/>
      <c r="AJ229" s="686"/>
      <c r="AK229" s="448">
        <v>2</v>
      </c>
      <c r="AL229" s="449">
        <v>2</v>
      </c>
      <c r="AM229" s="449">
        <v>2</v>
      </c>
      <c r="AN229" s="671">
        <v>3</v>
      </c>
      <c r="AO229" s="278">
        <v>6.0358859795174515</v>
      </c>
      <c r="AP229" s="243">
        <v>6.7846352540987338</v>
      </c>
      <c r="AQ229" s="450">
        <v>0.2</v>
      </c>
      <c r="AR229" s="451">
        <v>0.2</v>
      </c>
      <c r="AS229" s="451">
        <v>0.4</v>
      </c>
      <c r="AT229" s="452">
        <v>0.4</v>
      </c>
      <c r="AU229" s="670"/>
      <c r="AV229" s="327"/>
      <c r="AW229" s="327"/>
      <c r="AX229" s="326"/>
      <c r="AY229" s="670">
        <v>9</v>
      </c>
      <c r="AZ229" s="327">
        <v>11</v>
      </c>
      <c r="BA229" s="327">
        <v>12</v>
      </c>
      <c r="BB229" s="326">
        <v>14</v>
      </c>
      <c r="BC229" s="448">
        <v>9</v>
      </c>
      <c r="BD229" s="449">
        <v>10</v>
      </c>
      <c r="BE229" s="449">
        <v>11</v>
      </c>
      <c r="BF229" s="671">
        <v>12</v>
      </c>
      <c r="BG229" s="453">
        <v>3.6</v>
      </c>
      <c r="BH229" s="378">
        <v>3.8</v>
      </c>
      <c r="BI229" s="378">
        <v>4</v>
      </c>
      <c r="BJ229" s="454">
        <v>4.8</v>
      </c>
      <c r="BK229" s="120">
        <v>3</v>
      </c>
      <c r="BL229" s="122"/>
      <c r="BM229" s="129">
        <v>1.8948827567213931</v>
      </c>
      <c r="BN229" s="130">
        <v>2.356712952025207</v>
      </c>
      <c r="BO229" s="130">
        <v>2.9604894276890548</v>
      </c>
      <c r="BP229" s="131">
        <v>3.8658589105757231</v>
      </c>
      <c r="BQ229" s="19">
        <v>0.08</v>
      </c>
      <c r="BR229" s="108"/>
      <c r="BS229" s="109"/>
      <c r="BT229" s="110"/>
      <c r="BU229" s="108"/>
      <c r="BV229" s="109"/>
      <c r="BW229" s="110"/>
      <c r="BX229" s="108"/>
      <c r="BY229" s="109"/>
      <c r="BZ229" s="110"/>
      <c r="CA229" s="108"/>
      <c r="CB229" s="109"/>
      <c r="CC229" s="110"/>
      <c r="CD229" s="108"/>
      <c r="CE229" s="109"/>
      <c r="CF229" s="110"/>
      <c r="CG229" s="108"/>
      <c r="CH229" s="109"/>
      <c r="CI229" s="110"/>
      <c r="CJ229" s="262">
        <v>11.4</v>
      </c>
      <c r="CK229" s="252">
        <v>19.5</v>
      </c>
      <c r="CL229" s="418">
        <v>8.6</v>
      </c>
      <c r="CM229" s="513">
        <v>11</v>
      </c>
      <c r="CN229" s="262">
        <v>12.1</v>
      </c>
      <c r="CO229" s="252">
        <v>17.420000000000002</v>
      </c>
      <c r="CP229" s="695">
        <v>12.9</v>
      </c>
      <c r="CQ229" s="696">
        <v>21</v>
      </c>
      <c r="CR229" s="266">
        <v>14.7</v>
      </c>
      <c r="CS229" s="19"/>
      <c r="CT229" s="256">
        <v>11.4</v>
      </c>
      <c r="CU229" s="265">
        <v>19.5</v>
      </c>
      <c r="CV229" s="450"/>
      <c r="CW229" s="451"/>
      <c r="CX229" s="451"/>
      <c r="CY229" s="452"/>
      <c r="CZ229" s="678">
        <v>17</v>
      </c>
      <c r="DA229" s="262">
        <v>14.257071900293996</v>
      </c>
      <c r="DB229" s="284">
        <v>15.120147582470487</v>
      </c>
      <c r="DC229" s="284">
        <v>17.776780471985337</v>
      </c>
      <c r="DD229" s="284">
        <v>25.063446320035411</v>
      </c>
      <c r="DE229" s="252">
        <v>27.207877728525308</v>
      </c>
      <c r="DF229" s="448">
        <v>13</v>
      </c>
      <c r="DG229" s="449">
        <v>15</v>
      </c>
      <c r="DH229" s="449">
        <v>18</v>
      </c>
      <c r="DI229" s="449">
        <v>21</v>
      </c>
      <c r="DJ229" s="671">
        <v>22</v>
      </c>
      <c r="DK229" s="262">
        <v>12.9</v>
      </c>
      <c r="DL229" s="284">
        <v>14.8</v>
      </c>
      <c r="DM229" s="284">
        <v>17.5</v>
      </c>
      <c r="DN229" s="252">
        <v>21.1</v>
      </c>
      <c r="DO229" s="448">
        <v>1.1235243126060064</v>
      </c>
      <c r="DP229" s="449">
        <v>1.5827224354784204</v>
      </c>
      <c r="DQ229" s="449">
        <v>3.1110014900857146</v>
      </c>
      <c r="DR229" s="671">
        <v>3.5251675090695782</v>
      </c>
      <c r="DS229" s="697">
        <v>0.32</v>
      </c>
      <c r="DT229" s="698">
        <v>1.47</v>
      </c>
      <c r="DU229" s="698">
        <v>2.36</v>
      </c>
      <c r="DV229" s="110"/>
      <c r="DW229" s="19"/>
      <c r="DX229" s="19"/>
      <c r="DY229" s="670">
        <v>1.1901842314203533E-4</v>
      </c>
      <c r="DZ229" s="327">
        <v>1.1857953121867689E-4</v>
      </c>
      <c r="EA229" s="327">
        <v>1.6988643859542184E-4</v>
      </c>
      <c r="EB229" s="326">
        <v>2.7077331184330501E-4</v>
      </c>
      <c r="EC229" s="19"/>
      <c r="ED229" s="19"/>
      <c r="EE229" s="278">
        <v>1.6</v>
      </c>
      <c r="EF229" s="243"/>
      <c r="EG229" s="262">
        <v>11.12</v>
      </c>
      <c r="EH229" s="252"/>
      <c r="EI229" s="429">
        <v>9.75</v>
      </c>
      <c r="EJ229" s="431"/>
      <c r="EK229" s="278">
        <v>6</v>
      </c>
      <c r="EL229" s="251"/>
      <c r="EM229" s="243"/>
      <c r="EN229" s="670">
        <v>8.4</v>
      </c>
      <c r="EO229" s="326">
        <v>12.8</v>
      </c>
      <c r="EP229" s="278">
        <v>24</v>
      </c>
      <c r="EQ229" s="243"/>
      <c r="ER229" s="278">
        <v>5.3</v>
      </c>
      <c r="ES229" s="243"/>
      <c r="ET229" s="324">
        <v>1.6246288471457859</v>
      </c>
      <c r="EU229" s="325">
        <v>1.8122411482255241</v>
      </c>
      <c r="EV229" s="325">
        <v>2.1303601028583823</v>
      </c>
      <c r="EW229" s="377">
        <v>3.3399192371763622</v>
      </c>
      <c r="EX229" s="324">
        <v>0.78136376281710551</v>
      </c>
      <c r="EY229" s="325">
        <v>0.77717486777506695</v>
      </c>
      <c r="EZ229" s="325">
        <v>0.93417381024283741</v>
      </c>
      <c r="FA229" s="377">
        <v>1.4146569944865213</v>
      </c>
      <c r="FB229" s="278">
        <v>25</v>
      </c>
      <c r="FC229" s="415"/>
      <c r="FD229" s="679">
        <v>11.101287856132318</v>
      </c>
      <c r="FE229" s="680">
        <v>12.659926739309077</v>
      </c>
      <c r="FF229" s="680">
        <v>13.842511199785045</v>
      </c>
      <c r="FG229" s="681">
        <v>16.717631483753625</v>
      </c>
      <c r="FH229" s="278">
        <v>27.2</v>
      </c>
      <c r="FI229" s="243"/>
      <c r="FJ229" s="278">
        <v>31</v>
      </c>
      <c r="FK229" s="243"/>
      <c r="FL229" s="448">
        <v>13.01</v>
      </c>
      <c r="FM229" s="671">
        <v>17.7</v>
      </c>
      <c r="FN229" s="699">
        <v>1.7287821856236589</v>
      </c>
      <c r="FO229" s="700">
        <v>2.2921901739360098</v>
      </c>
      <c r="FP229" s="700">
        <v>2.3677611126323161</v>
      </c>
      <c r="FQ229" s="701">
        <v>3.4703112545578141</v>
      </c>
      <c r="FR229" s="702">
        <v>13.143873623056081</v>
      </c>
      <c r="FS229" s="703">
        <v>13.558470653128429</v>
      </c>
      <c r="FT229" s="703">
        <v>15.170178809825524</v>
      </c>
      <c r="FU229" s="704">
        <v>18.499300140189913</v>
      </c>
      <c r="FV229" s="278">
        <v>6</v>
      </c>
      <c r="FW229" s="243"/>
      <c r="FX229" s="278">
        <v>5.9</v>
      </c>
      <c r="FY229" s="243"/>
      <c r="FZ229" s="256">
        <v>5</v>
      </c>
      <c r="GA229" s="532">
        <v>10</v>
      </c>
      <c r="GB229" s="285"/>
      <c r="GC229" s="120">
        <v>0.03</v>
      </c>
      <c r="GD229" s="122"/>
      <c r="GE229" s="136">
        <v>0.30177271692244578</v>
      </c>
      <c r="GF229" s="137">
        <v>0.35885386294236366</v>
      </c>
      <c r="GG229" s="137">
        <v>0.34695677480366022</v>
      </c>
      <c r="GH229" s="138">
        <v>0.54630136927021555</v>
      </c>
      <c r="GI229" s="19"/>
      <c r="GJ229" s="19"/>
      <c r="GK229" s="19"/>
      <c r="GL229" s="19"/>
      <c r="GM229" s="256">
        <v>5.451635855396999</v>
      </c>
      <c r="GN229" s="327">
        <v>6.201501166215059</v>
      </c>
      <c r="GO229" s="327">
        <v>7.1270110391949526</v>
      </c>
      <c r="GP229" s="326">
        <v>9.678245661964489</v>
      </c>
      <c r="GQ229" s="670">
        <v>15.475391627420079</v>
      </c>
      <c r="GR229" s="327">
        <v>17.285876984028235</v>
      </c>
      <c r="GS229" s="327">
        <v>19.238466412281237</v>
      </c>
      <c r="GT229" s="326">
        <v>21.742115562781901</v>
      </c>
      <c r="GU229" s="670">
        <v>5.03</v>
      </c>
      <c r="GV229" s="327">
        <v>6.12</v>
      </c>
      <c r="GW229" s="327">
        <v>7.1766666666666659</v>
      </c>
      <c r="GX229" s="326">
        <v>9.7033333333333349</v>
      </c>
      <c r="GY229" s="670">
        <v>4.101214638398968</v>
      </c>
      <c r="GZ229" s="327">
        <v>5.1587755066254761</v>
      </c>
      <c r="HA229" s="327">
        <v>5.7567826193298233</v>
      </c>
      <c r="HB229" s="326">
        <v>8.1841871935876718</v>
      </c>
      <c r="HC229" s="19"/>
      <c r="HD229" s="372">
        <v>9</v>
      </c>
      <c r="HE229" s="374"/>
      <c r="HF229" s="136">
        <v>0.55526712748589124</v>
      </c>
      <c r="HG229" s="137">
        <v>0.63130468499283288</v>
      </c>
      <c r="HH229" s="137">
        <v>0.79689671980031418</v>
      </c>
      <c r="HI229" s="138">
        <v>1.1970674321880359</v>
      </c>
      <c r="HJ229" s="278">
        <v>6</v>
      </c>
      <c r="HK229" s="243"/>
      <c r="HL229" s="450">
        <v>0.78</v>
      </c>
      <c r="HM229" s="451">
        <v>0.75</v>
      </c>
      <c r="HN229" s="451">
        <v>0.68</v>
      </c>
      <c r="HO229" s="452">
        <v>0.65</v>
      </c>
      <c r="HP229" s="108">
        <v>20.6</v>
      </c>
      <c r="HQ229" s="677">
        <v>14.77</v>
      </c>
      <c r="HR229" s="324">
        <v>1.5548405984887914</v>
      </c>
      <c r="HS229" s="325">
        <v>1.7453083984883873</v>
      </c>
      <c r="HT229" s="325">
        <v>2.0635959644635116</v>
      </c>
      <c r="HU229" s="377">
        <v>2.7394116570075551</v>
      </c>
      <c r="HV229" s="278">
        <v>13</v>
      </c>
      <c r="HW229" s="243"/>
      <c r="HX229" s="278">
        <v>14</v>
      </c>
      <c r="HY229" s="243"/>
      <c r="HZ229" s="670">
        <v>13.628840067979342</v>
      </c>
      <c r="IA229" s="327">
        <v>14.929345978246413</v>
      </c>
      <c r="IB229" s="327">
        <v>16.436003899090583</v>
      </c>
      <c r="IC229" s="326">
        <v>19.82637812419631</v>
      </c>
      <c r="ID229" s="278">
        <v>23</v>
      </c>
      <c r="IE229" s="243"/>
      <c r="IF229" s="278">
        <v>27</v>
      </c>
      <c r="IG229" s="243"/>
      <c r="IH229" s="670">
        <v>3.1816638696512278</v>
      </c>
      <c r="II229" s="327">
        <v>3.7589727612494941</v>
      </c>
      <c r="IJ229" s="327">
        <v>4.3596550481314464</v>
      </c>
      <c r="IK229" s="326">
        <v>5.1572451280222777</v>
      </c>
      <c r="IL229" s="19"/>
      <c r="IM229" s="278">
        <v>17</v>
      </c>
      <c r="IN229" s="243"/>
      <c r="IO229" s="448">
        <v>14.770846273823798</v>
      </c>
      <c r="IP229" s="449">
        <v>20.6</v>
      </c>
      <c r="IQ229" s="449">
        <v>18.466474534990844</v>
      </c>
      <c r="IR229" s="671">
        <v>19.756143244997229</v>
      </c>
      <c r="IS229" s="448">
        <v>20.480120879989443</v>
      </c>
      <c r="IT229" s="449">
        <v>24.572204054680345</v>
      </c>
      <c r="IU229" s="449">
        <v>0.77574638515066363</v>
      </c>
      <c r="IV229" s="671">
        <v>0.93087779089156464</v>
      </c>
      <c r="IW229" s="324">
        <v>0.38221185094399529</v>
      </c>
      <c r="IX229" s="325">
        <v>0.46743479511328329</v>
      </c>
      <c r="IY229" s="325">
        <v>0.54598777578958724</v>
      </c>
      <c r="IZ229" s="377">
        <v>0.78089831779402707</v>
      </c>
      <c r="JA229" s="19"/>
      <c r="JB229" s="256">
        <v>10.6</v>
      </c>
      <c r="JC229" s="271">
        <v>11.6</v>
      </c>
      <c r="JD229" s="271">
        <v>13.3</v>
      </c>
      <c r="JE229" s="265">
        <v>15.9</v>
      </c>
      <c r="JF229" s="670">
        <v>1.5219200057142155</v>
      </c>
      <c r="JG229" s="327">
        <v>2.3675342612951549</v>
      </c>
      <c r="JH229" s="326">
        <v>2.9920163170100671</v>
      </c>
      <c r="JI229" s="262">
        <v>2</v>
      </c>
      <c r="JJ229" s="243"/>
      <c r="JK229" s="324">
        <v>0.65174755598446477</v>
      </c>
      <c r="JL229" s="325">
        <v>0.73557191853342174</v>
      </c>
      <c r="JM229" s="325">
        <v>0.7492895563684282</v>
      </c>
      <c r="JN229" s="377">
        <v>1.1072132994504014</v>
      </c>
      <c r="JO229" s="278"/>
      <c r="JP229" s="243"/>
      <c r="JQ229" s="670">
        <v>3.5721322471184811</v>
      </c>
      <c r="JR229" s="327">
        <v>3.9690782096509594</v>
      </c>
      <c r="JS229" s="327">
        <v>4.8537874372353604</v>
      </c>
      <c r="JT229" s="326">
        <v>6.704583399473135</v>
      </c>
      <c r="JU229" s="670">
        <v>1.1377703133823398</v>
      </c>
      <c r="JV229" s="327">
        <v>1.504698528830261</v>
      </c>
      <c r="JW229" s="327">
        <v>0.74860119200942987</v>
      </c>
      <c r="JX229" s="326">
        <v>0.79703825638127668</v>
      </c>
      <c r="JY229" s="256">
        <v>11.8</v>
      </c>
      <c r="JZ229" s="271">
        <v>13.2</v>
      </c>
      <c r="KA229" s="271">
        <v>14.6</v>
      </c>
      <c r="KB229" s="265">
        <v>18.2</v>
      </c>
      <c r="KC229" s="670">
        <v>2.4114868297240246</v>
      </c>
      <c r="KD229" s="327">
        <v>2.5636360251882113</v>
      </c>
      <c r="KE229" s="327">
        <v>2.7688296615889469</v>
      </c>
      <c r="KF229" s="683">
        <v>3.6228821279603216</v>
      </c>
    </row>
    <row r="230" spans="1:292" s="149" customFormat="1" ht="14">
      <c r="A230" s="900"/>
      <c r="B230" s="684" t="s">
        <v>269</v>
      </c>
      <c r="C230" s="19"/>
      <c r="D230" s="108"/>
      <c r="E230" s="109"/>
      <c r="F230" s="109"/>
      <c r="G230" s="109"/>
      <c r="H230" s="110"/>
      <c r="I230" s="705">
        <v>0.10771988095494046</v>
      </c>
      <c r="J230" s="706">
        <v>2.8199901857954675E-2</v>
      </c>
      <c r="K230" s="706">
        <v>2.1359855097171698E-2</v>
      </c>
      <c r="L230" s="707">
        <v>4.0042127834646314E-2</v>
      </c>
      <c r="M230" s="108"/>
      <c r="N230" s="109"/>
      <c r="O230" s="109"/>
      <c r="P230" s="110"/>
      <c r="Q230" s="135">
        <v>0.77721059010195592</v>
      </c>
      <c r="R230" s="109"/>
      <c r="S230" s="109"/>
      <c r="T230" s="110"/>
      <c r="U230" s="135">
        <v>0.09</v>
      </c>
      <c r="V230" s="140"/>
      <c r="W230" s="241"/>
      <c r="X230" s="697">
        <v>0.09</v>
      </c>
      <c r="Y230" s="708">
        <v>7.9910304490281386E-2</v>
      </c>
      <c r="Z230" s="708">
        <v>0.22172898930149731</v>
      </c>
      <c r="AA230" s="709">
        <v>0.31086380734932212</v>
      </c>
      <c r="AB230" s="132">
        <v>0.13573969703208513</v>
      </c>
      <c r="AC230" s="133">
        <v>0.1196936319743529</v>
      </c>
      <c r="AD230" s="133">
        <v>0.16561298205606553</v>
      </c>
      <c r="AE230" s="134">
        <v>0.2059160068738784</v>
      </c>
      <c r="AF230" s="282">
        <v>6.3525032408273549E-2</v>
      </c>
      <c r="AG230" s="685"/>
      <c r="AH230" s="685"/>
      <c r="AI230" s="685"/>
      <c r="AJ230" s="686"/>
      <c r="AK230" s="675">
        <v>0.04</v>
      </c>
      <c r="AL230" s="676">
        <v>0.14000000000000001</v>
      </c>
      <c r="AM230" s="676">
        <v>0.06</v>
      </c>
      <c r="AN230" s="677">
        <v>0.28000000000000003</v>
      </c>
      <c r="AO230" s="278">
        <v>0.87248219008058381</v>
      </c>
      <c r="AP230" s="243">
        <v>0.78656510037012783</v>
      </c>
      <c r="AQ230" s="710">
        <v>6.4137819019479299E-3</v>
      </c>
      <c r="AR230" s="711">
        <v>2.83296908651215E-2</v>
      </c>
      <c r="AS230" s="711">
        <v>5.5264034873409897E-3</v>
      </c>
      <c r="AT230" s="712">
        <v>4.8678209284258901E-2</v>
      </c>
      <c r="AU230" s="129"/>
      <c r="AV230" s="130"/>
      <c r="AW230" s="130"/>
      <c r="AX230" s="131"/>
      <c r="AY230" s="670">
        <v>2.1419241763208628E-3</v>
      </c>
      <c r="AZ230" s="327">
        <v>4.0005270373068601E-3</v>
      </c>
      <c r="BA230" s="327">
        <v>3.8444474605427103E-3</v>
      </c>
      <c r="BB230" s="326">
        <v>5.0335134911805206E-3</v>
      </c>
      <c r="BC230" s="448">
        <v>4.35597736972781E-4</v>
      </c>
      <c r="BD230" s="449">
        <v>5.0157501034789548E-3</v>
      </c>
      <c r="BE230" s="449">
        <v>5.3287257004466576E-3</v>
      </c>
      <c r="BF230" s="671">
        <v>3.1226311655289949E-3</v>
      </c>
      <c r="BG230" s="570"/>
      <c r="BH230" s="571"/>
      <c r="BI230" s="571"/>
      <c r="BJ230" s="572"/>
      <c r="BK230" s="108">
        <v>0.05</v>
      </c>
      <c r="BL230" s="110"/>
      <c r="BM230" s="129">
        <v>2.5069061350858707E-2</v>
      </c>
      <c r="BN230" s="130">
        <v>2.3366749847335975E-2</v>
      </c>
      <c r="BO230" s="130">
        <v>6.4709382794570489E-2</v>
      </c>
      <c r="BP230" s="131">
        <v>0.11215690804482656</v>
      </c>
      <c r="BQ230" s="19">
        <v>0.02</v>
      </c>
      <c r="BR230" s="108"/>
      <c r="BS230" s="109"/>
      <c r="BT230" s="110"/>
      <c r="BU230" s="108"/>
      <c r="BV230" s="109"/>
      <c r="BW230" s="110"/>
      <c r="BX230" s="108"/>
      <c r="BY230" s="109"/>
      <c r="BZ230" s="110"/>
      <c r="CA230" s="108"/>
      <c r="CB230" s="109"/>
      <c r="CC230" s="110"/>
      <c r="CD230" s="108"/>
      <c r="CE230" s="109"/>
      <c r="CF230" s="110"/>
      <c r="CG230" s="108"/>
      <c r="CH230" s="109"/>
      <c r="CI230" s="110"/>
      <c r="CJ230" s="262"/>
      <c r="CK230" s="252"/>
      <c r="CL230" s="108">
        <v>0.32</v>
      </c>
      <c r="CM230" s="110">
        <v>0.22</v>
      </c>
      <c r="CN230" s="129">
        <v>0.41</v>
      </c>
      <c r="CO230" s="131">
        <v>0.61</v>
      </c>
      <c r="CP230" s="129">
        <v>0.28000000000000003</v>
      </c>
      <c r="CQ230" s="131">
        <v>1.4999999999999999E-2</v>
      </c>
      <c r="CR230" s="128">
        <v>0.36</v>
      </c>
      <c r="CS230" s="19"/>
      <c r="CT230" s="132">
        <v>0.38</v>
      </c>
      <c r="CU230" s="134">
        <v>0.36</v>
      </c>
      <c r="CV230" s="108"/>
      <c r="CW230" s="109"/>
      <c r="CX230" s="109"/>
      <c r="CY230" s="110"/>
      <c r="CZ230" s="19">
        <v>0.02</v>
      </c>
      <c r="DA230" s="262">
        <v>0.82187035485286253</v>
      </c>
      <c r="DB230" s="284">
        <v>0.32836206582815308</v>
      </c>
      <c r="DC230" s="284">
        <v>1.6221444747284663</v>
      </c>
      <c r="DD230" s="284">
        <v>2.4624487605324332</v>
      </c>
      <c r="DE230" s="252">
        <v>1.1397850467751971</v>
      </c>
      <c r="DF230" s="129"/>
      <c r="DG230" s="140">
        <v>0.50694382614219236</v>
      </c>
      <c r="DH230" s="140">
        <v>0.31824934808329114</v>
      </c>
      <c r="DI230" s="140">
        <v>0.45327917038048765</v>
      </c>
      <c r="DJ230" s="241"/>
      <c r="DK230" s="129">
        <v>0.18130346114299964</v>
      </c>
      <c r="DL230" s="130">
        <v>6.4787742373087709E-2</v>
      </c>
      <c r="DM230" s="130">
        <v>0.25428054307627512</v>
      </c>
      <c r="DN230" s="131">
        <v>0.13642044197933956</v>
      </c>
      <c r="DO230" s="448">
        <v>6.581798050490173E-2</v>
      </c>
      <c r="DP230" s="449">
        <v>0.13168102135946758</v>
      </c>
      <c r="DQ230" s="449">
        <v>0.12647697593586682</v>
      </c>
      <c r="DR230" s="671">
        <v>0.20870416900016692</v>
      </c>
      <c r="DS230" s="713">
        <v>0.11</v>
      </c>
      <c r="DT230" s="714">
        <v>0.3</v>
      </c>
      <c r="DU230" s="714">
        <v>0.46</v>
      </c>
      <c r="DV230" s="110"/>
      <c r="DW230" s="19"/>
      <c r="DX230" s="19"/>
      <c r="DY230" s="670">
        <v>3.939999448059267E-5</v>
      </c>
      <c r="DZ230" s="327">
        <v>1.8975034620121139E-5</v>
      </c>
      <c r="EA230" s="327">
        <v>6.0181563471685644E-5</v>
      </c>
      <c r="EB230" s="326">
        <v>1.1522116381660816E-4</v>
      </c>
      <c r="EC230" s="19"/>
      <c r="ED230" s="19"/>
      <c r="EE230" s="108">
        <v>0.03</v>
      </c>
      <c r="EF230" s="241"/>
      <c r="EG230" s="108">
        <v>0.3</v>
      </c>
      <c r="EH230" s="110"/>
      <c r="EI230" s="455">
        <v>0.3</v>
      </c>
      <c r="EJ230" s="369"/>
      <c r="EK230" s="108">
        <v>0.4</v>
      </c>
      <c r="EL230" s="140"/>
      <c r="EM230" s="241"/>
      <c r="EN230" s="670">
        <v>0.4</v>
      </c>
      <c r="EO230" s="326">
        <v>7.84</v>
      </c>
      <c r="EP230" s="135">
        <v>2.8</v>
      </c>
      <c r="EQ230" s="241"/>
      <c r="ER230" s="135">
        <v>0.4</v>
      </c>
      <c r="ES230" s="241"/>
      <c r="ET230" s="324">
        <v>0.12374992072415517</v>
      </c>
      <c r="EU230" s="325">
        <v>8.0466871918748101E-2</v>
      </c>
      <c r="EV230" s="325">
        <v>0.22417323392165608</v>
      </c>
      <c r="EW230" s="377">
        <v>5.8769366175332925E-2</v>
      </c>
      <c r="EX230" s="705">
        <v>2.8739861445062024E-2</v>
      </c>
      <c r="EY230" s="706">
        <v>2.7006637668768284E-2</v>
      </c>
      <c r="EZ230" s="706">
        <v>9.4177231112116122E-3</v>
      </c>
      <c r="FA230" s="707">
        <v>2.5342854523967652E-2</v>
      </c>
      <c r="FB230" s="135">
        <v>0.1</v>
      </c>
      <c r="FC230" s="415"/>
      <c r="FD230" s="699">
        <v>0.42699629712696729</v>
      </c>
      <c r="FE230" s="700">
        <v>0.52418822911047402</v>
      </c>
      <c r="FF230" s="700">
        <v>0.6952066147107433</v>
      </c>
      <c r="FG230" s="701">
        <v>1.0915218873462678</v>
      </c>
      <c r="FH230" s="135">
        <v>0.3</v>
      </c>
      <c r="FI230" s="241"/>
      <c r="FJ230" s="135">
        <v>3</v>
      </c>
      <c r="FK230" s="241"/>
      <c r="FL230" s="262"/>
      <c r="FM230" s="572"/>
      <c r="FN230" s="699">
        <v>3.6922661199486076E-2</v>
      </c>
      <c r="FO230" s="700">
        <v>9.2170826729095115E-2</v>
      </c>
      <c r="FP230" s="700">
        <v>0.12113796200581732</v>
      </c>
      <c r="FQ230" s="701">
        <v>0.16149114687951263</v>
      </c>
      <c r="FR230" s="702">
        <v>0.10919823058788249</v>
      </c>
      <c r="FS230" s="703">
        <v>0.22476492267340864</v>
      </c>
      <c r="FT230" s="703">
        <v>0.22916907413701523</v>
      </c>
      <c r="FU230" s="704">
        <v>0.47955221571870665</v>
      </c>
      <c r="FV230" s="135">
        <v>0.3</v>
      </c>
      <c r="FW230" s="241"/>
      <c r="FX230" s="135">
        <v>0.08</v>
      </c>
      <c r="FY230" s="241"/>
      <c r="FZ230" s="129"/>
      <c r="GA230" s="131"/>
      <c r="GB230" s="141"/>
      <c r="GC230" s="108">
        <v>0.01</v>
      </c>
      <c r="GD230" s="110"/>
      <c r="GE230" s="136">
        <v>6.1752496119349957E-2</v>
      </c>
      <c r="GF230" s="137">
        <v>2.0782575180480316E-2</v>
      </c>
      <c r="GG230" s="137">
        <v>3.9733279665424316E-2</v>
      </c>
      <c r="GH230" s="138">
        <v>0.10969777801193895</v>
      </c>
      <c r="GI230" s="19"/>
      <c r="GJ230" s="19"/>
      <c r="GK230" s="19"/>
      <c r="GL230" s="19"/>
      <c r="GM230" s="189">
        <v>6.2292280052697289E-2</v>
      </c>
      <c r="GN230" s="325">
        <v>0.20978797786063669</v>
      </c>
      <c r="GO230" s="325">
        <v>9.4449955495341742E-2</v>
      </c>
      <c r="GP230" s="377">
        <v>0.12714811890743474</v>
      </c>
      <c r="GQ230" s="324">
        <v>7.3058298861224502E-2</v>
      </c>
      <c r="GR230" s="325">
        <v>0.19694339520060053</v>
      </c>
      <c r="GS230" s="325">
        <v>7.5077197699103898E-2</v>
      </c>
      <c r="GT230" s="377">
        <v>0.22208219702617663</v>
      </c>
      <c r="GU230" s="324">
        <v>0.12124355652982141</v>
      </c>
      <c r="GV230" s="325">
        <v>4.5825756949558656E-2</v>
      </c>
      <c r="GW230" s="325">
        <v>9.2915732431775963E-2</v>
      </c>
      <c r="GX230" s="377">
        <v>8.1445278152470726E-2</v>
      </c>
      <c r="GY230" s="324">
        <v>0.19651516222043008</v>
      </c>
      <c r="GZ230" s="325">
        <v>4.7297518831323541E-2</v>
      </c>
      <c r="HA230" s="325">
        <v>5.0696424811501481E-2</v>
      </c>
      <c r="HB230" s="377">
        <v>9.4494428029317845E-2</v>
      </c>
      <c r="HC230" s="19"/>
      <c r="HD230" s="108">
        <v>0.4</v>
      </c>
      <c r="HE230" s="110"/>
      <c r="HF230" s="136">
        <v>4.5338223771063321E-2</v>
      </c>
      <c r="HG230" s="137">
        <v>0.10160858708458276</v>
      </c>
      <c r="HH230" s="137">
        <v>5.8927565275067373E-2</v>
      </c>
      <c r="HI230" s="138">
        <v>3.9228484730538922E-2</v>
      </c>
      <c r="HJ230" s="135">
        <v>0.3</v>
      </c>
      <c r="HK230" s="243"/>
      <c r="HL230" s="108"/>
      <c r="HM230" s="109"/>
      <c r="HN230" s="109"/>
      <c r="HO230" s="110"/>
      <c r="HP230" s="108"/>
      <c r="HQ230" s="677">
        <v>0.84</v>
      </c>
      <c r="HR230" s="705">
        <v>3.4234977212985386E-2</v>
      </c>
      <c r="HS230" s="706">
        <v>2.3657018214588377E-2</v>
      </c>
      <c r="HT230" s="706">
        <v>4.101347441481662E-2</v>
      </c>
      <c r="HU230" s="707">
        <v>3.0327715466441491E-2</v>
      </c>
      <c r="HV230" s="135">
        <v>2.2999999999999998</v>
      </c>
      <c r="HW230" s="241"/>
      <c r="HX230" s="262">
        <v>1</v>
      </c>
      <c r="HY230" s="241"/>
      <c r="HZ230" s="324">
        <v>0.16780261430853513</v>
      </c>
      <c r="IA230" s="325">
        <v>5.5938733017047652E-2</v>
      </c>
      <c r="IB230" s="325">
        <v>0.46792341877364912</v>
      </c>
      <c r="IC230" s="377">
        <v>0.25447085601123826</v>
      </c>
      <c r="ID230" s="135">
        <v>0.3</v>
      </c>
      <c r="IE230" s="241"/>
      <c r="IF230" s="135">
        <v>2.8</v>
      </c>
      <c r="IG230" s="241"/>
      <c r="IH230" s="324">
        <v>2.3083023599721732E-2</v>
      </c>
      <c r="II230" s="325">
        <v>0.11897595273650352</v>
      </c>
      <c r="IJ230" s="325">
        <v>5.2326080781859532E-2</v>
      </c>
      <c r="IK230" s="377">
        <v>0.14079668038511337</v>
      </c>
      <c r="IL230" s="19"/>
      <c r="IM230" s="135">
        <v>0.3</v>
      </c>
      <c r="IN230" s="241"/>
      <c r="IO230" s="448">
        <v>0.83666465662753398</v>
      </c>
      <c r="IP230" s="449"/>
      <c r="IQ230" s="449">
        <v>0.61624807827045081</v>
      </c>
      <c r="IR230" s="671">
        <v>0.74911246783429064</v>
      </c>
      <c r="IS230" s="262">
        <v>0.60575020237945987</v>
      </c>
      <c r="IT230" s="284">
        <v>1.229999715688981</v>
      </c>
      <c r="IU230" s="284">
        <v>6</v>
      </c>
      <c r="IV230" s="252">
        <v>6</v>
      </c>
      <c r="IW230" s="705">
        <v>6.8902992899372E-3</v>
      </c>
      <c r="IX230" s="706">
        <v>4.9481547585411897E-3</v>
      </c>
      <c r="IY230" s="706">
        <v>1.6586306920119493E-2</v>
      </c>
      <c r="IZ230" s="707">
        <v>6.3878481000331624E-2</v>
      </c>
      <c r="JA230" s="19"/>
      <c r="JB230" s="132">
        <v>0.2</v>
      </c>
      <c r="JC230" s="133">
        <v>0.08</v>
      </c>
      <c r="JD230" s="133">
        <v>0.32</v>
      </c>
      <c r="JE230" s="134">
        <v>0.18</v>
      </c>
      <c r="JF230" s="324">
        <v>7.5689625448971121E-2</v>
      </c>
      <c r="JG230" s="325">
        <v>9.0959262868567883E-2</v>
      </c>
      <c r="JH230" s="377">
        <v>9.5252720178486128E-2</v>
      </c>
      <c r="JI230" s="135">
        <v>0.06</v>
      </c>
      <c r="JJ230" s="241"/>
      <c r="JK230" s="705">
        <v>4.7764713834180433E-2</v>
      </c>
      <c r="JL230" s="706">
        <v>4.461438433051771E-2</v>
      </c>
      <c r="JM230" s="706">
        <v>1.5021611662846527E-2</v>
      </c>
      <c r="JN230" s="707">
        <v>4.1164497804073968E-2</v>
      </c>
      <c r="JO230" s="278"/>
      <c r="JP230" s="243"/>
      <c r="JQ230" s="324">
        <v>6.542730666540722E-2</v>
      </c>
      <c r="JR230" s="325">
        <v>3.9626478486207747E-2</v>
      </c>
      <c r="JS230" s="325">
        <v>1.0147536378108373E-2</v>
      </c>
      <c r="JT230" s="377">
        <v>0.29048506030416082</v>
      </c>
      <c r="JU230" s="670">
        <v>6</v>
      </c>
      <c r="JV230" s="327">
        <v>3</v>
      </c>
      <c r="JW230" s="327">
        <v>2.9826333993988423E-2</v>
      </c>
      <c r="JX230" s="326">
        <v>1.1269477599519075E-2</v>
      </c>
      <c r="JY230" s="132">
        <v>0.27</v>
      </c>
      <c r="JZ230" s="133">
        <v>0.38</v>
      </c>
      <c r="KA230" s="133">
        <v>0.5</v>
      </c>
      <c r="KB230" s="134">
        <v>0.38</v>
      </c>
      <c r="KC230" s="705">
        <v>4.0576239520575243E-2</v>
      </c>
      <c r="KD230" s="706">
        <v>3.3691201399863063E-2</v>
      </c>
      <c r="KE230" s="325">
        <v>0.11509947977933531</v>
      </c>
      <c r="KF230" s="715">
        <v>0.22225943222261677</v>
      </c>
    </row>
    <row r="231" spans="1:292" s="156" customFormat="1" ht="15.75" customHeight="1">
      <c r="A231" s="900"/>
      <c r="B231" s="603" t="s">
        <v>270</v>
      </c>
      <c r="C231" s="266"/>
      <c r="D231" s="262"/>
      <c r="E231" s="284"/>
      <c r="F231" s="284"/>
      <c r="G231" s="284"/>
      <c r="H231" s="252"/>
      <c r="I231" s="262">
        <v>3</v>
      </c>
      <c r="J231" s="284">
        <v>3</v>
      </c>
      <c r="K231" s="284">
        <v>3</v>
      </c>
      <c r="L231" s="252">
        <v>3</v>
      </c>
      <c r="M231" s="262"/>
      <c r="N231" s="284"/>
      <c r="O231" s="284"/>
      <c r="P231" s="252"/>
      <c r="Q231" s="262">
        <v>10</v>
      </c>
      <c r="R231" s="284"/>
      <c r="S231" s="284"/>
      <c r="T231" s="252"/>
      <c r="U231" s="262">
        <v>3</v>
      </c>
      <c r="V231" s="284"/>
      <c r="W231" s="252"/>
      <c r="X231" s="262">
        <v>3</v>
      </c>
      <c r="Y231" s="284">
        <v>3</v>
      </c>
      <c r="Z231" s="284">
        <v>3</v>
      </c>
      <c r="AA231" s="252">
        <v>3</v>
      </c>
      <c r="AB231" s="256">
        <v>3</v>
      </c>
      <c r="AC231" s="271">
        <v>3</v>
      </c>
      <c r="AD231" s="271">
        <v>3</v>
      </c>
      <c r="AE231" s="265">
        <v>3</v>
      </c>
      <c r="AF231" s="262">
        <v>8</v>
      </c>
      <c r="AG231" s="284"/>
      <c r="AH231" s="284"/>
      <c r="AI231" s="284"/>
      <c r="AJ231" s="252"/>
      <c r="AK231" s="262">
        <v>4</v>
      </c>
      <c r="AL231" s="284">
        <v>5</v>
      </c>
      <c r="AM231" s="284">
        <v>6</v>
      </c>
      <c r="AN231" s="252">
        <v>5</v>
      </c>
      <c r="AO231" s="262">
        <v>5</v>
      </c>
      <c r="AP231" s="252">
        <v>5</v>
      </c>
      <c r="AQ231" s="262">
        <v>3</v>
      </c>
      <c r="AR231" s="284">
        <v>3</v>
      </c>
      <c r="AS231" s="284">
        <v>3</v>
      </c>
      <c r="AT231" s="252">
        <v>3</v>
      </c>
      <c r="AU231" s="262"/>
      <c r="AV231" s="284"/>
      <c r="AW231" s="284"/>
      <c r="AX231" s="252"/>
      <c r="AY231" s="262"/>
      <c r="AZ231" s="284"/>
      <c r="BA231" s="284"/>
      <c r="BB231" s="252"/>
      <c r="BC231" s="262">
        <v>3</v>
      </c>
      <c r="BD231" s="284">
        <v>3</v>
      </c>
      <c r="BE231" s="284">
        <v>3</v>
      </c>
      <c r="BF231" s="252">
        <v>3</v>
      </c>
      <c r="BG231" s="262"/>
      <c r="BH231" s="284"/>
      <c r="BI231" s="284"/>
      <c r="BJ231" s="252"/>
      <c r="BK231" s="262">
        <v>2</v>
      </c>
      <c r="BL231" s="252"/>
      <c r="BM231" s="262">
        <v>3</v>
      </c>
      <c r="BN231" s="284">
        <v>3</v>
      </c>
      <c r="BO231" s="284">
        <v>3</v>
      </c>
      <c r="BP231" s="252">
        <v>3</v>
      </c>
      <c r="BQ231" s="266"/>
      <c r="BR231" s="262"/>
      <c r="BS231" s="284"/>
      <c r="BT231" s="252"/>
      <c r="BU231" s="262"/>
      <c r="BV231" s="284"/>
      <c r="BW231" s="252"/>
      <c r="BX231" s="262"/>
      <c r="BY231" s="284"/>
      <c r="BZ231" s="252"/>
      <c r="CA231" s="262"/>
      <c r="CB231" s="284"/>
      <c r="CC231" s="252"/>
      <c r="CD231" s="262"/>
      <c r="CE231" s="284"/>
      <c r="CF231" s="252"/>
      <c r="CG231" s="262"/>
      <c r="CH231" s="284"/>
      <c r="CI231" s="252"/>
      <c r="CJ231" s="262">
        <v>3</v>
      </c>
      <c r="CK231" s="252">
        <v>3</v>
      </c>
      <c r="CL231" s="262">
        <v>3</v>
      </c>
      <c r="CM231" s="252">
        <v>3</v>
      </c>
      <c r="CN231" s="262">
        <v>3</v>
      </c>
      <c r="CO231" s="252">
        <v>3</v>
      </c>
      <c r="CP231" s="262">
        <v>3</v>
      </c>
      <c r="CQ231" s="252">
        <v>3</v>
      </c>
      <c r="CR231" s="266">
        <v>3</v>
      </c>
      <c r="CS231" s="266"/>
      <c r="CT231" s="256">
        <v>3</v>
      </c>
      <c r="CU231" s="265">
        <v>3</v>
      </c>
      <c r="CV231" s="262"/>
      <c r="CW231" s="284"/>
      <c r="CX231" s="284"/>
      <c r="CY231" s="252"/>
      <c r="CZ231" s="266">
        <v>3</v>
      </c>
      <c r="DA231" s="262">
        <v>3</v>
      </c>
      <c r="DB231" s="284">
        <v>3</v>
      </c>
      <c r="DC231" s="284">
        <v>3</v>
      </c>
      <c r="DD231" s="284">
        <v>3</v>
      </c>
      <c r="DE231" s="252">
        <v>3</v>
      </c>
      <c r="DF231" s="262"/>
      <c r="DG231" s="284">
        <v>6</v>
      </c>
      <c r="DH231" s="284">
        <v>6</v>
      </c>
      <c r="DI231" s="284">
        <v>6</v>
      </c>
      <c r="DJ231" s="252"/>
      <c r="DK231" s="262">
        <v>3</v>
      </c>
      <c r="DL231" s="284">
        <v>3</v>
      </c>
      <c r="DM231" s="284">
        <v>3</v>
      </c>
      <c r="DN231" s="252">
        <v>3</v>
      </c>
      <c r="DO231" s="262">
        <v>3</v>
      </c>
      <c r="DP231" s="284">
        <v>3</v>
      </c>
      <c r="DQ231" s="284">
        <v>3</v>
      </c>
      <c r="DR231" s="252">
        <v>3</v>
      </c>
      <c r="DS231" s="262"/>
      <c r="DT231" s="284"/>
      <c r="DU231" s="284"/>
      <c r="DV231" s="252"/>
      <c r="DW231" s="266"/>
      <c r="DX231" s="266"/>
      <c r="DY231" s="262">
        <v>3</v>
      </c>
      <c r="DZ231" s="284">
        <v>3</v>
      </c>
      <c r="EA231" s="284">
        <v>3</v>
      </c>
      <c r="EB231" s="252">
        <v>3</v>
      </c>
      <c r="EC231" s="266"/>
      <c r="ED231" s="266"/>
      <c r="EE231" s="262"/>
      <c r="EF231" s="252"/>
      <c r="EG231" s="262">
        <v>2</v>
      </c>
      <c r="EH231" s="252"/>
      <c r="EI231" s="262">
        <v>3</v>
      </c>
      <c r="EJ231" s="252"/>
      <c r="EK231" s="262">
        <v>3</v>
      </c>
      <c r="EL231" s="284"/>
      <c r="EM231" s="252"/>
      <c r="EN231" s="262">
        <v>3</v>
      </c>
      <c r="EO231" s="252">
        <v>3</v>
      </c>
      <c r="EP231" s="262">
        <v>2</v>
      </c>
      <c r="EQ231" s="252"/>
      <c r="ER231" s="262">
        <v>2</v>
      </c>
      <c r="ES231" s="252"/>
      <c r="ET231" s="262">
        <v>3</v>
      </c>
      <c r="EU231" s="284">
        <v>3</v>
      </c>
      <c r="EV231" s="284">
        <v>3</v>
      </c>
      <c r="EW231" s="252">
        <v>3</v>
      </c>
      <c r="EX231" s="262">
        <v>3</v>
      </c>
      <c r="EY231" s="284">
        <v>3</v>
      </c>
      <c r="EZ231" s="284">
        <v>3</v>
      </c>
      <c r="FA231" s="252">
        <v>3</v>
      </c>
      <c r="FB231" s="262">
        <v>3</v>
      </c>
      <c r="FC231" s="643"/>
      <c r="FD231" s="262">
        <v>3</v>
      </c>
      <c r="FE231" s="284">
        <v>3</v>
      </c>
      <c r="FF231" s="284">
        <v>3</v>
      </c>
      <c r="FG231" s="252">
        <v>3</v>
      </c>
      <c r="FH231" s="262">
        <v>3</v>
      </c>
      <c r="FI231" s="252"/>
      <c r="FJ231" s="262">
        <v>2</v>
      </c>
      <c r="FK231" s="252"/>
      <c r="FL231" s="262"/>
      <c r="FM231" s="671"/>
      <c r="FN231" s="262">
        <v>3</v>
      </c>
      <c r="FO231" s="284">
        <v>3</v>
      </c>
      <c r="FP231" s="284">
        <v>3</v>
      </c>
      <c r="FQ231" s="252">
        <v>3</v>
      </c>
      <c r="FR231" s="262"/>
      <c r="FS231" s="606"/>
      <c r="FT231" s="606"/>
      <c r="FU231" s="643"/>
      <c r="FV231" s="262">
        <v>3</v>
      </c>
      <c r="FW231" s="252"/>
      <c r="FX231" s="262">
        <v>3</v>
      </c>
      <c r="FY231" s="252"/>
      <c r="FZ231" s="262"/>
      <c r="GA231" s="252"/>
      <c r="GB231" s="266"/>
      <c r="GC231" s="262">
        <v>2</v>
      </c>
      <c r="GD231" s="252"/>
      <c r="GE231" s="372">
        <v>3</v>
      </c>
      <c r="GF231" s="373">
        <v>3</v>
      </c>
      <c r="GG231" s="373">
        <v>3</v>
      </c>
      <c r="GH231" s="374">
        <v>3</v>
      </c>
      <c r="GI231" s="266"/>
      <c r="GJ231" s="266"/>
      <c r="GK231" s="266"/>
      <c r="GL231" s="266"/>
      <c r="GM231" s="262">
        <v>3</v>
      </c>
      <c r="GN231" s="284">
        <v>3</v>
      </c>
      <c r="GO231" s="284">
        <v>3</v>
      </c>
      <c r="GP231" s="252">
        <v>3</v>
      </c>
      <c r="GQ231" s="262">
        <v>3</v>
      </c>
      <c r="GR231" s="284">
        <v>3</v>
      </c>
      <c r="GS231" s="284">
        <v>3</v>
      </c>
      <c r="GT231" s="252">
        <v>3</v>
      </c>
      <c r="GU231" s="262">
        <v>3</v>
      </c>
      <c r="GV231" s="284">
        <v>3</v>
      </c>
      <c r="GW231" s="284">
        <v>3</v>
      </c>
      <c r="GX231" s="252">
        <v>3</v>
      </c>
      <c r="GY231" s="262">
        <v>3</v>
      </c>
      <c r="GZ231" s="284">
        <v>3</v>
      </c>
      <c r="HA231" s="284">
        <v>3</v>
      </c>
      <c r="HB231" s="252">
        <v>3</v>
      </c>
      <c r="HC231" s="266"/>
      <c r="HD231" s="262">
        <v>2</v>
      </c>
      <c r="HE231" s="252"/>
      <c r="HF231" s="372">
        <v>3</v>
      </c>
      <c r="HG231" s="373">
        <v>3</v>
      </c>
      <c r="HH231" s="373">
        <v>3</v>
      </c>
      <c r="HI231" s="374">
        <v>3</v>
      </c>
      <c r="HJ231" s="262">
        <v>3</v>
      </c>
      <c r="HK231" s="252"/>
      <c r="HL231" s="262"/>
      <c r="HM231" s="284"/>
      <c r="HN231" s="284"/>
      <c r="HO231" s="252"/>
      <c r="HP231" s="262"/>
      <c r="HQ231" s="252">
        <v>3</v>
      </c>
      <c r="HR231" s="262">
        <v>3</v>
      </c>
      <c r="HS231" s="284">
        <v>3</v>
      </c>
      <c r="HT231" s="284">
        <v>3</v>
      </c>
      <c r="HU231" s="252">
        <v>3</v>
      </c>
      <c r="HV231" s="262">
        <v>2</v>
      </c>
      <c r="HW231" s="252"/>
      <c r="HX231" s="262">
        <v>2</v>
      </c>
      <c r="HY231" s="252"/>
      <c r="HZ231" s="262"/>
      <c r="IA231" s="284"/>
      <c r="IB231" s="284"/>
      <c r="IC231" s="252"/>
      <c r="ID231" s="262">
        <v>3</v>
      </c>
      <c r="IE231" s="252"/>
      <c r="IF231" s="262">
        <v>2</v>
      </c>
      <c r="IG231" s="252"/>
      <c r="IH231" s="262">
        <v>3</v>
      </c>
      <c r="II231" s="284">
        <v>3</v>
      </c>
      <c r="IJ231" s="284">
        <v>3</v>
      </c>
      <c r="IK231" s="252">
        <v>3</v>
      </c>
      <c r="IL231" s="266"/>
      <c r="IM231" s="262">
        <v>2</v>
      </c>
      <c r="IN231" s="252"/>
      <c r="IO231" s="262">
        <v>3</v>
      </c>
      <c r="IP231" s="284">
        <v>3</v>
      </c>
      <c r="IQ231" s="284">
        <v>3</v>
      </c>
      <c r="IR231" s="252">
        <v>3</v>
      </c>
      <c r="IS231" s="262"/>
      <c r="IT231" s="284"/>
      <c r="IU231" s="284"/>
      <c r="IV231" s="252"/>
      <c r="IW231" s="262">
        <v>3</v>
      </c>
      <c r="IX231" s="284">
        <v>3</v>
      </c>
      <c r="IY231" s="284">
        <v>3</v>
      </c>
      <c r="IZ231" s="252">
        <v>3</v>
      </c>
      <c r="JA231" s="266"/>
      <c r="JB231" s="256">
        <v>3</v>
      </c>
      <c r="JC231" s="271">
        <v>3</v>
      </c>
      <c r="JD231" s="271">
        <v>3</v>
      </c>
      <c r="JE231" s="265">
        <v>3</v>
      </c>
      <c r="JF231" s="262">
        <v>3</v>
      </c>
      <c r="JG231" s="284">
        <v>3</v>
      </c>
      <c r="JH231" s="252">
        <v>3</v>
      </c>
      <c r="JI231" s="262"/>
      <c r="JJ231" s="252"/>
      <c r="JK231" s="262">
        <v>3</v>
      </c>
      <c r="JL231" s="284">
        <v>3</v>
      </c>
      <c r="JM231" s="284">
        <v>3</v>
      </c>
      <c r="JN231" s="252">
        <v>3</v>
      </c>
      <c r="JO231" s="262"/>
      <c r="JP231" s="252"/>
      <c r="JQ231" s="262">
        <v>3</v>
      </c>
      <c r="JR231" s="284">
        <v>3</v>
      </c>
      <c r="JS231" s="284">
        <v>3</v>
      </c>
      <c r="JT231" s="252">
        <v>3</v>
      </c>
      <c r="JU231" s="262">
        <v>3</v>
      </c>
      <c r="JV231" s="284">
        <v>3</v>
      </c>
      <c r="JW231" s="284">
        <v>3</v>
      </c>
      <c r="JX231" s="252">
        <v>3</v>
      </c>
      <c r="JY231" s="256">
        <v>3</v>
      </c>
      <c r="JZ231" s="271">
        <v>3</v>
      </c>
      <c r="KA231" s="271">
        <v>3</v>
      </c>
      <c r="KB231" s="265">
        <v>3</v>
      </c>
      <c r="KC231" s="262">
        <v>3</v>
      </c>
      <c r="KD231" s="284">
        <v>3</v>
      </c>
      <c r="KE231" s="284">
        <v>3</v>
      </c>
      <c r="KF231" s="288">
        <v>3</v>
      </c>
    </row>
    <row r="232" spans="1:292" s="149" customFormat="1" ht="16.5" customHeight="1" thickBot="1">
      <c r="A232" s="901"/>
      <c r="B232" s="716" t="s">
        <v>315</v>
      </c>
      <c r="C232" s="123"/>
      <c r="D232" s="854" t="s">
        <v>317</v>
      </c>
      <c r="E232" s="855"/>
      <c r="F232" s="855"/>
      <c r="G232" s="855"/>
      <c r="H232" s="856"/>
      <c r="I232" s="854" t="s">
        <v>317</v>
      </c>
      <c r="J232" s="855"/>
      <c r="K232" s="855"/>
      <c r="L232" s="856"/>
      <c r="M232" s="854" t="s">
        <v>317</v>
      </c>
      <c r="N232" s="855"/>
      <c r="O232" s="855"/>
      <c r="P232" s="856"/>
      <c r="Q232" s="717" t="s">
        <v>317</v>
      </c>
      <c r="R232" s="145"/>
      <c r="S232" s="145"/>
      <c r="T232" s="146"/>
      <c r="U232" s="854" t="s">
        <v>447</v>
      </c>
      <c r="V232" s="855"/>
      <c r="W232" s="856"/>
      <c r="X232" s="914" t="s">
        <v>317</v>
      </c>
      <c r="Y232" s="915"/>
      <c r="Z232" s="915"/>
      <c r="AA232" s="916"/>
      <c r="AB232" s="854" t="s">
        <v>447</v>
      </c>
      <c r="AC232" s="855"/>
      <c r="AD232" s="855"/>
      <c r="AE232" s="856"/>
      <c r="AF232" s="244" t="s">
        <v>317</v>
      </c>
      <c r="AG232" s="145"/>
      <c r="AH232" s="145"/>
      <c r="AI232" s="145"/>
      <c r="AJ232" s="146"/>
      <c r="AK232" s="854" t="s">
        <v>317</v>
      </c>
      <c r="AL232" s="855"/>
      <c r="AM232" s="855"/>
      <c r="AN232" s="856"/>
      <c r="AO232" s="917" t="s">
        <v>317</v>
      </c>
      <c r="AP232" s="918"/>
      <c r="AQ232" s="919" t="s">
        <v>317</v>
      </c>
      <c r="AR232" s="920"/>
      <c r="AS232" s="920"/>
      <c r="AT232" s="921"/>
      <c r="AU232" s="889" t="s">
        <v>317</v>
      </c>
      <c r="AV232" s="890"/>
      <c r="AW232" s="890"/>
      <c r="AX232" s="891"/>
      <c r="AY232" s="908" t="s">
        <v>317</v>
      </c>
      <c r="AZ232" s="909"/>
      <c r="BA232" s="909"/>
      <c r="BB232" s="910"/>
      <c r="BC232" s="922" t="s">
        <v>317</v>
      </c>
      <c r="BD232" s="923"/>
      <c r="BE232" s="923"/>
      <c r="BF232" s="924"/>
      <c r="BG232" s="911" t="s">
        <v>317</v>
      </c>
      <c r="BH232" s="912"/>
      <c r="BI232" s="912"/>
      <c r="BJ232" s="913"/>
      <c r="BK232" s="854" t="s">
        <v>317</v>
      </c>
      <c r="BL232" s="856"/>
      <c r="BM232" s="917" t="s">
        <v>317</v>
      </c>
      <c r="BN232" s="1052"/>
      <c r="BO232" s="1052"/>
      <c r="BP232" s="918"/>
      <c r="BQ232" s="123" t="s">
        <v>447</v>
      </c>
      <c r="BR232" s="117"/>
      <c r="BS232" s="145"/>
      <c r="BT232" s="146"/>
      <c r="BU232" s="117"/>
      <c r="BV232" s="145"/>
      <c r="BW232" s="146"/>
      <c r="BX232" s="117"/>
      <c r="BY232" s="145"/>
      <c r="BZ232" s="146"/>
      <c r="CA232" s="117"/>
      <c r="CB232" s="145"/>
      <c r="CC232" s="146"/>
      <c r="CD232" s="117"/>
      <c r="CE232" s="145"/>
      <c r="CF232" s="146"/>
      <c r="CG232" s="117"/>
      <c r="CH232" s="145"/>
      <c r="CI232" s="146"/>
      <c r="CJ232" s="922" t="s">
        <v>447</v>
      </c>
      <c r="CK232" s="924"/>
      <c r="CL232" s="854" t="s">
        <v>447</v>
      </c>
      <c r="CM232" s="856"/>
      <c r="CN232" s="854" t="s">
        <v>447</v>
      </c>
      <c r="CO232" s="856"/>
      <c r="CP232" s="854" t="s">
        <v>447</v>
      </c>
      <c r="CQ232" s="856"/>
      <c r="CR232" s="123" t="s">
        <v>447</v>
      </c>
      <c r="CS232" s="123"/>
      <c r="CT232" s="854" t="s">
        <v>447</v>
      </c>
      <c r="CU232" s="856"/>
      <c r="CV232" s="117"/>
      <c r="CW232" s="145"/>
      <c r="CX232" s="145"/>
      <c r="CY232" s="146"/>
      <c r="CZ232" s="123" t="s">
        <v>447</v>
      </c>
      <c r="DA232" s="854" t="s">
        <v>447</v>
      </c>
      <c r="DB232" s="855"/>
      <c r="DC232" s="855"/>
      <c r="DD232" s="855"/>
      <c r="DE232" s="856"/>
      <c r="DF232" s="854" t="s">
        <v>317</v>
      </c>
      <c r="DG232" s="855"/>
      <c r="DH232" s="855"/>
      <c r="DI232" s="855"/>
      <c r="DJ232" s="856"/>
      <c r="DK232" s="854" t="s">
        <v>447</v>
      </c>
      <c r="DL232" s="855"/>
      <c r="DM232" s="855"/>
      <c r="DN232" s="856"/>
      <c r="DO232" s="911" t="s">
        <v>317</v>
      </c>
      <c r="DP232" s="912"/>
      <c r="DQ232" s="912"/>
      <c r="DR232" s="913"/>
      <c r="DS232" s="914" t="s">
        <v>447</v>
      </c>
      <c r="DT232" s="915"/>
      <c r="DU232" s="1051"/>
      <c r="DV232" s="146"/>
      <c r="DW232" s="123"/>
      <c r="DX232" s="123"/>
      <c r="DY232" s="911" t="s">
        <v>317</v>
      </c>
      <c r="DZ232" s="912"/>
      <c r="EA232" s="912"/>
      <c r="EB232" s="913"/>
      <c r="EC232" s="123"/>
      <c r="ED232" s="123"/>
      <c r="EE232" s="117" t="s">
        <v>447</v>
      </c>
      <c r="EF232" s="146"/>
      <c r="EG232" s="117" t="s">
        <v>447</v>
      </c>
      <c r="EH232" s="146"/>
      <c r="EI232" s="117" t="s">
        <v>447</v>
      </c>
      <c r="EJ232" s="146"/>
      <c r="EK232" s="117" t="s">
        <v>447</v>
      </c>
      <c r="EL232" s="145"/>
      <c r="EM232" s="146"/>
      <c r="EN232" s="911" t="s">
        <v>317</v>
      </c>
      <c r="EO232" s="913"/>
      <c r="EP232" s="117" t="s">
        <v>447</v>
      </c>
      <c r="EQ232" s="146"/>
      <c r="ER232" s="117" t="s">
        <v>447</v>
      </c>
      <c r="ES232" s="146"/>
      <c r="ET232" s="889" t="s">
        <v>317</v>
      </c>
      <c r="EU232" s="890"/>
      <c r="EV232" s="890"/>
      <c r="EW232" s="891"/>
      <c r="EX232" s="889" t="s">
        <v>317</v>
      </c>
      <c r="EY232" s="890"/>
      <c r="EZ232" s="890"/>
      <c r="FA232" s="891"/>
      <c r="FB232" s="117" t="s">
        <v>447</v>
      </c>
      <c r="FC232" s="638"/>
      <c r="FD232" s="889" t="s">
        <v>317</v>
      </c>
      <c r="FE232" s="890"/>
      <c r="FF232" s="890"/>
      <c r="FG232" s="891"/>
      <c r="FH232" s="117" t="s">
        <v>447</v>
      </c>
      <c r="FI232" s="146"/>
      <c r="FJ232" s="117" t="s">
        <v>447</v>
      </c>
      <c r="FK232" s="146"/>
      <c r="FL232" s="902" t="s">
        <v>317</v>
      </c>
      <c r="FM232" s="904"/>
      <c r="FN232" s="889" t="s">
        <v>317</v>
      </c>
      <c r="FO232" s="890"/>
      <c r="FP232" s="890"/>
      <c r="FQ232" s="891"/>
      <c r="FR232" s="854" t="s">
        <v>447</v>
      </c>
      <c r="FS232" s="855"/>
      <c r="FT232" s="855"/>
      <c r="FU232" s="856"/>
      <c r="FV232" s="117" t="s">
        <v>447</v>
      </c>
      <c r="FW232" s="146"/>
      <c r="FX232" s="117" t="s">
        <v>447</v>
      </c>
      <c r="FY232" s="146"/>
      <c r="FZ232" s="854" t="s">
        <v>317</v>
      </c>
      <c r="GA232" s="856"/>
      <c r="GB232" s="123"/>
      <c r="GC232" s="773" t="s">
        <v>317</v>
      </c>
      <c r="GD232" s="146"/>
      <c r="GE232" s="905" t="s">
        <v>317</v>
      </c>
      <c r="GF232" s="906"/>
      <c r="GG232" s="906"/>
      <c r="GH232" s="907"/>
      <c r="GI232" s="123"/>
      <c r="GJ232" s="123"/>
      <c r="GK232" s="123"/>
      <c r="GL232" s="123"/>
      <c r="GM232" s="854" t="s">
        <v>317</v>
      </c>
      <c r="GN232" s="855"/>
      <c r="GO232" s="855"/>
      <c r="GP232" s="856"/>
      <c r="GQ232" s="854" t="s">
        <v>317</v>
      </c>
      <c r="GR232" s="855"/>
      <c r="GS232" s="855"/>
      <c r="GT232" s="856"/>
      <c r="GU232" s="854" t="s">
        <v>317</v>
      </c>
      <c r="GV232" s="855"/>
      <c r="GW232" s="855"/>
      <c r="GX232" s="856"/>
      <c r="GY232" s="854" t="s">
        <v>317</v>
      </c>
      <c r="GZ232" s="855"/>
      <c r="HA232" s="855"/>
      <c r="HB232" s="856"/>
      <c r="HC232" s="123"/>
      <c r="HD232" s="117" t="s">
        <v>447</v>
      </c>
      <c r="HE232" s="146"/>
      <c r="HF232" s="905" t="s">
        <v>317</v>
      </c>
      <c r="HG232" s="906"/>
      <c r="HH232" s="906"/>
      <c r="HI232" s="907"/>
      <c r="HJ232" s="117" t="s">
        <v>447</v>
      </c>
      <c r="HK232" s="146"/>
      <c r="HL232" s="854" t="s">
        <v>317</v>
      </c>
      <c r="HM232" s="855"/>
      <c r="HN232" s="855"/>
      <c r="HO232" s="856"/>
      <c r="HP232" s="854" t="s">
        <v>317</v>
      </c>
      <c r="HQ232" s="856"/>
      <c r="HR232" s="854" t="s">
        <v>317</v>
      </c>
      <c r="HS232" s="855"/>
      <c r="HT232" s="855"/>
      <c r="HU232" s="856"/>
      <c r="HV232" s="117" t="s">
        <v>447</v>
      </c>
      <c r="HW232" s="146"/>
      <c r="HX232" s="117" t="s">
        <v>447</v>
      </c>
      <c r="HY232" s="146"/>
      <c r="HZ232" s="854" t="s">
        <v>317</v>
      </c>
      <c r="IA232" s="855"/>
      <c r="IB232" s="855"/>
      <c r="IC232" s="856"/>
      <c r="ID232" s="117" t="s">
        <v>447</v>
      </c>
      <c r="IE232" s="146"/>
      <c r="IF232" s="117" t="s">
        <v>447</v>
      </c>
      <c r="IG232" s="146"/>
      <c r="IH232" s="854" t="s">
        <v>317</v>
      </c>
      <c r="II232" s="855"/>
      <c r="IJ232" s="855"/>
      <c r="IK232" s="856"/>
      <c r="IL232" s="123"/>
      <c r="IM232" s="117" t="s">
        <v>447</v>
      </c>
      <c r="IN232" s="146"/>
      <c r="IO232" s="902" t="s">
        <v>317</v>
      </c>
      <c r="IP232" s="903"/>
      <c r="IQ232" s="903"/>
      <c r="IR232" s="904"/>
      <c r="IS232" s="902" t="s">
        <v>317</v>
      </c>
      <c r="IT232" s="903"/>
      <c r="IU232" s="903"/>
      <c r="IV232" s="904"/>
      <c r="IW232" s="854" t="s">
        <v>317</v>
      </c>
      <c r="IX232" s="855"/>
      <c r="IY232" s="855"/>
      <c r="IZ232" s="856"/>
      <c r="JA232" s="123"/>
      <c r="JB232" s="854" t="s">
        <v>447</v>
      </c>
      <c r="JC232" s="855"/>
      <c r="JD232" s="855"/>
      <c r="JE232" s="856"/>
      <c r="JF232" s="854" t="s">
        <v>317</v>
      </c>
      <c r="JG232" s="855"/>
      <c r="JH232" s="856"/>
      <c r="JI232" s="117" t="s">
        <v>447</v>
      </c>
      <c r="JJ232" s="146"/>
      <c r="JK232" s="854" t="s">
        <v>317</v>
      </c>
      <c r="JL232" s="855"/>
      <c r="JM232" s="855"/>
      <c r="JN232" s="856"/>
      <c r="JO232" s="719"/>
      <c r="JP232" s="718"/>
      <c r="JQ232" s="854" t="s">
        <v>317</v>
      </c>
      <c r="JR232" s="855"/>
      <c r="JS232" s="855"/>
      <c r="JT232" s="856"/>
      <c r="JU232" s="902" t="s">
        <v>317</v>
      </c>
      <c r="JV232" s="903"/>
      <c r="JW232" s="903"/>
      <c r="JX232" s="904"/>
      <c r="JY232" s="854" t="s">
        <v>447</v>
      </c>
      <c r="JZ232" s="855"/>
      <c r="KA232" s="855"/>
      <c r="KB232" s="856"/>
      <c r="KC232" s="854" t="s">
        <v>317</v>
      </c>
      <c r="KD232" s="855"/>
      <c r="KE232" s="855"/>
      <c r="KF232" s="856"/>
    </row>
    <row r="233" spans="1:292" s="150" customFormat="1" ht="15" thickBot="1">
      <c r="A233" s="341"/>
      <c r="B233" s="342"/>
      <c r="C233" s="342"/>
      <c r="D233" s="342"/>
      <c r="E233" s="342"/>
      <c r="F233" s="342"/>
      <c r="G233" s="342"/>
      <c r="H233" s="342"/>
      <c r="I233" s="342"/>
      <c r="J233" s="342"/>
      <c r="K233" s="342"/>
      <c r="L233" s="342"/>
      <c r="M233" s="342"/>
      <c r="N233" s="342"/>
      <c r="O233" s="342"/>
      <c r="P233" s="342"/>
      <c r="Q233" s="342"/>
      <c r="R233" s="342"/>
      <c r="S233" s="342"/>
      <c r="T233" s="342"/>
      <c r="U233" s="342"/>
      <c r="V233" s="342"/>
      <c r="W233" s="342"/>
      <c r="X233" s="342"/>
      <c r="Y233" s="342"/>
      <c r="Z233" s="342"/>
      <c r="AA233" s="342"/>
      <c r="AB233" s="342"/>
      <c r="AC233" s="342"/>
      <c r="AD233" s="342"/>
      <c r="AE233" s="342"/>
      <c r="AF233" s="342"/>
      <c r="AG233" s="342"/>
      <c r="AH233" s="342"/>
      <c r="AI233" s="342"/>
      <c r="AJ233" s="342"/>
      <c r="AK233" s="342"/>
      <c r="AL233" s="342"/>
      <c r="AM233" s="342"/>
      <c r="AN233" s="342"/>
      <c r="AO233" s="342"/>
      <c r="AP233" s="342"/>
      <c r="AQ233" s="342"/>
      <c r="AR233" s="342"/>
      <c r="AS233" s="342"/>
      <c r="AT233" s="342"/>
      <c r="AU233" s="342"/>
      <c r="AV233" s="342"/>
      <c r="AW233" s="342"/>
      <c r="AX233" s="342"/>
      <c r="AY233" s="342"/>
      <c r="AZ233" s="342"/>
      <c r="BA233" s="342"/>
      <c r="BB233" s="342"/>
      <c r="BC233" s="342"/>
      <c r="BD233" s="342"/>
      <c r="BE233" s="342"/>
      <c r="BF233" s="342"/>
      <c r="BG233" s="342"/>
      <c r="BH233" s="342"/>
      <c r="BI233" s="342"/>
      <c r="BJ233" s="342"/>
      <c r="BK233" s="342"/>
      <c r="BL233" s="342"/>
      <c r="BM233" s="342"/>
      <c r="BN233" s="342"/>
      <c r="BO233" s="342"/>
      <c r="BP233" s="342"/>
      <c r="BQ233" s="342"/>
      <c r="BR233" s="342"/>
      <c r="BS233" s="342"/>
      <c r="BT233" s="342"/>
      <c r="BU233" s="342"/>
      <c r="BV233" s="342"/>
      <c r="BW233" s="342"/>
      <c r="BX233" s="342"/>
      <c r="BY233" s="342"/>
      <c r="BZ233" s="342"/>
      <c r="CA233" s="342"/>
      <c r="CB233" s="342"/>
      <c r="CC233" s="342"/>
      <c r="CD233" s="342"/>
      <c r="CE233" s="342"/>
      <c r="CF233" s="342"/>
      <c r="CG233" s="342"/>
      <c r="CH233" s="342"/>
      <c r="CI233" s="342"/>
      <c r="CJ233" s="342"/>
      <c r="CK233" s="342"/>
      <c r="CL233" s="342"/>
      <c r="CM233" s="342"/>
      <c r="CN233" s="342"/>
      <c r="CO233" s="342"/>
      <c r="CP233" s="342"/>
      <c r="CQ233" s="342"/>
      <c r="CR233" s="342"/>
      <c r="CS233" s="342"/>
      <c r="CT233" s="342"/>
      <c r="CU233" s="342"/>
      <c r="CV233" s="342"/>
      <c r="CW233" s="342"/>
      <c r="CX233" s="342"/>
      <c r="CY233" s="342"/>
      <c r="CZ233" s="342"/>
      <c r="DA233" s="342"/>
      <c r="DB233" s="342"/>
      <c r="DC233" s="342"/>
      <c r="DD233" s="342"/>
      <c r="DE233" s="342"/>
      <c r="DF233" s="342"/>
      <c r="DG233" s="342"/>
      <c r="DH233" s="342"/>
      <c r="DI233" s="342"/>
      <c r="DJ233" s="342"/>
      <c r="DK233" s="342"/>
      <c r="DL233" s="342"/>
      <c r="DM233" s="342"/>
      <c r="DN233" s="342"/>
      <c r="DO233" s="342"/>
      <c r="DP233" s="342"/>
      <c r="DQ233" s="342"/>
      <c r="DR233" s="342"/>
      <c r="DS233" s="342"/>
      <c r="DT233" s="342"/>
      <c r="DU233" s="342"/>
      <c r="DV233" s="342"/>
      <c r="DW233" s="342"/>
      <c r="DX233" s="342"/>
      <c r="DY233" s="342"/>
      <c r="DZ233" s="342"/>
      <c r="EA233" s="342"/>
      <c r="EB233" s="342"/>
      <c r="EC233" s="342"/>
      <c r="ED233" s="342"/>
      <c r="EE233" s="342"/>
      <c r="EF233" s="342"/>
      <c r="EG233" s="342"/>
      <c r="EH233" s="342"/>
      <c r="EI233" s="342"/>
      <c r="EJ233" s="342"/>
      <c r="EK233" s="342"/>
      <c r="EL233" s="342"/>
      <c r="EM233" s="342"/>
      <c r="EN233" s="342"/>
      <c r="EO233" s="342"/>
      <c r="EP233" s="342"/>
      <c r="EQ233" s="342"/>
      <c r="ER233" s="342"/>
      <c r="ES233" s="342"/>
      <c r="ET233" s="342"/>
      <c r="EU233" s="342"/>
      <c r="EV233" s="342"/>
      <c r="EW233" s="342"/>
      <c r="EX233" s="342"/>
      <c r="EY233" s="342"/>
      <c r="EZ233" s="342"/>
      <c r="FA233" s="342"/>
      <c r="FB233" s="342"/>
      <c r="FC233" s="342"/>
      <c r="FD233" s="342"/>
      <c r="FE233" s="342"/>
      <c r="FF233" s="342"/>
      <c r="FG233" s="342"/>
      <c r="FH233" s="342"/>
      <c r="FI233" s="342"/>
      <c r="FJ233" s="342"/>
      <c r="FK233" s="342"/>
      <c r="FL233" s="342"/>
      <c r="FM233" s="342"/>
      <c r="FN233" s="342"/>
      <c r="FO233" s="342"/>
      <c r="FP233" s="342"/>
      <c r="FQ233" s="342"/>
      <c r="FR233" s="342"/>
      <c r="FS233" s="342"/>
      <c r="FT233" s="342"/>
      <c r="FU233" s="342"/>
      <c r="FV233" s="342"/>
      <c r="FW233" s="342"/>
      <c r="FX233" s="342"/>
      <c r="FY233" s="342"/>
      <c r="FZ233" s="342"/>
      <c r="GA233" s="342"/>
      <c r="GB233" s="342"/>
      <c r="GC233" s="342"/>
      <c r="GD233" s="342"/>
      <c r="GE233" s="342"/>
      <c r="GF233" s="342"/>
      <c r="GG233" s="342"/>
      <c r="GH233" s="342"/>
      <c r="GI233" s="342"/>
      <c r="GJ233" s="342"/>
      <c r="GK233" s="342"/>
      <c r="GL233" s="342"/>
      <c r="GM233" s="342"/>
      <c r="GN233" s="342"/>
      <c r="GO233" s="342"/>
      <c r="GP233" s="342"/>
      <c r="GQ233" s="342"/>
      <c r="GR233" s="342"/>
      <c r="GS233" s="342"/>
      <c r="GT233" s="342"/>
      <c r="GU233" s="342"/>
      <c r="GV233" s="342"/>
      <c r="GW233" s="342"/>
      <c r="GX233" s="342"/>
      <c r="GY233" s="342"/>
      <c r="GZ233" s="342"/>
      <c r="HA233" s="342"/>
      <c r="HB233" s="342"/>
      <c r="HC233" s="342"/>
      <c r="HD233" s="342"/>
      <c r="HE233" s="342"/>
      <c r="HF233" s="342"/>
      <c r="HG233" s="342"/>
      <c r="HH233" s="342"/>
      <c r="HI233" s="342"/>
      <c r="HJ233" s="342"/>
      <c r="HK233" s="342"/>
      <c r="HL233" s="342"/>
      <c r="HM233" s="342"/>
      <c r="HN233" s="342"/>
      <c r="HO233" s="342"/>
      <c r="HP233" s="342"/>
      <c r="HQ233" s="342"/>
      <c r="HR233" s="342"/>
      <c r="HS233" s="342"/>
      <c r="HT233" s="342"/>
      <c r="HU233" s="342"/>
      <c r="HV233" s="342"/>
      <c r="HW233" s="342"/>
      <c r="HX233" s="342"/>
      <c r="HY233" s="342"/>
      <c r="HZ233" s="342"/>
      <c r="IA233" s="342"/>
      <c r="IB233" s="342"/>
      <c r="IC233" s="342"/>
      <c r="ID233" s="342"/>
      <c r="IE233" s="342"/>
      <c r="IF233" s="342"/>
      <c r="IG233" s="342"/>
      <c r="IH233" s="342"/>
      <c r="II233" s="342"/>
      <c r="IJ233" s="342"/>
      <c r="IK233" s="342"/>
      <c r="IL233" s="342"/>
      <c r="IM233" s="342"/>
      <c r="IN233" s="342"/>
      <c r="IO233" s="342"/>
      <c r="IP233" s="342"/>
      <c r="IQ233" s="342"/>
      <c r="IR233" s="342"/>
      <c r="IS233" s="342"/>
      <c r="IT233" s="342"/>
      <c r="IU233" s="342"/>
      <c r="IV233" s="342"/>
      <c r="IW233" s="342"/>
      <c r="IX233" s="342"/>
      <c r="IY233" s="342"/>
      <c r="IZ233" s="342"/>
      <c r="JA233" s="342"/>
      <c r="JB233" s="342"/>
      <c r="JC233" s="342"/>
      <c r="JD233" s="342"/>
      <c r="JE233" s="342"/>
      <c r="JF233" s="342"/>
      <c r="JG233" s="342"/>
      <c r="JH233" s="342"/>
      <c r="JI233" s="342"/>
      <c r="JJ233" s="342"/>
      <c r="JK233" s="342"/>
      <c r="JL233" s="342"/>
      <c r="JM233" s="342"/>
      <c r="JN233" s="342"/>
      <c r="JO233" s="342"/>
      <c r="JP233" s="342"/>
      <c r="JQ233" s="342"/>
      <c r="JR233" s="342"/>
      <c r="JS233" s="342"/>
      <c r="JT233" s="342"/>
      <c r="JU233" s="342"/>
      <c r="JV233" s="342"/>
      <c r="JW233" s="342"/>
      <c r="JX233" s="342"/>
      <c r="JY233" s="342"/>
      <c r="JZ233" s="342"/>
      <c r="KA233" s="342"/>
      <c r="KB233" s="342"/>
      <c r="KC233" s="342"/>
      <c r="KD233" s="342"/>
      <c r="KE233" s="342"/>
      <c r="KF233" s="342"/>
    </row>
    <row r="234" spans="1:292" s="115" customFormat="1" ht="14">
      <c r="A234" s="877" t="s">
        <v>448</v>
      </c>
      <c r="B234" s="720" t="s">
        <v>449</v>
      </c>
      <c r="C234" s="464"/>
      <c r="D234" s="468">
        <v>1</v>
      </c>
      <c r="E234" s="469">
        <v>1.6</v>
      </c>
      <c r="F234" s="469">
        <v>2</v>
      </c>
      <c r="G234" s="469">
        <v>2.1</v>
      </c>
      <c r="H234" s="470">
        <v>2.1</v>
      </c>
      <c r="I234" s="227">
        <v>0.50400000000000023</v>
      </c>
      <c r="J234" s="228">
        <v>0.6409999999999999</v>
      </c>
      <c r="K234" s="228">
        <v>0.59399999999999997</v>
      </c>
      <c r="L234" s="229">
        <v>0.53299999999999992</v>
      </c>
      <c r="M234" s="563">
        <v>2.5730000000000022</v>
      </c>
      <c r="N234" s="564">
        <v>2.8990000000000009</v>
      </c>
      <c r="O234" s="564">
        <v>3.298999999999999</v>
      </c>
      <c r="P234" s="565">
        <v>3.5639999999999996</v>
      </c>
      <c r="Q234" s="466"/>
      <c r="R234" s="182"/>
      <c r="S234" s="182"/>
      <c r="T234" s="360"/>
      <c r="U234" s="359">
        <v>4.9000000000000004</v>
      </c>
      <c r="V234" s="182">
        <v>7.3</v>
      </c>
      <c r="W234" s="360"/>
      <c r="X234" s="721"/>
      <c r="Y234" s="722"/>
      <c r="Z234" s="722"/>
      <c r="AA234" s="723"/>
      <c r="AB234" s="189">
        <v>3.9793876894176758</v>
      </c>
      <c r="AC234" s="190">
        <v>4.3719401993594795</v>
      </c>
      <c r="AD234" s="190">
        <v>4.7594717962950632</v>
      </c>
      <c r="AE234" s="186">
        <v>6.0318736468702179</v>
      </c>
      <c r="AF234" s="189">
        <v>1.8008710544051496</v>
      </c>
      <c r="AG234" s="724"/>
      <c r="AH234" s="724"/>
      <c r="AI234" s="724"/>
      <c r="AJ234" s="725"/>
      <c r="AK234" s="563">
        <v>5.72</v>
      </c>
      <c r="AL234" s="564">
        <v>3.5</v>
      </c>
      <c r="AM234" s="564">
        <v>4.01</v>
      </c>
      <c r="AN234" s="565">
        <v>4.3499999999999996</v>
      </c>
      <c r="AO234" s="359"/>
      <c r="AP234" s="360"/>
      <c r="AQ234" s="555">
        <v>0.82886018202170297</v>
      </c>
      <c r="AR234" s="391">
        <v>1.06963771624457</v>
      </c>
      <c r="AS234" s="391">
        <v>1.1468347132116801</v>
      </c>
      <c r="AT234" s="557">
        <v>1.26310268469492</v>
      </c>
      <c r="AU234" s="227">
        <v>1.7140000000000002</v>
      </c>
      <c r="AV234" s="228">
        <v>1.6920000000000002</v>
      </c>
      <c r="AW234" s="228">
        <v>1.4989999999999999</v>
      </c>
      <c r="AX234" s="229">
        <v>1.8730000000000004</v>
      </c>
      <c r="AY234" s="393">
        <v>0</v>
      </c>
      <c r="AZ234" s="231">
        <v>0</v>
      </c>
      <c r="BA234" s="231">
        <v>0</v>
      </c>
      <c r="BB234" s="230">
        <v>0</v>
      </c>
      <c r="BC234" s="400">
        <v>0</v>
      </c>
      <c r="BD234" s="401">
        <v>0</v>
      </c>
      <c r="BE234" s="401">
        <v>0</v>
      </c>
      <c r="BF234" s="402">
        <v>0</v>
      </c>
      <c r="BG234" s="563">
        <v>2.7319999999999998</v>
      </c>
      <c r="BH234" s="564">
        <v>2.9140000000000015</v>
      </c>
      <c r="BI234" s="564">
        <v>3.1570000000000009</v>
      </c>
      <c r="BJ234" s="565">
        <v>3.5790000000000002</v>
      </c>
      <c r="BK234" s="359">
        <v>5</v>
      </c>
      <c r="BL234" s="360"/>
      <c r="BM234" s="726">
        <v>1.74</v>
      </c>
      <c r="BN234" s="727">
        <v>1.97</v>
      </c>
      <c r="BO234" s="727">
        <v>2.79</v>
      </c>
      <c r="BP234" s="728">
        <v>3.59</v>
      </c>
      <c r="BQ234" s="464"/>
      <c r="BR234" s="359"/>
      <c r="BS234" s="182"/>
      <c r="BT234" s="360"/>
      <c r="BU234" s="359"/>
      <c r="BV234" s="182"/>
      <c r="BW234" s="360"/>
      <c r="BX234" s="359"/>
      <c r="BY234" s="182"/>
      <c r="BZ234" s="360"/>
      <c r="CA234" s="359"/>
      <c r="CB234" s="182"/>
      <c r="CC234" s="360"/>
      <c r="CD234" s="359"/>
      <c r="CE234" s="182"/>
      <c r="CF234" s="360"/>
      <c r="CG234" s="359"/>
      <c r="CH234" s="182"/>
      <c r="CI234" s="360"/>
      <c r="CJ234" s="359">
        <v>1.1000000000000001</v>
      </c>
      <c r="CK234" s="360">
        <v>1</v>
      </c>
      <c r="CL234" s="390">
        <v>15</v>
      </c>
      <c r="CM234" s="392">
        <v>15.96</v>
      </c>
      <c r="CN234" s="185">
        <v>8.19</v>
      </c>
      <c r="CO234" s="186">
        <v>10.4</v>
      </c>
      <c r="CP234" s="189">
        <v>0.37277071371950804</v>
      </c>
      <c r="CQ234" s="186">
        <v>1.6499716312766379</v>
      </c>
      <c r="CR234" s="389">
        <v>6.74</v>
      </c>
      <c r="CS234" s="464"/>
      <c r="CT234" s="189">
        <v>4.2</v>
      </c>
      <c r="CU234" s="193">
        <v>5.27</v>
      </c>
      <c r="CV234" s="467"/>
      <c r="CW234" s="559"/>
      <c r="CX234" s="559"/>
      <c r="CY234" s="353"/>
      <c r="CZ234" s="218"/>
      <c r="DA234" s="729">
        <v>2.2290456136813335E-2</v>
      </c>
      <c r="DB234" s="730">
        <v>3.2099313645784507E-2</v>
      </c>
      <c r="DC234" s="730">
        <v>3.2764598900909485E-2</v>
      </c>
      <c r="DD234" s="730">
        <v>3.5097135308167805E-2</v>
      </c>
      <c r="DE234" s="731">
        <v>3.0662358292415856E-2</v>
      </c>
      <c r="DF234" s="563">
        <v>1.3949309567168258</v>
      </c>
      <c r="DG234" s="564">
        <v>1.7782677770896409</v>
      </c>
      <c r="DH234" s="564">
        <v>2.5026844846548477</v>
      </c>
      <c r="DI234" s="564">
        <v>2.7920327244627403</v>
      </c>
      <c r="DJ234" s="565">
        <v>2.7681236113257874</v>
      </c>
      <c r="DK234" s="189">
        <v>1.5025897886352706</v>
      </c>
      <c r="DL234" s="190">
        <v>1.7491502253144462</v>
      </c>
      <c r="DM234" s="190">
        <v>2.1778303760936844</v>
      </c>
      <c r="DN234" s="193">
        <v>2.6100754713500223</v>
      </c>
      <c r="DO234" s="563">
        <v>0</v>
      </c>
      <c r="DP234" s="564">
        <v>0</v>
      </c>
      <c r="DQ234" s="564">
        <v>0</v>
      </c>
      <c r="DR234" s="565">
        <v>0</v>
      </c>
      <c r="DS234" s="732">
        <v>4.26</v>
      </c>
      <c r="DT234" s="581">
        <v>13.4</v>
      </c>
      <c r="DU234" s="580">
        <v>19.64</v>
      </c>
      <c r="DV234" s="193"/>
      <c r="DW234" s="464"/>
      <c r="DX234" s="464"/>
      <c r="DY234" s="227">
        <v>1.662000000000001</v>
      </c>
      <c r="DZ234" s="228">
        <v>1.8070000000000004</v>
      </c>
      <c r="EA234" s="228">
        <v>1.9720000000000002</v>
      </c>
      <c r="EB234" s="229">
        <v>1.7780000000000005</v>
      </c>
      <c r="EC234" s="464"/>
      <c r="ED234" s="464"/>
      <c r="EE234" s="359">
        <v>20</v>
      </c>
      <c r="EF234" s="360"/>
      <c r="EG234" s="185">
        <v>4.3</v>
      </c>
      <c r="EH234" s="360"/>
      <c r="EI234" s="359">
        <v>4</v>
      </c>
      <c r="EJ234" s="360"/>
      <c r="EK234" s="359">
        <v>9</v>
      </c>
      <c r="EL234" s="182">
        <v>16</v>
      </c>
      <c r="EM234" s="360"/>
      <c r="EN234" s="189">
        <v>2.2999999999999998</v>
      </c>
      <c r="EO234" s="193">
        <v>2.5</v>
      </c>
      <c r="EP234" s="359">
        <v>3</v>
      </c>
      <c r="EQ234" s="360"/>
      <c r="ER234" s="359">
        <v>15</v>
      </c>
      <c r="ES234" s="360"/>
      <c r="ET234" s="733"/>
      <c r="EU234" s="734"/>
      <c r="EV234" s="734"/>
      <c r="EW234" s="735"/>
      <c r="EX234" s="227">
        <v>1.7439999999999998</v>
      </c>
      <c r="EY234" s="228">
        <v>1.9419999999999993</v>
      </c>
      <c r="EZ234" s="228">
        <v>1.0339999999999996</v>
      </c>
      <c r="FA234" s="229">
        <v>2.0059999999999993</v>
      </c>
      <c r="FB234" s="359">
        <v>6</v>
      </c>
      <c r="FC234" s="626"/>
      <c r="FD234" s="733"/>
      <c r="FE234" s="734"/>
      <c r="FF234" s="734"/>
      <c r="FG234" s="735"/>
      <c r="FH234" s="359">
        <v>3.7</v>
      </c>
      <c r="FI234" s="360"/>
      <c r="FJ234" s="359">
        <v>3</v>
      </c>
      <c r="FK234" s="360"/>
      <c r="FL234" s="563">
        <v>2.5</v>
      </c>
      <c r="FM234" s="193">
        <v>2.7</v>
      </c>
      <c r="FN234" s="736"/>
      <c r="FO234" s="737"/>
      <c r="FP234" s="737"/>
      <c r="FQ234" s="738"/>
      <c r="FR234" s="739">
        <v>0.92133859643796756</v>
      </c>
      <c r="FS234" s="504">
        <v>1.176805409229823</v>
      </c>
      <c r="FT234" s="504">
        <v>1.2267062066586796</v>
      </c>
      <c r="FU234" s="505">
        <v>1.3671011352763458</v>
      </c>
      <c r="FV234" s="359">
        <v>9</v>
      </c>
      <c r="FW234" s="360"/>
      <c r="FX234" s="359">
        <v>15</v>
      </c>
      <c r="FY234" s="360"/>
      <c r="FZ234" s="227">
        <v>0</v>
      </c>
      <c r="GA234" s="229">
        <v>0</v>
      </c>
      <c r="GB234" s="464"/>
      <c r="GC234" s="359">
        <v>0.22</v>
      </c>
      <c r="GD234" s="360"/>
      <c r="GE234" s="354">
        <v>1.6323873202760633</v>
      </c>
      <c r="GF234" s="355">
        <v>1.8853312112273815</v>
      </c>
      <c r="GG234" s="355">
        <v>2.0724999034227909</v>
      </c>
      <c r="GH234" s="356">
        <v>2.513515191591289</v>
      </c>
      <c r="GI234" s="464"/>
      <c r="GJ234" s="464"/>
      <c r="GK234" s="464"/>
      <c r="GL234" s="464"/>
      <c r="GM234" s="359">
        <v>2</v>
      </c>
      <c r="GN234" s="182"/>
      <c r="GO234" s="182"/>
      <c r="GP234" s="360"/>
      <c r="GQ234" s="359"/>
      <c r="GR234" s="182"/>
      <c r="GS234" s="182"/>
      <c r="GT234" s="360"/>
      <c r="GU234" s="227">
        <v>0.64400000000000013</v>
      </c>
      <c r="GV234" s="228">
        <v>0.75199999999999989</v>
      </c>
      <c r="GW234" s="228">
        <v>0.80799999999999983</v>
      </c>
      <c r="GX234" s="229">
        <v>0.99500000000000022</v>
      </c>
      <c r="GY234" s="359"/>
      <c r="GZ234" s="182"/>
      <c r="HA234" s="182"/>
      <c r="HB234" s="360"/>
      <c r="HC234" s="464"/>
      <c r="HD234" s="359">
        <v>2</v>
      </c>
      <c r="HE234" s="360"/>
      <c r="HF234" s="354">
        <v>0.83431491115999856</v>
      </c>
      <c r="HG234" s="355">
        <v>0.93584203642874486</v>
      </c>
      <c r="HH234" s="435">
        <v>1.107721964376809</v>
      </c>
      <c r="HI234" s="356">
        <v>1.3942037959544666</v>
      </c>
      <c r="HJ234" s="359">
        <v>3</v>
      </c>
      <c r="HK234" s="360"/>
      <c r="HL234" s="555">
        <v>7.78</v>
      </c>
      <c r="HM234" s="556">
        <v>7.94</v>
      </c>
      <c r="HN234" s="556">
        <v>10.41</v>
      </c>
      <c r="HO234" s="557">
        <v>12.05</v>
      </c>
      <c r="HP234" s="359"/>
      <c r="HQ234" s="360"/>
      <c r="HR234" s="227">
        <v>2.7059999999999986</v>
      </c>
      <c r="HS234" s="228">
        <v>2.871</v>
      </c>
      <c r="HT234" s="228">
        <v>3.3609999999999993</v>
      </c>
      <c r="HU234" s="229">
        <v>3.4580000000000002</v>
      </c>
      <c r="HV234" s="359">
        <v>1.6</v>
      </c>
      <c r="HW234" s="360"/>
      <c r="HX234" s="359">
        <v>1.2</v>
      </c>
      <c r="HY234" s="360"/>
      <c r="HZ234" s="359"/>
      <c r="IA234" s="182"/>
      <c r="IB234" s="182"/>
      <c r="IC234" s="360"/>
      <c r="ID234" s="359">
        <v>3</v>
      </c>
      <c r="IE234" s="360"/>
      <c r="IF234" s="359">
        <v>3</v>
      </c>
      <c r="IG234" s="360"/>
      <c r="IH234" s="359"/>
      <c r="II234" s="182"/>
      <c r="IJ234" s="182"/>
      <c r="IK234" s="360"/>
      <c r="IL234" s="464"/>
      <c r="IM234" s="359">
        <v>3</v>
      </c>
      <c r="IN234" s="360"/>
      <c r="IO234" s="563">
        <v>1.6</v>
      </c>
      <c r="IP234" s="564">
        <v>1.7000000000000002</v>
      </c>
      <c r="IQ234" s="564">
        <v>1.7999999999999998</v>
      </c>
      <c r="IR234" s="565">
        <v>2.1</v>
      </c>
      <c r="IS234" s="563">
        <v>1.6829999999999992</v>
      </c>
      <c r="IT234" s="564">
        <v>1.8239999999999998</v>
      </c>
      <c r="IU234" s="564">
        <v>2.0380000000000003</v>
      </c>
      <c r="IV234" s="565">
        <v>2.1950000000000003</v>
      </c>
      <c r="IW234" s="359"/>
      <c r="IX234" s="182"/>
      <c r="IY234" s="182"/>
      <c r="IZ234" s="360"/>
      <c r="JA234" s="464"/>
      <c r="JB234" s="189">
        <v>1.29</v>
      </c>
      <c r="JC234" s="190">
        <v>1.37</v>
      </c>
      <c r="JD234" s="190">
        <v>1.7</v>
      </c>
      <c r="JE234" s="193">
        <v>1.84</v>
      </c>
      <c r="JF234" s="393"/>
      <c r="JG234" s="231"/>
      <c r="JH234" s="230"/>
      <c r="JI234" s="359">
        <v>7</v>
      </c>
      <c r="JJ234" s="360"/>
      <c r="JK234" s="359"/>
      <c r="JL234" s="182"/>
      <c r="JM234" s="182"/>
      <c r="JN234" s="360"/>
      <c r="JO234" s="359"/>
      <c r="JP234" s="360"/>
      <c r="JQ234" s="359"/>
      <c r="JR234" s="182"/>
      <c r="JS234" s="182"/>
      <c r="JT234" s="360"/>
      <c r="JU234" s="227">
        <v>2.7769999999999988</v>
      </c>
      <c r="JV234" s="228">
        <v>3.0519999999999978</v>
      </c>
      <c r="JW234" s="228">
        <v>3.4269999999999996</v>
      </c>
      <c r="JX234" s="229">
        <v>3.9949999999999992</v>
      </c>
      <c r="JY234" s="189">
        <v>2.15</v>
      </c>
      <c r="JZ234" s="190">
        <v>2.42</v>
      </c>
      <c r="KA234" s="190">
        <v>2.85</v>
      </c>
      <c r="KB234" s="186">
        <v>2.97</v>
      </c>
      <c r="KC234" s="393"/>
      <c r="KD234" s="231"/>
      <c r="KE234" s="231"/>
      <c r="KF234" s="667"/>
    </row>
    <row r="235" spans="1:292" s="115" customFormat="1" ht="14">
      <c r="A235" s="878"/>
      <c r="B235" s="740" t="s">
        <v>269</v>
      </c>
      <c r="C235" s="19"/>
      <c r="D235" s="108"/>
      <c r="E235" s="109"/>
      <c r="F235" s="109"/>
      <c r="G235" s="109"/>
      <c r="H235" s="110"/>
      <c r="I235" s="108"/>
      <c r="J235" s="109"/>
      <c r="K235" s="109"/>
      <c r="L235" s="110"/>
      <c r="M235" s="108"/>
      <c r="N235" s="109"/>
      <c r="O235" s="109"/>
      <c r="P235" s="110"/>
      <c r="Q235" s="248"/>
      <c r="R235" s="109"/>
      <c r="S235" s="109"/>
      <c r="T235" s="110"/>
      <c r="U235" s="108">
        <v>0.1</v>
      </c>
      <c r="V235" s="109">
        <v>0.5</v>
      </c>
      <c r="W235" s="110"/>
      <c r="X235" s="589"/>
      <c r="Y235" s="590"/>
      <c r="Z235" s="590"/>
      <c r="AA235" s="591"/>
      <c r="AB235" s="129">
        <v>0.13573969703208513</v>
      </c>
      <c r="AC235" s="130">
        <v>0.19672184742544618</v>
      </c>
      <c r="AD235" s="130">
        <v>0.1648813859971161</v>
      </c>
      <c r="AE235" s="131">
        <v>0.39541311280910563</v>
      </c>
      <c r="AF235" s="129">
        <v>0.10055050445652364</v>
      </c>
      <c r="AG235" s="109"/>
      <c r="AH235" s="109"/>
      <c r="AI235" s="109"/>
      <c r="AJ235" s="110"/>
      <c r="AK235" s="129">
        <v>0.51</v>
      </c>
      <c r="AL235" s="109"/>
      <c r="AM235" s="109"/>
      <c r="AN235" s="110"/>
      <c r="AO235" s="108"/>
      <c r="AP235" s="110"/>
      <c r="AQ235" s="129">
        <v>0.20976390853889901</v>
      </c>
      <c r="AR235" s="130">
        <v>0.15767295126266001</v>
      </c>
      <c r="AS235" s="130">
        <v>0.31590758714727801</v>
      </c>
      <c r="AT235" s="131">
        <v>0.39512284419055899</v>
      </c>
      <c r="AU235" s="108"/>
      <c r="AV235" s="109"/>
      <c r="AW235" s="109"/>
      <c r="AX235" s="110"/>
      <c r="AY235" s="262"/>
      <c r="AZ235" s="284"/>
      <c r="BA235" s="284"/>
      <c r="BB235" s="252"/>
      <c r="BC235" s="262"/>
      <c r="BD235" s="284"/>
      <c r="BE235" s="284"/>
      <c r="BF235" s="252"/>
      <c r="BG235" s="108"/>
      <c r="BH235" s="109"/>
      <c r="BI235" s="109"/>
      <c r="BJ235" s="110"/>
      <c r="BK235" s="108">
        <v>1</v>
      </c>
      <c r="BL235" s="110"/>
      <c r="BM235" s="697">
        <v>0.15</v>
      </c>
      <c r="BN235" s="708">
        <v>7.0000000000000007E-2</v>
      </c>
      <c r="BO235" s="708">
        <v>0.25</v>
      </c>
      <c r="BP235" s="709">
        <v>0.24</v>
      </c>
      <c r="BQ235" s="19"/>
      <c r="BR235" s="108"/>
      <c r="BS235" s="109"/>
      <c r="BT235" s="110"/>
      <c r="BU235" s="108"/>
      <c r="BV235" s="109"/>
      <c r="BW235" s="110"/>
      <c r="BX235" s="108"/>
      <c r="BY235" s="109"/>
      <c r="BZ235" s="110"/>
      <c r="CA235" s="108"/>
      <c r="CB235" s="109"/>
      <c r="CC235" s="110"/>
      <c r="CD235" s="108"/>
      <c r="CE235" s="109"/>
      <c r="CF235" s="110"/>
      <c r="CG235" s="108"/>
      <c r="CH235" s="109"/>
      <c r="CI235" s="110"/>
      <c r="CJ235" s="129">
        <v>0.19</v>
      </c>
      <c r="CK235" s="131">
        <v>0.08</v>
      </c>
      <c r="CL235" s="129">
        <v>0.89</v>
      </c>
      <c r="CM235" s="131">
        <v>0.77</v>
      </c>
      <c r="CN235" s="129">
        <v>0.54</v>
      </c>
      <c r="CO235" s="131">
        <v>0.15</v>
      </c>
      <c r="CP235" s="282">
        <v>3.6767291609030625E-2</v>
      </c>
      <c r="CQ235" s="131">
        <v>0.12362911324778716</v>
      </c>
      <c r="CR235" s="128">
        <v>0.44</v>
      </c>
      <c r="CS235" s="19"/>
      <c r="CT235" s="129">
        <v>0.32</v>
      </c>
      <c r="CU235" s="131">
        <v>0.37</v>
      </c>
      <c r="CV235" s="108"/>
      <c r="CW235" s="109"/>
      <c r="CX235" s="109"/>
      <c r="CY235" s="110"/>
      <c r="CZ235" s="19"/>
      <c r="DA235" s="522">
        <v>6.9355705175235156E-3</v>
      </c>
      <c r="DB235" s="529">
        <v>1.3328976969052336E-2</v>
      </c>
      <c r="DC235" s="529">
        <v>9.5234913986143761E-3</v>
      </c>
      <c r="DD235" s="529">
        <v>1.1674746214414939E-2</v>
      </c>
      <c r="DE235" s="585">
        <v>1.5248455094644691E-2</v>
      </c>
      <c r="DF235" s="108">
        <v>0.04</v>
      </c>
      <c r="DG235" s="109">
        <v>7.0000000000000007E-2</v>
      </c>
      <c r="DH235" s="130">
        <v>0.21</v>
      </c>
      <c r="DI235" s="109">
        <v>0.15</v>
      </c>
      <c r="DJ235" s="110">
        <v>0.16</v>
      </c>
      <c r="DK235" s="129">
        <v>0.12456669886110279</v>
      </c>
      <c r="DL235" s="130">
        <v>0.12731898837107572</v>
      </c>
      <c r="DM235" s="130">
        <v>0.13666481184006646</v>
      </c>
      <c r="DN235" s="131">
        <v>0.2604538809662551</v>
      </c>
      <c r="DO235" s="108"/>
      <c r="DP235" s="109"/>
      <c r="DQ235" s="109"/>
      <c r="DR235" s="110"/>
      <c r="DS235" s="697">
        <v>1.75</v>
      </c>
      <c r="DT235" s="698">
        <v>3.36</v>
      </c>
      <c r="DU235" s="698">
        <v>0.2</v>
      </c>
      <c r="DV235" s="110"/>
      <c r="DW235" s="19"/>
      <c r="DX235" s="19"/>
      <c r="DY235" s="108"/>
      <c r="DZ235" s="109"/>
      <c r="EA235" s="109"/>
      <c r="EB235" s="110"/>
      <c r="EC235" s="19"/>
      <c r="ED235" s="19"/>
      <c r="EE235" s="108">
        <v>0.2</v>
      </c>
      <c r="EF235" s="110"/>
      <c r="EG235" s="262">
        <v>0.98</v>
      </c>
      <c r="EH235" s="110"/>
      <c r="EI235" s="108">
        <v>1.6</v>
      </c>
      <c r="EJ235" s="110"/>
      <c r="EK235" s="108">
        <v>0.3</v>
      </c>
      <c r="EL235" s="109">
        <v>1.7</v>
      </c>
      <c r="EM235" s="110"/>
      <c r="EN235" s="108"/>
      <c r="EO235" s="110"/>
      <c r="EP235" s="108">
        <v>0.6</v>
      </c>
      <c r="EQ235" s="110"/>
      <c r="ER235" s="108">
        <v>1.3</v>
      </c>
      <c r="ES235" s="110"/>
      <c r="ET235" s="108"/>
      <c r="EU235" s="109"/>
      <c r="EV235" s="109"/>
      <c r="EW235" s="110"/>
      <c r="EX235" s="108"/>
      <c r="EY235" s="109"/>
      <c r="EZ235" s="109"/>
      <c r="FA235" s="110"/>
      <c r="FB235" s="108">
        <v>0.3</v>
      </c>
      <c r="FC235" s="415"/>
      <c r="FD235" s="108"/>
      <c r="FE235" s="109"/>
      <c r="FF235" s="109"/>
      <c r="FG235" s="110"/>
      <c r="FH235" s="108">
        <v>0.2</v>
      </c>
      <c r="FI235" s="110"/>
      <c r="FJ235" s="108">
        <v>0.9</v>
      </c>
      <c r="FK235" s="110"/>
      <c r="FL235" s="108"/>
      <c r="FM235" s="110"/>
      <c r="FN235" s="108"/>
      <c r="FO235" s="109"/>
      <c r="FP235" s="109"/>
      <c r="FQ235" s="110"/>
      <c r="FR235" s="702">
        <v>0.29242677279798013</v>
      </c>
      <c r="FS235" s="703">
        <v>0.23989841313291849</v>
      </c>
      <c r="FT235" s="703">
        <v>0.2847381822904842</v>
      </c>
      <c r="FU235" s="704">
        <v>0.29835265852418913</v>
      </c>
      <c r="FV235" s="108">
        <v>0.4</v>
      </c>
      <c r="FW235" s="110"/>
      <c r="FX235" s="108">
        <v>1</v>
      </c>
      <c r="FY235" s="110"/>
      <c r="FZ235" s="108"/>
      <c r="GA235" s="110"/>
      <c r="GB235" s="19"/>
      <c r="GC235" s="108">
        <v>0.05</v>
      </c>
      <c r="GD235" s="110"/>
      <c r="GE235" s="136">
        <v>0.10601444548636522</v>
      </c>
      <c r="GF235" s="137">
        <v>9.2572612260252402E-2</v>
      </c>
      <c r="GG235" s="137">
        <v>5.8380631709669124E-2</v>
      </c>
      <c r="GH235" s="138">
        <v>0.12180969753861264</v>
      </c>
      <c r="GI235" s="19"/>
      <c r="GJ235" s="19"/>
      <c r="GK235" s="19"/>
      <c r="GL235" s="19"/>
      <c r="GM235" s="108">
        <v>0.2</v>
      </c>
      <c r="GN235" s="109"/>
      <c r="GO235" s="109"/>
      <c r="GP235" s="110"/>
      <c r="GQ235" s="108"/>
      <c r="GR235" s="109"/>
      <c r="GS235" s="109"/>
      <c r="GT235" s="110"/>
      <c r="GU235" s="108"/>
      <c r="GV235" s="109"/>
      <c r="GW235" s="109"/>
      <c r="GX235" s="110"/>
      <c r="GY235" s="108"/>
      <c r="GZ235" s="109"/>
      <c r="HA235" s="109"/>
      <c r="HB235" s="110"/>
      <c r="HC235" s="19"/>
      <c r="HD235" s="129">
        <v>0.45</v>
      </c>
      <c r="HE235" s="110"/>
      <c r="HF235" s="136">
        <v>0.11822134595826508</v>
      </c>
      <c r="HG235" s="137">
        <v>8.3306674691102173E-2</v>
      </c>
      <c r="HH235" s="137">
        <v>0.2339447642202947</v>
      </c>
      <c r="HI235" s="138">
        <v>0.15685422284232625</v>
      </c>
      <c r="HJ235" s="108">
        <v>0.04</v>
      </c>
      <c r="HK235" s="110"/>
      <c r="HL235" s="108"/>
      <c r="HM235" s="109"/>
      <c r="HN235" s="109"/>
      <c r="HO235" s="110"/>
      <c r="HP235" s="108"/>
      <c r="HQ235" s="110"/>
      <c r="HR235" s="108"/>
      <c r="HS235" s="109"/>
      <c r="HT235" s="109"/>
      <c r="HU235" s="110"/>
      <c r="HV235" s="135">
        <v>0</v>
      </c>
      <c r="HW235" s="110"/>
      <c r="HX235" s="108">
        <v>0.1</v>
      </c>
      <c r="HY235" s="110"/>
      <c r="HZ235" s="108"/>
      <c r="IA235" s="109"/>
      <c r="IB235" s="109"/>
      <c r="IC235" s="110"/>
      <c r="ID235" s="108">
        <v>0.1</v>
      </c>
      <c r="IE235" s="110"/>
      <c r="IF235" s="108">
        <v>0.7</v>
      </c>
      <c r="IG235" s="110"/>
      <c r="IH235" s="108"/>
      <c r="II235" s="109"/>
      <c r="IJ235" s="109"/>
      <c r="IK235" s="110"/>
      <c r="IL235" s="19"/>
      <c r="IM235" s="108">
        <v>0.08</v>
      </c>
      <c r="IN235" s="110"/>
      <c r="IO235" s="108"/>
      <c r="IP235" s="109"/>
      <c r="IQ235" s="109"/>
      <c r="IR235" s="110"/>
      <c r="IS235" s="108"/>
      <c r="IT235" s="109"/>
      <c r="IU235" s="109"/>
      <c r="IV235" s="110"/>
      <c r="IW235" s="108"/>
      <c r="IX235" s="109"/>
      <c r="IY235" s="109"/>
      <c r="IZ235" s="110"/>
      <c r="JA235" s="19"/>
      <c r="JB235" s="129">
        <v>0.06</v>
      </c>
      <c r="JC235" s="130">
        <v>0.09</v>
      </c>
      <c r="JD235" s="130">
        <v>0.11</v>
      </c>
      <c r="JE235" s="131">
        <v>0.15</v>
      </c>
      <c r="JF235" s="108"/>
      <c r="JG235" s="109"/>
      <c r="JH235" s="110"/>
      <c r="JI235" s="108">
        <v>0.6</v>
      </c>
      <c r="JJ235" s="110"/>
      <c r="JK235" s="108"/>
      <c r="JL235" s="109"/>
      <c r="JM235" s="109"/>
      <c r="JN235" s="110"/>
      <c r="JO235" s="108"/>
      <c r="JP235" s="110"/>
      <c r="JQ235" s="108"/>
      <c r="JR235" s="109"/>
      <c r="JS235" s="109"/>
      <c r="JT235" s="110"/>
      <c r="JU235" s="108"/>
      <c r="JV235" s="109"/>
      <c r="JW235" s="109"/>
      <c r="JX235" s="110"/>
      <c r="JY235" s="108">
        <v>0.1</v>
      </c>
      <c r="JZ235" s="130">
        <v>0.09</v>
      </c>
      <c r="KA235" s="130">
        <v>0.05</v>
      </c>
      <c r="KB235" s="131">
        <v>0.15</v>
      </c>
      <c r="KC235" s="108"/>
      <c r="KD235" s="109"/>
      <c r="KE235" s="109"/>
      <c r="KF235" s="124"/>
    </row>
    <row r="236" spans="1:292" s="151" customFormat="1" ht="15" thickBot="1">
      <c r="A236" s="879"/>
      <c r="B236" s="741" t="s">
        <v>270</v>
      </c>
      <c r="C236" s="263"/>
      <c r="D236" s="256"/>
      <c r="E236" s="531"/>
      <c r="F236" s="531"/>
      <c r="G236" s="531"/>
      <c r="H236" s="532"/>
      <c r="I236" s="256"/>
      <c r="J236" s="531"/>
      <c r="K236" s="531"/>
      <c r="L236" s="532"/>
      <c r="M236" s="256"/>
      <c r="N236" s="531"/>
      <c r="O236" s="531"/>
      <c r="P236" s="532"/>
      <c r="Q236" s="256">
        <v>10</v>
      </c>
      <c r="R236" s="531"/>
      <c r="S236" s="531"/>
      <c r="T236" s="532"/>
      <c r="U236" s="256"/>
      <c r="V236" s="531"/>
      <c r="W236" s="532"/>
      <c r="X236" s="256"/>
      <c r="Y236" s="531"/>
      <c r="Z236" s="531"/>
      <c r="AA236" s="532"/>
      <c r="AB236" s="256">
        <v>3</v>
      </c>
      <c r="AC236" s="531">
        <v>3</v>
      </c>
      <c r="AD236" s="531">
        <v>3</v>
      </c>
      <c r="AE236" s="532">
        <v>3</v>
      </c>
      <c r="AF236" s="256">
        <v>8</v>
      </c>
      <c r="AG236" s="531"/>
      <c r="AH236" s="531"/>
      <c r="AI236" s="531"/>
      <c r="AJ236" s="532"/>
      <c r="AK236" s="256">
        <v>4</v>
      </c>
      <c r="AL236" s="531"/>
      <c r="AM236" s="531"/>
      <c r="AN236" s="532"/>
      <c r="AO236" s="256"/>
      <c r="AP236" s="532"/>
      <c r="AQ236" s="256">
        <v>3</v>
      </c>
      <c r="AR236" s="531">
        <v>3</v>
      </c>
      <c r="AS236" s="531">
        <v>3</v>
      </c>
      <c r="AT236" s="532">
        <v>3</v>
      </c>
      <c r="AU236" s="256"/>
      <c r="AV236" s="531"/>
      <c r="AW236" s="531"/>
      <c r="AX236" s="532"/>
      <c r="AY236" s="256"/>
      <c r="AZ236" s="531"/>
      <c r="BA236" s="531"/>
      <c r="BB236" s="532"/>
      <c r="BC236" s="256"/>
      <c r="BD236" s="531"/>
      <c r="BE236" s="531"/>
      <c r="BF236" s="532"/>
      <c r="BG236" s="256"/>
      <c r="BH236" s="531"/>
      <c r="BI236" s="531"/>
      <c r="BJ236" s="532"/>
      <c r="BK236" s="256">
        <v>3</v>
      </c>
      <c r="BL236" s="532"/>
      <c r="BM236" s="256">
        <v>3</v>
      </c>
      <c r="BN236" s="531">
        <v>3</v>
      </c>
      <c r="BO236" s="531">
        <v>3</v>
      </c>
      <c r="BP236" s="532">
        <v>3</v>
      </c>
      <c r="BQ236" s="263"/>
      <c r="BR236" s="256"/>
      <c r="BS236" s="531"/>
      <c r="BT236" s="532"/>
      <c r="BU236" s="256"/>
      <c r="BV236" s="531"/>
      <c r="BW236" s="532"/>
      <c r="BX236" s="256"/>
      <c r="BY236" s="531"/>
      <c r="BZ236" s="532"/>
      <c r="CA236" s="256"/>
      <c r="CB236" s="531"/>
      <c r="CC236" s="532"/>
      <c r="CD236" s="256"/>
      <c r="CE236" s="531"/>
      <c r="CF236" s="532"/>
      <c r="CG236" s="256"/>
      <c r="CH236" s="531"/>
      <c r="CI236" s="532"/>
      <c r="CJ236" s="256">
        <v>3</v>
      </c>
      <c r="CK236" s="532">
        <v>3</v>
      </c>
      <c r="CL236" s="256">
        <v>3</v>
      </c>
      <c r="CM236" s="532">
        <v>3</v>
      </c>
      <c r="CN236" s="256">
        <v>3</v>
      </c>
      <c r="CO236" s="532">
        <v>3</v>
      </c>
      <c r="CP236" s="256">
        <v>3</v>
      </c>
      <c r="CQ236" s="532">
        <v>3</v>
      </c>
      <c r="CR236" s="263">
        <v>3</v>
      </c>
      <c r="CS236" s="263"/>
      <c r="CT236" s="256">
        <v>3</v>
      </c>
      <c r="CU236" s="532">
        <v>3</v>
      </c>
      <c r="CV236" s="256"/>
      <c r="CW236" s="531"/>
      <c r="CX236" s="531"/>
      <c r="CY236" s="532"/>
      <c r="CZ236" s="263"/>
      <c r="DA236" s="256"/>
      <c r="DB236" s="531"/>
      <c r="DC236" s="531"/>
      <c r="DD236" s="531"/>
      <c r="DE236" s="532"/>
      <c r="DF236" s="256"/>
      <c r="DG236" s="531">
        <v>6</v>
      </c>
      <c r="DH236" s="531">
        <v>6</v>
      </c>
      <c r="DI236" s="531">
        <v>6</v>
      </c>
      <c r="DJ236" s="532"/>
      <c r="DK236" s="256">
        <v>3</v>
      </c>
      <c r="DL236" s="531">
        <v>3</v>
      </c>
      <c r="DM236" s="531">
        <v>3</v>
      </c>
      <c r="DN236" s="532">
        <v>3</v>
      </c>
      <c r="DO236" s="256"/>
      <c r="DP236" s="531"/>
      <c r="DQ236" s="531"/>
      <c r="DR236" s="532"/>
      <c r="DS236" s="256"/>
      <c r="DT236" s="531"/>
      <c r="DU236" s="531"/>
      <c r="DV236" s="532"/>
      <c r="DW236" s="263"/>
      <c r="DX236" s="263"/>
      <c r="DY236" s="256"/>
      <c r="DZ236" s="531"/>
      <c r="EA236" s="531"/>
      <c r="EB236" s="532"/>
      <c r="EC236" s="263"/>
      <c r="ED236" s="263"/>
      <c r="EE236" s="256"/>
      <c r="EF236" s="532"/>
      <c r="EG236" s="256"/>
      <c r="EH236" s="532"/>
      <c r="EI236" s="256"/>
      <c r="EJ236" s="532"/>
      <c r="EK236" s="256">
        <v>3</v>
      </c>
      <c r="EL236" s="531"/>
      <c r="EM236" s="532"/>
      <c r="EN236" s="256"/>
      <c r="EO236" s="532"/>
      <c r="EP236" s="256">
        <v>3</v>
      </c>
      <c r="EQ236" s="532"/>
      <c r="ER236" s="256">
        <v>2</v>
      </c>
      <c r="ES236" s="532"/>
      <c r="ET236" s="256"/>
      <c r="EU236" s="531"/>
      <c r="EV236" s="531"/>
      <c r="EW236" s="532"/>
      <c r="EX236" s="256"/>
      <c r="EY236" s="531"/>
      <c r="EZ236" s="531"/>
      <c r="FA236" s="532"/>
      <c r="FB236" s="256">
        <v>3</v>
      </c>
      <c r="FC236" s="532"/>
      <c r="FD236" s="256"/>
      <c r="FE236" s="531"/>
      <c r="FF236" s="531"/>
      <c r="FG236" s="532"/>
      <c r="FH236" s="256">
        <v>3</v>
      </c>
      <c r="FI236" s="532"/>
      <c r="FJ236" s="256">
        <v>2</v>
      </c>
      <c r="FK236" s="532"/>
      <c r="FL236" s="256"/>
      <c r="FM236" s="532"/>
      <c r="FN236" s="256"/>
      <c r="FO236" s="531"/>
      <c r="FP236" s="531"/>
      <c r="FQ236" s="532"/>
      <c r="FR236" s="256"/>
      <c r="FS236" s="618"/>
      <c r="FT236" s="618"/>
      <c r="FU236" s="645"/>
      <c r="FV236" s="256">
        <v>3</v>
      </c>
      <c r="FW236" s="532"/>
      <c r="FX236" s="256">
        <v>3</v>
      </c>
      <c r="FY236" s="532"/>
      <c r="FZ236" s="256"/>
      <c r="GA236" s="532"/>
      <c r="GB236" s="263"/>
      <c r="GC236" s="256"/>
      <c r="GD236" s="532"/>
      <c r="GE236" s="742">
        <v>3</v>
      </c>
      <c r="GF236" s="743">
        <v>3</v>
      </c>
      <c r="GG236" s="743">
        <v>3</v>
      </c>
      <c r="GH236" s="744">
        <v>3</v>
      </c>
      <c r="GI236" s="263"/>
      <c r="GJ236" s="263"/>
      <c r="GK236" s="263"/>
      <c r="GL236" s="263"/>
      <c r="GM236" s="256"/>
      <c r="GN236" s="531"/>
      <c r="GO236" s="531"/>
      <c r="GP236" s="532"/>
      <c r="GQ236" s="256"/>
      <c r="GR236" s="531"/>
      <c r="GS236" s="531"/>
      <c r="GT236" s="532"/>
      <c r="GU236" s="256"/>
      <c r="GV236" s="531"/>
      <c r="GW236" s="531"/>
      <c r="GX236" s="532"/>
      <c r="GY236" s="256"/>
      <c r="GZ236" s="531"/>
      <c r="HA236" s="531"/>
      <c r="HB236" s="532"/>
      <c r="HC236" s="263"/>
      <c r="HD236" s="256"/>
      <c r="HE236" s="532"/>
      <c r="HF236" s="256">
        <v>3</v>
      </c>
      <c r="HG236" s="531">
        <v>3</v>
      </c>
      <c r="HH236" s="531">
        <v>3</v>
      </c>
      <c r="HI236" s="532">
        <v>3</v>
      </c>
      <c r="HJ236" s="256">
        <v>3</v>
      </c>
      <c r="HK236" s="532"/>
      <c r="HL236" s="256"/>
      <c r="HM236" s="531"/>
      <c r="HN236" s="531"/>
      <c r="HO236" s="532"/>
      <c r="HP236" s="256"/>
      <c r="HQ236" s="532"/>
      <c r="HR236" s="256"/>
      <c r="HS236" s="531"/>
      <c r="HT236" s="531"/>
      <c r="HU236" s="532"/>
      <c r="HV236" s="256">
        <v>2</v>
      </c>
      <c r="HW236" s="532"/>
      <c r="HX236" s="256">
        <v>2</v>
      </c>
      <c r="HY236" s="532"/>
      <c r="HZ236" s="256"/>
      <c r="IA236" s="531"/>
      <c r="IB236" s="531"/>
      <c r="IC236" s="532"/>
      <c r="ID236" s="256">
        <v>3</v>
      </c>
      <c r="IE236" s="532"/>
      <c r="IF236" s="256">
        <v>2</v>
      </c>
      <c r="IG236" s="532"/>
      <c r="IH236" s="256"/>
      <c r="II236" s="531"/>
      <c r="IJ236" s="531"/>
      <c r="IK236" s="532"/>
      <c r="IL236" s="263"/>
      <c r="IM236" s="256">
        <v>3</v>
      </c>
      <c r="IN236" s="532"/>
      <c r="IO236" s="256"/>
      <c r="IP236" s="531"/>
      <c r="IQ236" s="531"/>
      <c r="IR236" s="532"/>
      <c r="IS236" s="256"/>
      <c r="IT236" s="531"/>
      <c r="IU236" s="531"/>
      <c r="IV236" s="532"/>
      <c r="IW236" s="256"/>
      <c r="IX236" s="531"/>
      <c r="IY236" s="531"/>
      <c r="IZ236" s="532"/>
      <c r="JA236" s="263"/>
      <c r="JB236" s="256">
        <v>3</v>
      </c>
      <c r="JC236" s="531">
        <v>3</v>
      </c>
      <c r="JD236" s="531">
        <v>3</v>
      </c>
      <c r="JE236" s="532">
        <v>3</v>
      </c>
      <c r="JF236" s="256"/>
      <c r="JG236" s="531"/>
      <c r="JH236" s="532"/>
      <c r="JI236" s="256">
        <v>3</v>
      </c>
      <c r="JJ236" s="532"/>
      <c r="JK236" s="256"/>
      <c r="JL236" s="531"/>
      <c r="JM236" s="531"/>
      <c r="JN236" s="532"/>
      <c r="JO236" s="256"/>
      <c r="JP236" s="532"/>
      <c r="JQ236" s="256"/>
      <c r="JR236" s="531"/>
      <c r="JS236" s="531"/>
      <c r="JT236" s="532"/>
      <c r="JU236" s="256"/>
      <c r="JV236" s="531"/>
      <c r="JW236" s="531"/>
      <c r="JX236" s="532"/>
      <c r="JY236" s="256">
        <v>3</v>
      </c>
      <c r="JZ236" s="531">
        <v>3</v>
      </c>
      <c r="KA236" s="531">
        <v>3</v>
      </c>
      <c r="KB236" s="532">
        <v>3</v>
      </c>
      <c r="KC236" s="256"/>
      <c r="KD236" s="531"/>
      <c r="KE236" s="531"/>
      <c r="KF236" s="541"/>
    </row>
    <row r="237" spans="1:292" s="150" customFormat="1" ht="15.75" customHeight="1" thickBot="1">
      <c r="A237" s="341"/>
      <c r="B237" s="342"/>
      <c r="C237" s="342"/>
      <c r="D237" s="342"/>
      <c r="E237" s="342"/>
      <c r="F237" s="342"/>
      <c r="G237" s="342"/>
      <c r="H237" s="342"/>
      <c r="I237" s="342"/>
      <c r="J237" s="342"/>
      <c r="K237" s="342"/>
      <c r="L237" s="342"/>
      <c r="M237" s="342"/>
      <c r="N237" s="342"/>
      <c r="O237" s="342"/>
      <c r="P237" s="342"/>
      <c r="Q237" s="342"/>
      <c r="R237" s="342"/>
      <c r="S237" s="342"/>
      <c r="T237" s="342"/>
      <c r="U237" s="342"/>
      <c r="V237" s="342"/>
      <c r="W237" s="342"/>
      <c r="X237" s="342"/>
      <c r="Y237" s="342"/>
      <c r="Z237" s="342"/>
      <c r="AA237" s="342"/>
      <c r="AB237" s="342"/>
      <c r="AC237" s="342"/>
      <c r="AD237" s="342"/>
      <c r="AE237" s="342"/>
      <c r="AF237" s="342"/>
      <c r="AG237" s="342"/>
      <c r="AH237" s="342"/>
      <c r="AI237" s="342"/>
      <c r="AJ237" s="342"/>
      <c r="AK237" s="342"/>
      <c r="AL237" s="342"/>
      <c r="AM237" s="342"/>
      <c r="AN237" s="342"/>
      <c r="AO237" s="342"/>
      <c r="AP237" s="342"/>
      <c r="AQ237" s="342"/>
      <c r="AR237" s="342"/>
      <c r="AS237" s="342"/>
      <c r="AT237" s="342"/>
      <c r="AU237" s="342"/>
      <c r="AV237" s="342"/>
      <c r="AW237" s="342"/>
      <c r="AX237" s="342"/>
      <c r="AY237" s="342"/>
      <c r="AZ237" s="342"/>
      <c r="BA237" s="342"/>
      <c r="BB237" s="342"/>
      <c r="BC237" s="342"/>
      <c r="BD237" s="342"/>
      <c r="BE237" s="342"/>
      <c r="BF237" s="342"/>
      <c r="BG237" s="342"/>
      <c r="BH237" s="342"/>
      <c r="BI237" s="342"/>
      <c r="BJ237" s="342"/>
      <c r="BK237" s="342"/>
      <c r="BL237" s="342"/>
      <c r="BM237" s="342"/>
      <c r="BN237" s="342"/>
      <c r="BO237" s="342"/>
      <c r="BP237" s="342"/>
      <c r="BQ237" s="342"/>
      <c r="BR237" s="342"/>
      <c r="BS237" s="342"/>
      <c r="BT237" s="342"/>
      <c r="BU237" s="342"/>
      <c r="BV237" s="342"/>
      <c r="BW237" s="342"/>
      <c r="BX237" s="342"/>
      <c r="BY237" s="342"/>
      <c r="BZ237" s="342"/>
      <c r="CA237" s="342"/>
      <c r="CB237" s="342"/>
      <c r="CC237" s="342"/>
      <c r="CD237" s="342"/>
      <c r="CE237" s="342"/>
      <c r="CF237" s="342"/>
      <c r="CG237" s="342"/>
      <c r="CH237" s="342"/>
      <c r="CI237" s="342"/>
      <c r="CJ237" s="342"/>
      <c r="CK237" s="342"/>
      <c r="CL237" s="342"/>
      <c r="CM237" s="342"/>
      <c r="CN237" s="342"/>
      <c r="CO237" s="342"/>
      <c r="CP237" s="342"/>
      <c r="CQ237" s="342"/>
      <c r="CR237" s="342"/>
      <c r="CS237" s="342"/>
      <c r="CT237" s="342"/>
      <c r="CU237" s="342"/>
      <c r="CV237" s="342"/>
      <c r="CW237" s="342"/>
      <c r="CX237" s="342"/>
      <c r="CY237" s="342"/>
      <c r="CZ237" s="342"/>
      <c r="DA237" s="342"/>
      <c r="DB237" s="342"/>
      <c r="DC237" s="342"/>
      <c r="DD237" s="342"/>
      <c r="DE237" s="342"/>
      <c r="DF237" s="342"/>
      <c r="DG237" s="342"/>
      <c r="DH237" s="342"/>
      <c r="DI237" s="342"/>
      <c r="DJ237" s="342"/>
      <c r="DK237" s="342"/>
      <c r="DL237" s="342"/>
      <c r="DM237" s="342"/>
      <c r="DN237" s="342"/>
      <c r="DO237" s="342"/>
      <c r="DP237" s="342"/>
      <c r="DQ237" s="342"/>
      <c r="DR237" s="342"/>
      <c r="DS237" s="342"/>
      <c r="DT237" s="342"/>
      <c r="DU237" s="342"/>
      <c r="DV237" s="342"/>
      <c r="DW237" s="342"/>
      <c r="DX237" s="342"/>
      <c r="DY237" s="342"/>
      <c r="DZ237" s="342"/>
      <c r="EA237" s="342"/>
      <c r="EB237" s="342"/>
      <c r="EC237" s="342"/>
      <c r="ED237" s="342"/>
      <c r="EE237" s="342"/>
      <c r="EF237" s="342"/>
      <c r="EG237" s="342"/>
      <c r="EH237" s="342"/>
      <c r="EI237" s="342"/>
      <c r="EJ237" s="342"/>
      <c r="EK237" s="342"/>
      <c r="EL237" s="342"/>
      <c r="EM237" s="342"/>
      <c r="EN237" s="342"/>
      <c r="EO237" s="342"/>
      <c r="EP237" s="342"/>
      <c r="EQ237" s="342"/>
      <c r="ER237" s="342"/>
      <c r="ES237" s="342"/>
      <c r="ET237" s="342"/>
      <c r="EU237" s="342"/>
      <c r="EV237" s="342"/>
      <c r="EW237" s="342"/>
      <c r="EX237" s="342"/>
      <c r="EY237" s="342"/>
      <c r="EZ237" s="342"/>
      <c r="FA237" s="342"/>
      <c r="FB237" s="342"/>
      <c r="FC237" s="342"/>
      <c r="FD237" s="342"/>
      <c r="FE237" s="342"/>
      <c r="FF237" s="342"/>
      <c r="FG237" s="342"/>
      <c r="FH237" s="342"/>
      <c r="FI237" s="342"/>
      <c r="FJ237" s="342"/>
      <c r="FK237" s="342"/>
      <c r="FL237" s="342"/>
      <c r="FM237" s="342"/>
      <c r="FN237" s="342"/>
      <c r="FO237" s="342"/>
      <c r="FP237" s="342"/>
      <c r="FQ237" s="342"/>
      <c r="FR237" s="342"/>
      <c r="FS237" s="342"/>
      <c r="FT237" s="342"/>
      <c r="FU237" s="342"/>
      <c r="FV237" s="342"/>
      <c r="FW237" s="342"/>
      <c r="FX237" s="342"/>
      <c r="FY237" s="342"/>
      <c r="FZ237" s="342"/>
      <c r="GA237" s="342"/>
      <c r="GB237" s="342"/>
      <c r="GC237" s="342"/>
      <c r="GD237" s="342"/>
      <c r="GE237" s="342"/>
      <c r="GF237" s="342"/>
      <c r="GG237" s="342"/>
      <c r="GH237" s="342"/>
      <c r="GI237" s="342"/>
      <c r="GJ237" s="342"/>
      <c r="GK237" s="342"/>
      <c r="GL237" s="342"/>
      <c r="GM237" s="342"/>
      <c r="GN237" s="342"/>
      <c r="GO237" s="342"/>
      <c r="GP237" s="342"/>
      <c r="GQ237" s="342"/>
      <c r="GR237" s="342"/>
      <c r="GS237" s="342"/>
      <c r="GT237" s="342"/>
      <c r="GU237" s="342"/>
      <c r="GV237" s="342"/>
      <c r="GW237" s="342"/>
      <c r="GX237" s="342"/>
      <c r="GY237" s="342"/>
      <c r="GZ237" s="342"/>
      <c r="HA237" s="342"/>
      <c r="HB237" s="342"/>
      <c r="HC237" s="342"/>
      <c r="HD237" s="342"/>
      <c r="HE237" s="342"/>
      <c r="HF237" s="342"/>
      <c r="HG237" s="342"/>
      <c r="HH237" s="342"/>
      <c r="HI237" s="342"/>
      <c r="HJ237" s="342"/>
      <c r="HK237" s="342"/>
      <c r="HL237" s="342"/>
      <c r="HM237" s="342"/>
      <c r="HN237" s="342"/>
      <c r="HO237" s="342"/>
      <c r="HP237" s="342"/>
      <c r="HQ237" s="342"/>
      <c r="HR237" s="342"/>
      <c r="HS237" s="342"/>
      <c r="HT237" s="342"/>
      <c r="HU237" s="342"/>
      <c r="HV237" s="342"/>
      <c r="HW237" s="342"/>
      <c r="HX237" s="342"/>
      <c r="HY237" s="342"/>
      <c r="HZ237" s="342"/>
      <c r="IA237" s="342"/>
      <c r="IB237" s="342"/>
      <c r="IC237" s="342"/>
      <c r="ID237" s="342"/>
      <c r="IE237" s="342"/>
      <c r="IF237" s="342"/>
      <c r="IG237" s="342"/>
      <c r="IH237" s="342"/>
      <c r="II237" s="342"/>
      <c r="IJ237" s="342"/>
      <c r="IK237" s="342"/>
      <c r="IL237" s="342"/>
      <c r="IM237" s="342"/>
      <c r="IN237" s="342"/>
      <c r="IO237" s="342"/>
      <c r="IP237" s="342"/>
      <c r="IQ237" s="342"/>
      <c r="IR237" s="342"/>
      <c r="IS237" s="342"/>
      <c r="IT237" s="342"/>
      <c r="IU237" s="342"/>
      <c r="IV237" s="342"/>
      <c r="IW237" s="342"/>
      <c r="IX237" s="342"/>
      <c r="IY237" s="342"/>
      <c r="IZ237" s="342"/>
      <c r="JA237" s="342"/>
      <c r="JB237" s="342"/>
      <c r="JC237" s="342"/>
      <c r="JD237" s="342"/>
      <c r="JE237" s="342"/>
      <c r="JF237" s="342"/>
      <c r="JG237" s="342"/>
      <c r="JH237" s="342"/>
      <c r="JI237" s="342"/>
      <c r="JJ237" s="342"/>
      <c r="JK237" s="342"/>
      <c r="JL237" s="342"/>
      <c r="JM237" s="342"/>
      <c r="JN237" s="342"/>
      <c r="JO237" s="342"/>
      <c r="JP237" s="342"/>
      <c r="JQ237" s="342"/>
      <c r="JR237" s="342"/>
      <c r="JS237" s="342"/>
      <c r="JT237" s="342"/>
      <c r="JU237" s="342"/>
      <c r="JV237" s="342"/>
      <c r="JW237" s="342"/>
      <c r="JX237" s="342"/>
      <c r="JY237" s="342"/>
      <c r="JZ237" s="342"/>
      <c r="KA237" s="342"/>
      <c r="KB237" s="342"/>
      <c r="KC237" s="342"/>
      <c r="KD237" s="342"/>
      <c r="KE237" s="342"/>
      <c r="KF237" s="342"/>
    </row>
    <row r="238" spans="1:292" s="151" customFormat="1" ht="14">
      <c r="A238" s="880" t="s">
        <v>576</v>
      </c>
      <c r="B238" s="745" t="s">
        <v>450</v>
      </c>
      <c r="C238" s="389"/>
      <c r="D238" s="185"/>
      <c r="E238" s="205"/>
      <c r="F238" s="205"/>
      <c r="G238" s="205"/>
      <c r="H238" s="186"/>
      <c r="I238" s="185">
        <v>3940</v>
      </c>
      <c r="J238" s="205">
        <v>3160</v>
      </c>
      <c r="K238" s="205">
        <v>380</v>
      </c>
      <c r="L238" s="186">
        <v>360</v>
      </c>
      <c r="M238" s="185">
        <v>5553.8414069731562</v>
      </c>
      <c r="N238" s="205"/>
      <c r="O238" s="205"/>
      <c r="P238" s="186"/>
      <c r="Q238" s="185"/>
      <c r="R238" s="205"/>
      <c r="S238" s="205"/>
      <c r="T238" s="186"/>
      <c r="U238" s="185"/>
      <c r="V238" s="205"/>
      <c r="W238" s="186"/>
      <c r="X238" s="185"/>
      <c r="Y238" s="205"/>
      <c r="Z238" s="205"/>
      <c r="AA238" s="186"/>
      <c r="AB238" s="185"/>
      <c r="AC238" s="205"/>
      <c r="AD238" s="205"/>
      <c r="AE238" s="186"/>
      <c r="AF238" s="185"/>
      <c r="AG238" s="205"/>
      <c r="AH238" s="205"/>
      <c r="AI238" s="205"/>
      <c r="AJ238" s="186" t="s">
        <v>301</v>
      </c>
      <c r="AK238" s="185"/>
      <c r="AL238" s="205"/>
      <c r="AM238" s="205"/>
      <c r="AN238" s="186"/>
      <c r="AO238" s="390">
        <v>2.33</v>
      </c>
      <c r="AP238" s="392">
        <v>0</v>
      </c>
      <c r="AQ238" s="185"/>
      <c r="AR238" s="205"/>
      <c r="AS238" s="205"/>
      <c r="AT238" s="186"/>
      <c r="AU238" s="185">
        <v>3300</v>
      </c>
      <c r="AV238" s="205">
        <v>2290</v>
      </c>
      <c r="AW238" s="205">
        <v>180</v>
      </c>
      <c r="AX238" s="186">
        <v>0</v>
      </c>
      <c r="AY238" s="185"/>
      <c r="AZ238" s="205"/>
      <c r="BA238" s="205"/>
      <c r="BB238" s="186"/>
      <c r="BC238" s="185">
        <v>6260</v>
      </c>
      <c r="BD238" s="205">
        <v>4990</v>
      </c>
      <c r="BE238" s="205">
        <v>350</v>
      </c>
      <c r="BF238" s="186">
        <v>0</v>
      </c>
      <c r="BG238" s="185">
        <v>6870</v>
      </c>
      <c r="BH238" s="205"/>
      <c r="BI238" s="205"/>
      <c r="BJ238" s="186">
        <v>290</v>
      </c>
      <c r="BK238" s="185"/>
      <c r="BL238" s="186"/>
      <c r="BM238" s="185"/>
      <c r="BN238" s="205"/>
      <c r="BO238" s="205"/>
      <c r="BP238" s="186"/>
      <c r="BQ238" s="389"/>
      <c r="BR238" s="185"/>
      <c r="BS238" s="205"/>
      <c r="BT238" s="186"/>
      <c r="BU238" s="185"/>
      <c r="BV238" s="205"/>
      <c r="BW238" s="186"/>
      <c r="BX238" s="185"/>
      <c r="BY238" s="205"/>
      <c r="BZ238" s="186"/>
      <c r="CA238" s="185"/>
      <c r="CB238" s="205"/>
      <c r="CC238" s="186"/>
      <c r="CD238" s="185"/>
      <c r="CE238" s="205"/>
      <c r="CF238" s="186"/>
      <c r="CG238" s="185"/>
      <c r="CH238" s="205"/>
      <c r="CI238" s="186"/>
      <c r="CJ238" s="185"/>
      <c r="CK238" s="186"/>
      <c r="CL238" s="185"/>
      <c r="CM238" s="186"/>
      <c r="CN238" s="639"/>
      <c r="CO238" s="641"/>
      <c r="CP238" s="639"/>
      <c r="CQ238" s="641"/>
      <c r="CR238" s="389"/>
      <c r="CS238" s="389"/>
      <c r="CT238" s="185"/>
      <c r="CU238" s="186"/>
      <c r="CV238" s="599">
        <v>5834.9704110400626</v>
      </c>
      <c r="CW238" s="746">
        <v>3338.4254783013157</v>
      </c>
      <c r="CX238" s="746">
        <v>0</v>
      </c>
      <c r="CY238" s="600">
        <v>0</v>
      </c>
      <c r="CZ238" s="389"/>
      <c r="DA238" s="185"/>
      <c r="DB238" s="205"/>
      <c r="DC238" s="205"/>
      <c r="DD238" s="205"/>
      <c r="DE238" s="186"/>
      <c r="DF238" s="185"/>
      <c r="DG238" s="205"/>
      <c r="DH238" s="205"/>
      <c r="DI238" s="205"/>
      <c r="DJ238" s="186"/>
      <c r="DK238" s="185"/>
      <c r="DL238" s="205"/>
      <c r="DM238" s="205"/>
      <c r="DN238" s="186"/>
      <c r="DO238" s="185">
        <v>5429.9879523387053</v>
      </c>
      <c r="DP238" s="205">
        <v>4946.1902211306251</v>
      </c>
      <c r="DQ238" s="205">
        <v>266.12588446606503</v>
      </c>
      <c r="DR238" s="186">
        <v>0</v>
      </c>
      <c r="DS238" s="185"/>
      <c r="DT238" s="205"/>
      <c r="DU238" s="205"/>
      <c r="DV238" s="186"/>
      <c r="DW238" s="389"/>
      <c r="DX238" s="389"/>
      <c r="DY238" s="185">
        <v>1150</v>
      </c>
      <c r="DZ238" s="205"/>
      <c r="EA238" s="205"/>
      <c r="EB238" s="186"/>
      <c r="EC238" s="389"/>
      <c r="ED238" s="389"/>
      <c r="EE238" s="185"/>
      <c r="EF238" s="186"/>
      <c r="EG238" s="185"/>
      <c r="EH238" s="186"/>
      <c r="EI238" s="185"/>
      <c r="EJ238" s="186"/>
      <c r="EK238" s="185"/>
      <c r="EL238" s="205"/>
      <c r="EM238" s="186"/>
      <c r="EN238" s="185">
        <v>339.85899011645506</v>
      </c>
      <c r="EO238" s="186">
        <v>0</v>
      </c>
      <c r="EP238" s="185"/>
      <c r="EQ238" s="186"/>
      <c r="ER238" s="185"/>
      <c r="ES238" s="186"/>
      <c r="ET238" s="185"/>
      <c r="EU238" s="205"/>
      <c r="EV238" s="205"/>
      <c r="EW238" s="186"/>
      <c r="EX238" s="174">
        <v>8490.5447089047793</v>
      </c>
      <c r="EY238" s="170">
        <v>6734.45718847834</v>
      </c>
      <c r="EZ238" s="170">
        <v>1898.4051366449598</v>
      </c>
      <c r="FA238" s="173">
        <v>0</v>
      </c>
      <c r="FB238" s="185"/>
      <c r="FC238" s="186"/>
      <c r="FD238" s="185"/>
      <c r="FE238" s="205"/>
      <c r="FF238" s="205"/>
      <c r="FG238" s="186"/>
      <c r="FH238" s="185"/>
      <c r="FI238" s="186"/>
      <c r="FJ238" s="185"/>
      <c r="FK238" s="186"/>
      <c r="FL238" s="185"/>
      <c r="FM238" s="186"/>
      <c r="FN238" s="185"/>
      <c r="FO238" s="205"/>
      <c r="FP238" s="205"/>
      <c r="FQ238" s="186"/>
      <c r="FR238" s="185"/>
      <c r="FS238" s="205"/>
      <c r="FT238" s="205"/>
      <c r="FU238" s="186"/>
      <c r="FV238" s="185"/>
      <c r="FW238" s="186"/>
      <c r="FX238" s="185"/>
      <c r="FY238" s="186"/>
      <c r="FZ238" s="174">
        <v>93.789477101738527</v>
      </c>
      <c r="GA238" s="173">
        <v>0</v>
      </c>
      <c r="GB238" s="389"/>
      <c r="GC238" s="185"/>
      <c r="GD238" s="186"/>
      <c r="GE238" s="185"/>
      <c r="GF238" s="205"/>
      <c r="GG238" s="205"/>
      <c r="GH238" s="186"/>
      <c r="GI238" s="389"/>
      <c r="GJ238" s="389"/>
      <c r="GK238" s="389"/>
      <c r="GL238" s="389"/>
      <c r="GM238" s="174">
        <v>4660.7639495266603</v>
      </c>
      <c r="GN238" s="170">
        <v>3620.653812876893</v>
      </c>
      <c r="GO238" s="170">
        <v>274.18459676899863</v>
      </c>
      <c r="GP238" s="173">
        <v>0</v>
      </c>
      <c r="GQ238" s="174">
        <v>4079.2570174931529</v>
      </c>
      <c r="GR238" s="170">
        <v>2577.9970348580446</v>
      </c>
      <c r="GS238" s="170">
        <v>81.357457707995394</v>
      </c>
      <c r="GT238" s="173">
        <v>0</v>
      </c>
      <c r="GU238" s="174">
        <v>4800.2599851593104</v>
      </c>
      <c r="GV238" s="170">
        <v>2361.5942852476401</v>
      </c>
      <c r="GW238" s="170">
        <v>282.96733741713598</v>
      </c>
      <c r="GX238" s="173">
        <v>0</v>
      </c>
      <c r="GY238" s="174">
        <v>4486.6071059674105</v>
      </c>
      <c r="GZ238" s="170">
        <v>3307.4996760623399</v>
      </c>
      <c r="HA238" s="170">
        <v>549.97065173671103</v>
      </c>
      <c r="HB238" s="173">
        <v>0</v>
      </c>
      <c r="HC238" s="389"/>
      <c r="HD238" s="185"/>
      <c r="HE238" s="186"/>
      <c r="HF238" s="185"/>
      <c r="HG238" s="205"/>
      <c r="HH238" s="205"/>
      <c r="HI238" s="186"/>
      <c r="HJ238" s="185"/>
      <c r="HK238" s="186"/>
      <c r="HL238" s="185">
        <v>1680</v>
      </c>
      <c r="HM238" s="205">
        <v>900</v>
      </c>
      <c r="HN238" s="205">
        <v>0</v>
      </c>
      <c r="HO238" s="186">
        <v>0</v>
      </c>
      <c r="HP238" s="185"/>
      <c r="HQ238" s="186"/>
      <c r="HR238" s="174">
        <v>53078.7644836771</v>
      </c>
      <c r="HS238" s="170">
        <v>30792.040687507328</v>
      </c>
      <c r="HT238" s="170">
        <v>1046.7239441883346</v>
      </c>
      <c r="HU238" s="173">
        <v>0</v>
      </c>
      <c r="HV238" s="185"/>
      <c r="HW238" s="186"/>
      <c r="HX238" s="185"/>
      <c r="HY238" s="186"/>
      <c r="HZ238" s="174">
        <v>921.1417978503423</v>
      </c>
      <c r="IA238" s="170">
        <v>533.41057235742846</v>
      </c>
      <c r="IB238" s="170">
        <v>109.62817553130158</v>
      </c>
      <c r="IC238" s="173">
        <v>0</v>
      </c>
      <c r="ID238" s="185"/>
      <c r="IE238" s="186"/>
      <c r="IF238" s="185"/>
      <c r="IG238" s="186"/>
      <c r="IH238" s="174">
        <v>3171.6067962557399</v>
      </c>
      <c r="II238" s="170">
        <v>2207.2393446516285</v>
      </c>
      <c r="IJ238" s="170">
        <v>117.47653083773183</v>
      </c>
      <c r="IK238" s="173">
        <v>0</v>
      </c>
      <c r="IL238" s="389"/>
      <c r="IM238" s="185"/>
      <c r="IN238" s="186"/>
      <c r="IO238" s="185">
        <v>1270</v>
      </c>
      <c r="IP238" s="205"/>
      <c r="IQ238" s="205"/>
      <c r="IR238" s="186"/>
      <c r="IS238" s="185">
        <v>4330</v>
      </c>
      <c r="IT238" s="205"/>
      <c r="IU238" s="205"/>
      <c r="IV238" s="186"/>
      <c r="IW238" s="174">
        <v>4231.0857926807057</v>
      </c>
      <c r="IX238" s="170">
        <v>3464.9565640531168</v>
      </c>
      <c r="IY238" s="170">
        <v>292.69358965536748</v>
      </c>
      <c r="IZ238" s="173">
        <v>0</v>
      </c>
      <c r="JA238" s="389"/>
      <c r="JB238" s="185"/>
      <c r="JC238" s="205"/>
      <c r="JD238" s="205"/>
      <c r="JE238" s="186"/>
      <c r="JF238" s="185"/>
      <c r="JG238" s="205"/>
      <c r="JH238" s="186"/>
      <c r="JI238" s="185"/>
      <c r="JJ238" s="186"/>
      <c r="JK238" s="174">
        <v>909.08323527260632</v>
      </c>
      <c r="JL238" s="170">
        <v>588.25858362328381</v>
      </c>
      <c r="JM238" s="170">
        <v>36.182956962849516</v>
      </c>
      <c r="JN238" s="173">
        <v>0</v>
      </c>
      <c r="JO238" s="185"/>
      <c r="JP238" s="186"/>
      <c r="JQ238" s="174">
        <v>5144.7280423050925</v>
      </c>
      <c r="JR238" s="170">
        <v>4509.2651619527705</v>
      </c>
      <c r="JS238" s="170">
        <v>897.5008044911317</v>
      </c>
      <c r="JT238" s="173">
        <v>0</v>
      </c>
      <c r="JU238" s="185">
        <v>7080</v>
      </c>
      <c r="JV238" s="205"/>
      <c r="JW238" s="205"/>
      <c r="JX238" s="186"/>
      <c r="JY238" s="185"/>
      <c r="JZ238" s="205"/>
      <c r="KA238" s="205"/>
      <c r="KB238" s="186"/>
      <c r="KC238" s="185"/>
      <c r="KD238" s="205"/>
      <c r="KE238" s="205"/>
      <c r="KF238" s="410"/>
    </row>
    <row r="239" spans="1:292" s="151" customFormat="1" ht="14">
      <c r="A239" s="881"/>
      <c r="B239" s="747" t="s">
        <v>451</v>
      </c>
      <c r="C239" s="266"/>
      <c r="D239" s="610">
        <v>1282.0409365423679</v>
      </c>
      <c r="E239" s="642">
        <v>1287.6069059874715</v>
      </c>
      <c r="F239" s="642">
        <v>1150.5945753502747</v>
      </c>
      <c r="G239" s="642">
        <v>7.6835780980122594</v>
      </c>
      <c r="H239" s="611">
        <v>5.0135198865458985</v>
      </c>
      <c r="I239" s="262">
        <v>2980</v>
      </c>
      <c r="J239" s="284">
        <v>2910</v>
      </c>
      <c r="K239" s="284">
        <v>1430</v>
      </c>
      <c r="L239" s="252">
        <v>1430</v>
      </c>
      <c r="M239" s="262">
        <v>4292.5889237131705</v>
      </c>
      <c r="N239" s="284"/>
      <c r="O239" s="284"/>
      <c r="P239" s="252"/>
      <c r="Q239" s="262"/>
      <c r="R239" s="284"/>
      <c r="S239" s="284"/>
      <c r="T239" s="252"/>
      <c r="U239" s="262"/>
      <c r="V239" s="284"/>
      <c r="W239" s="252"/>
      <c r="X239" s="610">
        <v>6203.1264850901225</v>
      </c>
      <c r="Y239" s="642">
        <v>5928.3283869108172</v>
      </c>
      <c r="Z239" s="642">
        <v>1556.4053967989737</v>
      </c>
      <c r="AA239" s="611">
        <v>0</v>
      </c>
      <c r="AB239" s="262">
        <v>4101.6573135241779</v>
      </c>
      <c r="AC239" s="284">
        <v>3887.6718978347517</v>
      </c>
      <c r="AD239" s="284">
        <v>1221.7225299800007</v>
      </c>
      <c r="AE239" s="252">
        <v>1.2004574962512178</v>
      </c>
      <c r="AF239" s="262"/>
      <c r="AG239" s="284"/>
      <c r="AH239" s="284"/>
      <c r="AI239" s="284"/>
      <c r="AJ239" s="252"/>
      <c r="AK239" s="262">
        <v>5519.7058722468473</v>
      </c>
      <c r="AL239" s="284"/>
      <c r="AM239" s="284"/>
      <c r="AN239" s="252"/>
      <c r="AO239" s="418">
        <v>1.76</v>
      </c>
      <c r="AP239" s="420">
        <v>0</v>
      </c>
      <c r="AQ239" s="610">
        <v>140.54704660650359</v>
      </c>
      <c r="AR239" s="642">
        <v>39.706577693954195</v>
      </c>
      <c r="AS239" s="642">
        <v>0</v>
      </c>
      <c r="AT239" s="611">
        <v>0.64971330827511264</v>
      </c>
      <c r="AU239" s="262">
        <v>3650</v>
      </c>
      <c r="AV239" s="284">
        <v>3100</v>
      </c>
      <c r="AW239" s="284">
        <v>1250</v>
      </c>
      <c r="AX239" s="252">
        <v>0</v>
      </c>
      <c r="AY239" s="262"/>
      <c r="AZ239" s="284"/>
      <c r="BA239" s="284"/>
      <c r="BB239" s="252"/>
      <c r="BC239" s="262">
        <v>6080</v>
      </c>
      <c r="BD239" s="284">
        <v>5900</v>
      </c>
      <c r="BE239" s="284">
        <v>2200</v>
      </c>
      <c r="BF239" s="252">
        <v>0</v>
      </c>
      <c r="BG239" s="262">
        <v>7610</v>
      </c>
      <c r="BH239" s="284"/>
      <c r="BI239" s="284"/>
      <c r="BJ239" s="252">
        <v>2470</v>
      </c>
      <c r="BK239" s="262"/>
      <c r="BL239" s="252"/>
      <c r="BM239" s="262"/>
      <c r="BN239" s="284"/>
      <c r="BO239" s="284"/>
      <c r="BP239" s="252"/>
      <c r="BQ239" s="266"/>
      <c r="BR239" s="262"/>
      <c r="BS239" s="284"/>
      <c r="BT239" s="252"/>
      <c r="BU239" s="262"/>
      <c r="BV239" s="284"/>
      <c r="BW239" s="252"/>
      <c r="BX239" s="262"/>
      <c r="BY239" s="284"/>
      <c r="BZ239" s="252"/>
      <c r="CA239" s="262"/>
      <c r="CB239" s="284"/>
      <c r="CC239" s="252"/>
      <c r="CD239" s="262"/>
      <c r="CE239" s="284"/>
      <c r="CF239" s="252"/>
      <c r="CG239" s="262"/>
      <c r="CH239" s="284"/>
      <c r="CI239" s="252"/>
      <c r="CJ239" s="262">
        <v>59.4</v>
      </c>
      <c r="CK239" s="252">
        <v>0</v>
      </c>
      <c r="CL239" s="610">
        <v>48.439654521843416</v>
      </c>
      <c r="CM239" s="611">
        <v>0</v>
      </c>
      <c r="CN239" s="610">
        <v>148.6</v>
      </c>
      <c r="CO239" s="611">
        <v>0</v>
      </c>
      <c r="CP239" s="262">
        <v>148.55627491057609</v>
      </c>
      <c r="CQ239" s="252">
        <v>0</v>
      </c>
      <c r="CR239" s="266">
        <v>235</v>
      </c>
      <c r="CS239" s="266">
        <v>220.56148212667642</v>
      </c>
      <c r="CT239" s="262">
        <v>145.47415692951083</v>
      </c>
      <c r="CU239" s="252">
        <v>0</v>
      </c>
      <c r="CV239" s="604">
        <v>5578.444253145477</v>
      </c>
      <c r="CW239" s="748">
        <v>5018.7595621707233</v>
      </c>
      <c r="CX239" s="748">
        <v>0</v>
      </c>
      <c r="CY239" s="605">
        <v>0</v>
      </c>
      <c r="CZ239" s="266"/>
      <c r="DA239" s="610">
        <v>883</v>
      </c>
      <c r="DB239" s="642">
        <v>914</v>
      </c>
      <c r="DC239" s="642">
        <v>566</v>
      </c>
      <c r="DD239" s="642">
        <v>0</v>
      </c>
      <c r="DE239" s="611">
        <v>0</v>
      </c>
      <c r="DF239" s="610">
        <v>1525.0747637032746</v>
      </c>
      <c r="DG239" s="642">
        <v>1528.8309713160809</v>
      </c>
      <c r="DH239" s="642">
        <v>1128.8585220324414</v>
      </c>
      <c r="DI239" s="642">
        <v>0.87078472211663183</v>
      </c>
      <c r="DJ239" s="611">
        <v>1.0887601973203254</v>
      </c>
      <c r="DK239" s="262">
        <v>876.11478762461638</v>
      </c>
      <c r="DL239" s="284">
        <v>904.2281999002804</v>
      </c>
      <c r="DM239" s="284">
        <v>711.51290326195772</v>
      </c>
      <c r="DN239" s="252">
        <v>0</v>
      </c>
      <c r="DO239" s="262">
        <v>5935.1783147985871</v>
      </c>
      <c r="DP239" s="284">
        <v>6310.3312126404599</v>
      </c>
      <c r="DQ239" s="284">
        <v>2219.8982717344065</v>
      </c>
      <c r="DR239" s="252">
        <v>0</v>
      </c>
      <c r="DS239" s="610">
        <v>6904.0658068961429</v>
      </c>
      <c r="DT239" s="642">
        <v>5394.8754024474092</v>
      </c>
      <c r="DU239" s="642">
        <v>1.6229828454454038</v>
      </c>
      <c r="DV239" s="611">
        <v>1.6320998639854738</v>
      </c>
      <c r="DW239" s="749"/>
      <c r="DX239" s="749"/>
      <c r="DY239" s="262">
        <v>4240</v>
      </c>
      <c r="DZ239" s="284"/>
      <c r="EA239" s="284"/>
      <c r="EB239" s="252"/>
      <c r="EC239" s="266"/>
      <c r="ED239" s="266"/>
      <c r="EE239" s="262"/>
      <c r="EF239" s="252"/>
      <c r="EG239" s="262"/>
      <c r="EH239" s="252"/>
      <c r="EI239" s="262"/>
      <c r="EJ239" s="252"/>
      <c r="EK239" s="262"/>
      <c r="EL239" s="284"/>
      <c r="EM239" s="252"/>
      <c r="EN239" s="262">
        <v>543.8922048258263</v>
      </c>
      <c r="EO239" s="252">
        <v>0</v>
      </c>
      <c r="EP239" s="262"/>
      <c r="EQ239" s="252"/>
      <c r="ER239" s="262"/>
      <c r="ES239" s="252"/>
      <c r="ET239" s="262"/>
      <c r="EU239" s="284"/>
      <c r="EV239" s="284"/>
      <c r="EW239" s="252"/>
      <c r="EX239" s="278">
        <v>8275.8021009813092</v>
      </c>
      <c r="EY239" s="251">
        <v>8866.0665106514607</v>
      </c>
      <c r="EZ239" s="251">
        <v>5700.4072814318606</v>
      </c>
      <c r="FA239" s="243">
        <v>0</v>
      </c>
      <c r="FB239" s="262"/>
      <c r="FC239" s="252"/>
      <c r="FD239" s="262"/>
      <c r="FE239" s="284"/>
      <c r="FF239" s="284"/>
      <c r="FG239" s="252"/>
      <c r="FH239" s="262"/>
      <c r="FI239" s="252"/>
      <c r="FJ239" s="262"/>
      <c r="FK239" s="252"/>
      <c r="FL239" s="262">
        <v>85.680992528617438</v>
      </c>
      <c r="FM239" s="252"/>
      <c r="FN239" s="262"/>
      <c r="FO239" s="284"/>
      <c r="FP239" s="284"/>
      <c r="FQ239" s="252"/>
      <c r="FR239" s="262">
        <v>630</v>
      </c>
      <c r="FS239" s="284">
        <v>600</v>
      </c>
      <c r="FT239" s="284">
        <v>15</v>
      </c>
      <c r="FU239" s="252" t="s">
        <v>452</v>
      </c>
      <c r="FV239" s="262"/>
      <c r="FW239" s="252"/>
      <c r="FX239" s="262">
        <v>234.4</v>
      </c>
      <c r="FY239" s="252"/>
      <c r="FZ239" s="278">
        <v>234.75572740244897</v>
      </c>
      <c r="GA239" s="243">
        <v>0</v>
      </c>
      <c r="GB239" s="266"/>
      <c r="GC239" s="262"/>
      <c r="GD239" s="252"/>
      <c r="GE239" s="610">
        <v>6464.9805032231288</v>
      </c>
      <c r="GF239" s="642">
        <v>4276.8575818887002</v>
      </c>
      <c r="GG239" s="642">
        <v>512.44250229772626</v>
      </c>
      <c r="GH239" s="611">
        <v>2.4267237020621524</v>
      </c>
      <c r="GI239" s="266"/>
      <c r="GJ239" s="266"/>
      <c r="GK239" s="266"/>
      <c r="GL239" s="266"/>
      <c r="GM239" s="278">
        <v>4777.8494534051169</v>
      </c>
      <c r="GN239" s="251">
        <v>4476.5632397346426</v>
      </c>
      <c r="GO239" s="251">
        <v>1547.7297164469151</v>
      </c>
      <c r="GP239" s="243">
        <v>0</v>
      </c>
      <c r="GQ239" s="278">
        <v>4725.2876119569455</v>
      </c>
      <c r="GR239" s="251">
        <v>4038.4218100534204</v>
      </c>
      <c r="GS239" s="251">
        <v>860.62267052941695</v>
      </c>
      <c r="GT239" s="243">
        <v>0</v>
      </c>
      <c r="GU239" s="278">
        <v>5051.3485613305702</v>
      </c>
      <c r="GV239" s="251">
        <v>3803.75637989391</v>
      </c>
      <c r="GW239" s="251">
        <v>1814.15702758063</v>
      </c>
      <c r="GX239" s="243">
        <v>0</v>
      </c>
      <c r="GY239" s="278">
        <v>3588.5269879195898</v>
      </c>
      <c r="GZ239" s="251">
        <v>3191.52843917375</v>
      </c>
      <c r="HA239" s="251">
        <v>1669.6856621905899</v>
      </c>
      <c r="HB239" s="243">
        <v>0</v>
      </c>
      <c r="HC239" s="266">
        <v>123.89118073677453</v>
      </c>
      <c r="HD239" s="262"/>
      <c r="HE239" s="252"/>
      <c r="HF239" s="610">
        <v>5382.6477248058218</v>
      </c>
      <c r="HG239" s="642">
        <v>6376.7176136403568</v>
      </c>
      <c r="HH239" s="642">
        <v>877.24940343921389</v>
      </c>
      <c r="HI239" s="611">
        <v>3.0593373997143165</v>
      </c>
      <c r="HJ239" s="262"/>
      <c r="HK239" s="252"/>
      <c r="HL239" s="262">
        <v>720</v>
      </c>
      <c r="HM239" s="284">
        <v>670</v>
      </c>
      <c r="HN239" s="284">
        <v>0</v>
      </c>
      <c r="HO239" s="252">
        <v>0</v>
      </c>
      <c r="HP239" s="262"/>
      <c r="HQ239" s="252"/>
      <c r="HR239" s="278">
        <v>58794.828056586637</v>
      </c>
      <c r="HS239" s="251">
        <v>48317.955237223687</v>
      </c>
      <c r="HT239" s="251">
        <v>14178.603345002308</v>
      </c>
      <c r="HU239" s="243">
        <v>0</v>
      </c>
      <c r="HV239" s="262"/>
      <c r="HW239" s="252"/>
      <c r="HX239" s="262"/>
      <c r="HY239" s="252"/>
      <c r="HZ239" s="278">
        <v>630.72693823422264</v>
      </c>
      <c r="IA239" s="251">
        <v>412.29930873227482</v>
      </c>
      <c r="IB239" s="251">
        <v>154.12004864124319</v>
      </c>
      <c r="IC239" s="243">
        <v>0</v>
      </c>
      <c r="ID239" s="262"/>
      <c r="IE239" s="252"/>
      <c r="IF239" s="262"/>
      <c r="IG239" s="252"/>
      <c r="IH239" s="278">
        <v>3524.5504182040586</v>
      </c>
      <c r="II239" s="251">
        <v>3296.2171249360081</v>
      </c>
      <c r="IJ239" s="251">
        <v>1126.5075620581163</v>
      </c>
      <c r="IK239" s="243">
        <v>0</v>
      </c>
      <c r="IL239" s="266"/>
      <c r="IM239" s="262"/>
      <c r="IN239" s="252"/>
      <c r="IO239" s="262">
        <v>950</v>
      </c>
      <c r="IP239" s="284"/>
      <c r="IQ239" s="284"/>
      <c r="IR239" s="252"/>
      <c r="IS239" s="262">
        <v>4120</v>
      </c>
      <c r="IT239" s="284"/>
      <c r="IU239" s="284"/>
      <c r="IV239" s="252"/>
      <c r="IW239" s="278">
        <v>4682.7619950031249</v>
      </c>
      <c r="IX239" s="251">
        <v>4769.0515932177941</v>
      </c>
      <c r="IY239" s="251">
        <v>2377.2809963507752</v>
      </c>
      <c r="IZ239" s="243">
        <v>0</v>
      </c>
      <c r="JA239" s="266"/>
      <c r="JB239" s="262">
        <v>1354.6730269588136</v>
      </c>
      <c r="JC239" s="284">
        <v>1031.6104190331628</v>
      </c>
      <c r="JD239" s="284">
        <v>12.181746748971856</v>
      </c>
      <c r="JE239" s="252">
        <v>0</v>
      </c>
      <c r="JF239" s="262"/>
      <c r="JG239" s="284"/>
      <c r="JH239" s="252"/>
      <c r="JI239" s="262"/>
      <c r="JJ239" s="252"/>
      <c r="JK239" s="278">
        <v>973.29616169710084</v>
      </c>
      <c r="JL239" s="251">
        <v>880.13991275469118</v>
      </c>
      <c r="JM239" s="251">
        <v>271.91701595539087</v>
      </c>
      <c r="JN239" s="243">
        <v>0</v>
      </c>
      <c r="JO239" s="262"/>
      <c r="JP239" s="252"/>
      <c r="JQ239" s="278">
        <v>5362.1978352085971</v>
      </c>
      <c r="JR239" s="251">
        <v>4688.3381543365886</v>
      </c>
      <c r="JS239" s="251">
        <v>2896.4443520227928</v>
      </c>
      <c r="JT239" s="243">
        <v>0</v>
      </c>
      <c r="JU239" s="262">
        <v>6800</v>
      </c>
      <c r="JV239" s="284"/>
      <c r="JW239" s="284"/>
      <c r="JX239" s="252"/>
      <c r="JY239" s="262">
        <v>1164.303900959075</v>
      </c>
      <c r="JZ239" s="284">
        <v>1010.4197837752829</v>
      </c>
      <c r="KA239" s="284">
        <v>583.85879514429507</v>
      </c>
      <c r="KB239" s="252">
        <v>0</v>
      </c>
      <c r="KC239" s="262"/>
      <c r="KD239" s="284"/>
      <c r="KE239" s="284"/>
      <c r="KF239" s="288"/>
    </row>
    <row r="240" spans="1:292" s="151" customFormat="1" ht="14">
      <c r="A240" s="881"/>
      <c r="B240" s="747" t="s">
        <v>453</v>
      </c>
      <c r="C240" s="266"/>
      <c r="D240" s="610">
        <v>980.48018452687847</v>
      </c>
      <c r="E240" s="642">
        <v>1018.7775262029727</v>
      </c>
      <c r="F240" s="642">
        <v>1050.0053046864555</v>
      </c>
      <c r="G240" s="642">
        <v>0.29286730891498358</v>
      </c>
      <c r="H240" s="611">
        <v>0.27143310045154756</v>
      </c>
      <c r="I240" s="262">
        <v>2220</v>
      </c>
      <c r="J240" s="284">
        <v>2220</v>
      </c>
      <c r="K240" s="284">
        <v>1910</v>
      </c>
      <c r="L240" s="252">
        <v>1890</v>
      </c>
      <c r="M240" s="262">
        <v>4133.3192592712885</v>
      </c>
      <c r="N240" s="284"/>
      <c r="O240" s="284"/>
      <c r="P240" s="252"/>
      <c r="Q240" s="262"/>
      <c r="R240" s="284"/>
      <c r="S240" s="284"/>
      <c r="T240" s="252"/>
      <c r="U240" s="262"/>
      <c r="V240" s="284"/>
      <c r="W240" s="252"/>
      <c r="X240" s="610">
        <v>4226.4598007360682</v>
      </c>
      <c r="Y240" s="642">
        <v>4402.9942982022385</v>
      </c>
      <c r="Z240" s="642">
        <v>3175.7628767427632</v>
      </c>
      <c r="AA240" s="611">
        <v>0</v>
      </c>
      <c r="AB240" s="262">
        <v>3655.8260546861661</v>
      </c>
      <c r="AC240" s="284">
        <v>3693.7926083072343</v>
      </c>
      <c r="AD240" s="284">
        <v>2771.3094274086916</v>
      </c>
      <c r="AE240" s="252">
        <v>0.48342217292494039</v>
      </c>
      <c r="AF240" s="262"/>
      <c r="AG240" s="284"/>
      <c r="AH240" s="284"/>
      <c r="AI240" s="284"/>
      <c r="AJ240" s="252"/>
      <c r="AK240" s="262">
        <v>5087.5194997079343</v>
      </c>
      <c r="AL240" s="284"/>
      <c r="AM240" s="284"/>
      <c r="AN240" s="252"/>
      <c r="AO240" s="418">
        <v>1.18</v>
      </c>
      <c r="AP240" s="420">
        <v>0</v>
      </c>
      <c r="AQ240" s="610">
        <v>84.922920683120537</v>
      </c>
      <c r="AR240" s="642">
        <v>82.235405591330874</v>
      </c>
      <c r="AS240" s="642">
        <v>0</v>
      </c>
      <c r="AT240" s="611">
        <v>0.56936185282410046</v>
      </c>
      <c r="AU240" s="262">
        <v>3710</v>
      </c>
      <c r="AV240" s="284">
        <v>3360</v>
      </c>
      <c r="AW240" s="284">
        <v>2580</v>
      </c>
      <c r="AX240" s="252">
        <v>60</v>
      </c>
      <c r="AY240" s="262"/>
      <c r="AZ240" s="284"/>
      <c r="BA240" s="284"/>
      <c r="BB240" s="252"/>
      <c r="BC240" s="262">
        <v>5800</v>
      </c>
      <c r="BD240" s="284">
        <v>5950</v>
      </c>
      <c r="BE240" s="284">
        <v>4450</v>
      </c>
      <c r="BF240" s="252">
        <v>0</v>
      </c>
      <c r="BG240" s="262">
        <v>7250</v>
      </c>
      <c r="BH240" s="284"/>
      <c r="BI240" s="284"/>
      <c r="BJ240" s="252">
        <v>5410</v>
      </c>
      <c r="BK240" s="262"/>
      <c r="BL240" s="252"/>
      <c r="BM240" s="262"/>
      <c r="BN240" s="284"/>
      <c r="BO240" s="284"/>
      <c r="BP240" s="252"/>
      <c r="BQ240" s="266"/>
      <c r="BR240" s="262"/>
      <c r="BS240" s="284"/>
      <c r="BT240" s="252"/>
      <c r="BU240" s="262"/>
      <c r="BV240" s="284"/>
      <c r="BW240" s="252"/>
      <c r="BX240" s="262"/>
      <c r="BY240" s="284"/>
      <c r="BZ240" s="252"/>
      <c r="CA240" s="262"/>
      <c r="CB240" s="284"/>
      <c r="CC240" s="252"/>
      <c r="CD240" s="262"/>
      <c r="CE240" s="284"/>
      <c r="CF240" s="252"/>
      <c r="CG240" s="262"/>
      <c r="CH240" s="284"/>
      <c r="CI240" s="252"/>
      <c r="CJ240" s="262">
        <v>62.7</v>
      </c>
      <c r="CK240" s="252">
        <v>0</v>
      </c>
      <c r="CL240" s="610">
        <v>144.55548966834482</v>
      </c>
      <c r="CM240" s="611">
        <v>0</v>
      </c>
      <c r="CN240" s="610">
        <v>351.6</v>
      </c>
      <c r="CO240" s="611">
        <v>2.6219917105377482</v>
      </c>
      <c r="CP240" s="262">
        <v>383.40142416556131</v>
      </c>
      <c r="CQ240" s="252">
        <v>0</v>
      </c>
      <c r="CR240" s="266">
        <v>537</v>
      </c>
      <c r="CS240" s="266">
        <v>558.57170591102727</v>
      </c>
      <c r="CT240" s="262">
        <v>393.00158448684891</v>
      </c>
      <c r="CU240" s="252">
        <v>0</v>
      </c>
      <c r="CV240" s="604">
        <v>5729.6600092706431</v>
      </c>
      <c r="CW240" s="748">
        <v>6083.2926897354246</v>
      </c>
      <c r="CX240" s="748">
        <v>315.30132195018376</v>
      </c>
      <c r="CY240" s="605">
        <v>312.14879055782274</v>
      </c>
      <c r="CZ240" s="266"/>
      <c r="DA240" s="610">
        <v>596</v>
      </c>
      <c r="DB240" s="642">
        <v>634</v>
      </c>
      <c r="DC240" s="642">
        <v>514</v>
      </c>
      <c r="DD240" s="642">
        <v>0</v>
      </c>
      <c r="DE240" s="611">
        <v>0</v>
      </c>
      <c r="DF240" s="610">
        <v>925.81169789777903</v>
      </c>
      <c r="DG240" s="642">
        <v>988.47890935544456</v>
      </c>
      <c r="DH240" s="642">
        <v>962.2566220203181</v>
      </c>
      <c r="DI240" s="642">
        <v>0.86586126899377358</v>
      </c>
      <c r="DJ240" s="611">
        <v>1.2269251129512917</v>
      </c>
      <c r="DK240" s="262">
        <v>694.45841954632954</v>
      </c>
      <c r="DL240" s="284">
        <v>732.54762087967879</v>
      </c>
      <c r="DM240" s="284">
        <v>653.57927452652314</v>
      </c>
      <c r="DN240" s="252">
        <v>0</v>
      </c>
      <c r="DO240" s="262">
        <v>5334.2990640382159</v>
      </c>
      <c r="DP240" s="284">
        <v>5963.3257813707914</v>
      </c>
      <c r="DQ240" s="284">
        <v>4974.8620906194301</v>
      </c>
      <c r="DR240" s="252">
        <v>61.778411403536957</v>
      </c>
      <c r="DS240" s="610">
        <v>6729.5837837620529</v>
      </c>
      <c r="DT240" s="642">
        <v>6674.5215825913574</v>
      </c>
      <c r="DU240" s="642">
        <v>2.2324466205624236</v>
      </c>
      <c r="DV240" s="611">
        <v>1.2655704360475399</v>
      </c>
      <c r="DW240" s="749"/>
      <c r="DX240" s="749"/>
      <c r="DY240" s="262">
        <v>10930</v>
      </c>
      <c r="DZ240" s="284"/>
      <c r="EA240" s="284"/>
      <c r="EB240" s="252">
        <v>3960</v>
      </c>
      <c r="EC240" s="266"/>
      <c r="ED240" s="266"/>
      <c r="EE240" s="262"/>
      <c r="EF240" s="252"/>
      <c r="EG240" s="262"/>
      <c r="EH240" s="252"/>
      <c r="EI240" s="262"/>
      <c r="EJ240" s="252"/>
      <c r="EK240" s="262"/>
      <c r="EL240" s="284"/>
      <c r="EM240" s="252"/>
      <c r="EN240" s="262">
        <v>737.65895744800503</v>
      </c>
      <c r="EO240" s="252">
        <v>103.81305345334123</v>
      </c>
      <c r="EP240" s="262"/>
      <c r="EQ240" s="252"/>
      <c r="ER240" s="262"/>
      <c r="ES240" s="252"/>
      <c r="ET240" s="262"/>
      <c r="EU240" s="284"/>
      <c r="EV240" s="284"/>
      <c r="EW240" s="252"/>
      <c r="EX240" s="278">
        <v>7309.5356125256803</v>
      </c>
      <c r="EY240" s="251">
        <v>8112.7650211962991</v>
      </c>
      <c r="EZ240" s="251">
        <v>7028.0277001005707</v>
      </c>
      <c r="FA240" s="243">
        <v>422.19849481382198</v>
      </c>
      <c r="FB240" s="262"/>
      <c r="FC240" s="252"/>
      <c r="FD240" s="262"/>
      <c r="FE240" s="284"/>
      <c r="FF240" s="284"/>
      <c r="FG240" s="252"/>
      <c r="FH240" s="262"/>
      <c r="FI240" s="252"/>
      <c r="FJ240" s="262"/>
      <c r="FK240" s="252"/>
      <c r="FL240" s="262">
        <v>188.49818356295839</v>
      </c>
      <c r="FM240" s="252"/>
      <c r="FN240" s="262"/>
      <c r="FO240" s="284"/>
      <c r="FP240" s="284"/>
      <c r="FQ240" s="252"/>
      <c r="FR240" s="262">
        <v>500</v>
      </c>
      <c r="FS240" s="284">
        <v>485</v>
      </c>
      <c r="FT240" s="284">
        <v>85</v>
      </c>
      <c r="FU240" s="252" t="s">
        <v>452</v>
      </c>
      <c r="FV240" s="262"/>
      <c r="FW240" s="252"/>
      <c r="FX240" s="262">
        <v>453</v>
      </c>
      <c r="FY240" s="252"/>
      <c r="FZ240" s="278">
        <v>427.15770977914366</v>
      </c>
      <c r="GA240" s="243">
        <v>7.3627758699783783</v>
      </c>
      <c r="GB240" s="266"/>
      <c r="GC240" s="262"/>
      <c r="GD240" s="252"/>
      <c r="GE240" s="610">
        <v>6521.1629506752024</v>
      </c>
      <c r="GF240" s="642">
        <v>5594.9299331110969</v>
      </c>
      <c r="GG240" s="642">
        <v>2470.9738826584689</v>
      </c>
      <c r="GH240" s="611">
        <v>2.2858948394244973</v>
      </c>
      <c r="GI240" s="266"/>
      <c r="GJ240" s="266"/>
      <c r="GK240" s="266"/>
      <c r="GL240" s="266"/>
      <c r="GM240" s="278">
        <v>4414.4929017856011</v>
      </c>
      <c r="GN240" s="251">
        <v>4360.1204568864678</v>
      </c>
      <c r="GO240" s="251">
        <v>2809.8433665660509</v>
      </c>
      <c r="GP240" s="243">
        <v>10.14987538694006</v>
      </c>
      <c r="GQ240" s="278">
        <v>4656.9733536813883</v>
      </c>
      <c r="GR240" s="251">
        <v>4231.3750588639259</v>
      </c>
      <c r="GS240" s="251">
        <v>2501.1233971914958</v>
      </c>
      <c r="GT240" s="243">
        <v>84.363190584553536</v>
      </c>
      <c r="GU240" s="278">
        <v>4317.0938164846302</v>
      </c>
      <c r="GV240" s="251">
        <v>4089.9766387241002</v>
      </c>
      <c r="GW240" s="251">
        <v>3454.4441480676601</v>
      </c>
      <c r="GX240" s="243">
        <v>70.779527215096195</v>
      </c>
      <c r="GY240" s="278">
        <v>2735.22821194882</v>
      </c>
      <c r="GZ240" s="251">
        <v>2689.8002458978899</v>
      </c>
      <c r="HA240" s="251">
        <v>2186.7514292892597</v>
      </c>
      <c r="HB240" s="243">
        <v>0</v>
      </c>
      <c r="HC240" s="266">
        <v>230.86312142440138</v>
      </c>
      <c r="HD240" s="262"/>
      <c r="HE240" s="252"/>
      <c r="HF240" s="610">
        <v>3911.0063821137969</v>
      </c>
      <c r="HG240" s="642">
        <v>4496.2736481613292</v>
      </c>
      <c r="HH240" s="642">
        <v>2756.1922643060479</v>
      </c>
      <c r="HI240" s="611">
        <v>0.56173465430733105</v>
      </c>
      <c r="HJ240" s="262"/>
      <c r="HK240" s="252"/>
      <c r="HL240" s="262">
        <v>540</v>
      </c>
      <c r="HM240" s="284">
        <v>520</v>
      </c>
      <c r="HN240" s="284">
        <v>390</v>
      </c>
      <c r="HO240" s="252">
        <v>0</v>
      </c>
      <c r="HP240" s="262"/>
      <c r="HQ240" s="252"/>
      <c r="HR240" s="278">
        <v>57814.264937025277</v>
      </c>
      <c r="HS240" s="251">
        <v>56587.846417036642</v>
      </c>
      <c r="HT240" s="251">
        <v>38455.399161666661</v>
      </c>
      <c r="HU240" s="243">
        <v>742.24950732944694</v>
      </c>
      <c r="HV240" s="262"/>
      <c r="HW240" s="252"/>
      <c r="HX240" s="262"/>
      <c r="HY240" s="252"/>
      <c r="HZ240" s="278">
        <v>551.64147674415085</v>
      </c>
      <c r="IA240" s="251">
        <v>512.20826191598053</v>
      </c>
      <c r="IB240" s="251">
        <v>293.90218923202485</v>
      </c>
      <c r="IC240" s="243">
        <v>0</v>
      </c>
      <c r="ID240" s="262"/>
      <c r="IE240" s="252"/>
      <c r="IF240" s="262"/>
      <c r="IG240" s="252"/>
      <c r="IH240" s="278">
        <v>3558.3346236398856</v>
      </c>
      <c r="II240" s="251">
        <v>3360.0741211859322</v>
      </c>
      <c r="IJ240" s="251">
        <v>2522.6367949814253</v>
      </c>
      <c r="IK240" s="243">
        <v>104.32540409441864</v>
      </c>
      <c r="IL240" s="266"/>
      <c r="IM240" s="262"/>
      <c r="IN240" s="252"/>
      <c r="IO240" s="262">
        <v>850</v>
      </c>
      <c r="IP240" s="284"/>
      <c r="IQ240" s="284"/>
      <c r="IR240" s="252"/>
      <c r="IS240" s="262">
        <v>4120</v>
      </c>
      <c r="IT240" s="284"/>
      <c r="IU240" s="284"/>
      <c r="IV240" s="252">
        <v>210</v>
      </c>
      <c r="IW240" s="278">
        <v>4711.588380712009</v>
      </c>
      <c r="IX240" s="251">
        <v>4839.6534725311403</v>
      </c>
      <c r="IY240" s="251">
        <v>4337.8580987251798</v>
      </c>
      <c r="IZ240" s="243">
        <v>149.18629152019477</v>
      </c>
      <c r="JA240" s="266"/>
      <c r="JB240" s="262">
        <v>1273.4080663616626</v>
      </c>
      <c r="JC240" s="284">
        <v>1152.5478274923794</v>
      </c>
      <c r="JD240" s="284">
        <v>202.71859509762146</v>
      </c>
      <c r="JE240" s="252">
        <v>0</v>
      </c>
      <c r="JF240" s="262"/>
      <c r="JG240" s="284"/>
      <c r="JH240" s="252"/>
      <c r="JI240" s="262"/>
      <c r="JJ240" s="252"/>
      <c r="JK240" s="278">
        <v>1051.6477766218795</v>
      </c>
      <c r="JL240" s="251">
        <v>1126.1541279833873</v>
      </c>
      <c r="JM240" s="251">
        <v>728.3979321656509</v>
      </c>
      <c r="JN240" s="243">
        <v>49.287873950614184</v>
      </c>
      <c r="JO240" s="262"/>
      <c r="JP240" s="252"/>
      <c r="JQ240" s="278">
        <v>4787.3677783989824</v>
      </c>
      <c r="JR240" s="251">
        <v>4358.8488138266284</v>
      </c>
      <c r="JS240" s="251">
        <v>4045.8230473093558</v>
      </c>
      <c r="JT240" s="243">
        <v>52.921694331374361</v>
      </c>
      <c r="JU240" s="262">
        <v>7590</v>
      </c>
      <c r="JV240" s="284"/>
      <c r="JW240" s="284"/>
      <c r="JX240" s="252">
        <v>430</v>
      </c>
      <c r="JY240" s="262">
        <v>951.49161023522117</v>
      </c>
      <c r="JZ240" s="284">
        <v>882.15090900573011</v>
      </c>
      <c r="KA240" s="284">
        <v>709.55039530601198</v>
      </c>
      <c r="KB240" s="252">
        <v>0</v>
      </c>
      <c r="KC240" s="262"/>
      <c r="KD240" s="284"/>
      <c r="KE240" s="284"/>
      <c r="KF240" s="288"/>
    </row>
    <row r="241" spans="1:292" s="151" customFormat="1" ht="14">
      <c r="A241" s="881"/>
      <c r="B241" s="747" t="s">
        <v>454</v>
      </c>
      <c r="C241" s="266"/>
      <c r="D241" s="610">
        <v>736.57615541480584</v>
      </c>
      <c r="E241" s="642">
        <v>779.47156306977774</v>
      </c>
      <c r="F241" s="642">
        <v>851.5389237334465</v>
      </c>
      <c r="G241" s="642">
        <v>5.6647910920190148</v>
      </c>
      <c r="H241" s="611">
        <v>0.61883852709862708</v>
      </c>
      <c r="I241" s="262">
        <v>2050</v>
      </c>
      <c r="J241" s="284">
        <v>2170</v>
      </c>
      <c r="K241" s="284">
        <v>2260</v>
      </c>
      <c r="L241" s="252">
        <v>2200</v>
      </c>
      <c r="M241" s="262">
        <v>3980.0960284079529</v>
      </c>
      <c r="N241" s="284"/>
      <c r="O241" s="284"/>
      <c r="P241" s="252">
        <v>731.34114043204943</v>
      </c>
      <c r="Q241" s="262"/>
      <c r="R241" s="284"/>
      <c r="S241" s="284"/>
      <c r="T241" s="252"/>
      <c r="U241" s="262"/>
      <c r="V241" s="284"/>
      <c r="W241" s="252"/>
      <c r="X241" s="610">
        <v>3972.8355430595357</v>
      </c>
      <c r="Y241" s="642">
        <v>4266.7714987141499</v>
      </c>
      <c r="Z241" s="642">
        <v>4373.4216324402496</v>
      </c>
      <c r="AA241" s="611">
        <v>2.1365815483595023</v>
      </c>
      <c r="AB241" s="262">
        <v>3208.2138983551627</v>
      </c>
      <c r="AC241" s="284">
        <v>3321.6639855232411</v>
      </c>
      <c r="AD241" s="284">
        <v>3234.7462323617037</v>
      </c>
      <c r="AE241" s="252">
        <v>3.0091111002483952</v>
      </c>
      <c r="AF241" s="262"/>
      <c r="AG241" s="284"/>
      <c r="AH241" s="284"/>
      <c r="AI241" s="284"/>
      <c r="AJ241" s="252"/>
      <c r="AK241" s="262">
        <v>5024.7575851286811</v>
      </c>
      <c r="AL241" s="284"/>
      <c r="AM241" s="284"/>
      <c r="AN241" s="252">
        <v>1390</v>
      </c>
      <c r="AO241" s="418">
        <v>0.87</v>
      </c>
      <c r="AP241" s="420">
        <v>0</v>
      </c>
      <c r="AQ241" s="610">
        <v>64.852115704482799</v>
      </c>
      <c r="AR241" s="642">
        <v>72.149893116096067</v>
      </c>
      <c r="AS241" s="642">
        <v>32.219671583966587</v>
      </c>
      <c r="AT241" s="611">
        <v>1.1245235477953066</v>
      </c>
      <c r="AU241" s="262">
        <v>4240</v>
      </c>
      <c r="AV241" s="284">
        <v>3930</v>
      </c>
      <c r="AW241" s="284">
        <v>3790</v>
      </c>
      <c r="AX241" s="252">
        <v>960</v>
      </c>
      <c r="AY241" s="418"/>
      <c r="AZ241" s="419"/>
      <c r="BA241" s="419"/>
      <c r="BB241" s="420"/>
      <c r="BC241" s="262">
        <v>5610</v>
      </c>
      <c r="BD241" s="284">
        <v>5860</v>
      </c>
      <c r="BE241" s="284">
        <v>5610</v>
      </c>
      <c r="BF241" s="252">
        <v>710</v>
      </c>
      <c r="BG241" s="262">
        <v>7000</v>
      </c>
      <c r="BH241" s="284"/>
      <c r="BI241" s="284"/>
      <c r="BJ241" s="252">
        <v>6560</v>
      </c>
      <c r="BK241" s="262"/>
      <c r="BL241" s="252"/>
      <c r="BM241" s="262"/>
      <c r="BN241" s="284"/>
      <c r="BO241" s="284"/>
      <c r="BP241" s="252"/>
      <c r="BQ241" s="266"/>
      <c r="BR241" s="262"/>
      <c r="BS241" s="284"/>
      <c r="BT241" s="252"/>
      <c r="BU241" s="262"/>
      <c r="BV241" s="284"/>
      <c r="BW241" s="252"/>
      <c r="BX241" s="262"/>
      <c r="BY241" s="284"/>
      <c r="BZ241" s="252"/>
      <c r="CA241" s="262"/>
      <c r="CB241" s="284"/>
      <c r="CC241" s="252"/>
      <c r="CD241" s="262"/>
      <c r="CE241" s="284"/>
      <c r="CF241" s="252"/>
      <c r="CG241" s="262"/>
      <c r="CH241" s="284"/>
      <c r="CI241" s="252"/>
      <c r="CJ241" s="262">
        <v>58.3</v>
      </c>
      <c r="CK241" s="252">
        <v>2.2200000000000002</v>
      </c>
      <c r="CL241" s="610">
        <v>197.58473833521194</v>
      </c>
      <c r="CM241" s="611">
        <v>4.34</v>
      </c>
      <c r="CN241" s="610">
        <v>685</v>
      </c>
      <c r="CO241" s="611">
        <v>9.0984744585408475</v>
      </c>
      <c r="CP241" s="262">
        <v>711.01238959736622</v>
      </c>
      <c r="CQ241" s="252">
        <v>1.0173852424421439</v>
      </c>
      <c r="CR241" s="266">
        <v>980</v>
      </c>
      <c r="CS241" s="266">
        <v>1031.6658947080921</v>
      </c>
      <c r="CT241" s="262">
        <v>818.70244842472891</v>
      </c>
      <c r="CU241" s="252">
        <v>0</v>
      </c>
      <c r="CV241" s="604">
        <v>6339.3854824556784</v>
      </c>
      <c r="CW241" s="748">
        <v>7598.3977341097134</v>
      </c>
      <c r="CX241" s="748">
        <v>3167.0517750371137</v>
      </c>
      <c r="CY241" s="605">
        <v>3004.361716389044</v>
      </c>
      <c r="CZ241" s="266"/>
      <c r="DA241" s="610">
        <v>428</v>
      </c>
      <c r="DB241" s="642">
        <v>402</v>
      </c>
      <c r="DC241" s="642">
        <v>414</v>
      </c>
      <c r="DD241" s="642">
        <v>10.4</v>
      </c>
      <c r="DE241" s="611">
        <v>8.1</v>
      </c>
      <c r="DF241" s="610">
        <v>739.71279918801793</v>
      </c>
      <c r="DG241" s="642">
        <v>828.42454548109538</v>
      </c>
      <c r="DH241" s="642">
        <v>869.32832456950234</v>
      </c>
      <c r="DI241" s="642">
        <v>1.1861616072362031</v>
      </c>
      <c r="DJ241" s="611">
        <v>1.4209034200966812</v>
      </c>
      <c r="DK241" s="262">
        <v>508.64227127394798</v>
      </c>
      <c r="DL241" s="284">
        <v>543.38662352521771</v>
      </c>
      <c r="DM241" s="284">
        <v>531.47195328374232</v>
      </c>
      <c r="DN241" s="252">
        <v>0</v>
      </c>
      <c r="DO241" s="262">
        <v>5126.088848197619</v>
      </c>
      <c r="DP241" s="284">
        <v>5784.2232845375984</v>
      </c>
      <c r="DQ241" s="284">
        <v>5899.2586056561204</v>
      </c>
      <c r="DR241" s="252">
        <v>1140.8695522393932</v>
      </c>
      <c r="DS241" s="610">
        <v>5927.6975117005968</v>
      </c>
      <c r="DT241" s="642">
        <v>6670.5161046240064</v>
      </c>
      <c r="DU241" s="642">
        <v>223.7195969873197</v>
      </c>
      <c r="DV241" s="611">
        <v>1.3900601286448273</v>
      </c>
      <c r="DW241" s="749"/>
      <c r="DX241" s="749"/>
      <c r="DY241" s="262">
        <v>13430</v>
      </c>
      <c r="DZ241" s="284"/>
      <c r="EA241" s="284"/>
      <c r="EB241" s="252">
        <v>11790</v>
      </c>
      <c r="EC241" s="266"/>
      <c r="ED241" s="266"/>
      <c r="EE241" s="262"/>
      <c r="EF241" s="252"/>
      <c r="EG241" s="262"/>
      <c r="EH241" s="252"/>
      <c r="EI241" s="262"/>
      <c r="EJ241" s="252"/>
      <c r="EK241" s="262"/>
      <c r="EL241" s="284"/>
      <c r="EM241" s="252"/>
      <c r="EN241" s="262">
        <v>1006.8309193490945</v>
      </c>
      <c r="EO241" s="252">
        <v>492.07387336883738</v>
      </c>
      <c r="EP241" s="262"/>
      <c r="EQ241" s="252"/>
      <c r="ER241" s="262"/>
      <c r="ES241" s="252"/>
      <c r="ET241" s="262"/>
      <c r="EU241" s="284"/>
      <c r="EV241" s="284"/>
      <c r="EW241" s="252"/>
      <c r="EX241" s="278">
        <v>7226.3897252671795</v>
      </c>
      <c r="EY241" s="251">
        <v>8188.4688453249</v>
      </c>
      <c r="EZ241" s="251">
        <v>7838.6554714575095</v>
      </c>
      <c r="FA241" s="243">
        <v>3093.2788287408603</v>
      </c>
      <c r="FB241" s="262"/>
      <c r="FC241" s="252"/>
      <c r="FD241" s="262"/>
      <c r="FE241" s="284"/>
      <c r="FF241" s="284"/>
      <c r="FG241" s="252"/>
      <c r="FH241" s="262"/>
      <c r="FI241" s="252"/>
      <c r="FJ241" s="262"/>
      <c r="FK241" s="252"/>
      <c r="FL241" s="262">
        <v>405.55669796878931</v>
      </c>
      <c r="FM241" s="252">
        <v>102.19369314955129</v>
      </c>
      <c r="FN241" s="262"/>
      <c r="FO241" s="284"/>
      <c r="FP241" s="284"/>
      <c r="FQ241" s="252"/>
      <c r="FR241" s="262">
        <v>370</v>
      </c>
      <c r="FS241" s="284">
        <v>373</v>
      </c>
      <c r="FT241" s="284">
        <v>167</v>
      </c>
      <c r="FU241" s="252">
        <v>4</v>
      </c>
      <c r="FV241" s="262"/>
      <c r="FW241" s="252"/>
      <c r="FX241" s="262">
        <v>588</v>
      </c>
      <c r="FY241" s="252"/>
      <c r="FZ241" s="278">
        <v>752.36483930781571</v>
      </c>
      <c r="GA241" s="243">
        <v>133.02181031814985</v>
      </c>
      <c r="GB241" s="266"/>
      <c r="GC241" s="262"/>
      <c r="GD241" s="252"/>
      <c r="GE241" s="610">
        <v>7572.1294271197148</v>
      </c>
      <c r="GF241" s="642">
        <v>7371.3221799151543</v>
      </c>
      <c r="GG241" s="642">
        <v>5647.0432085189104</v>
      </c>
      <c r="GH241" s="611">
        <v>140.81296501627972</v>
      </c>
      <c r="GI241" s="266"/>
      <c r="GJ241" s="266"/>
      <c r="GK241" s="266"/>
      <c r="GL241" s="266"/>
      <c r="GM241" s="278">
        <v>4200.2493167721177</v>
      </c>
      <c r="GN241" s="251">
        <v>4341.1071252236197</v>
      </c>
      <c r="GO241" s="251">
        <v>3727.307128559637</v>
      </c>
      <c r="GP241" s="243">
        <v>302.09651722189824</v>
      </c>
      <c r="GQ241" s="278">
        <v>4592.7721613992389</v>
      </c>
      <c r="GR241" s="251">
        <v>4548.7773476512784</v>
      </c>
      <c r="GS241" s="251">
        <v>3860.5896396680937</v>
      </c>
      <c r="GT241" s="243">
        <v>1045.2819175743919</v>
      </c>
      <c r="GU241" s="278">
        <v>3815.0520538054102</v>
      </c>
      <c r="GV241" s="251">
        <v>4029.2556155039597</v>
      </c>
      <c r="GW241" s="251">
        <v>3961.5427238399002</v>
      </c>
      <c r="GX241" s="243">
        <v>791.71191570082897</v>
      </c>
      <c r="GY241" s="278">
        <v>2727.9086731925699</v>
      </c>
      <c r="GZ241" s="251">
        <v>2658.7931994034698</v>
      </c>
      <c r="HA241" s="251">
        <v>2598.0240170177603</v>
      </c>
      <c r="HB241" s="243">
        <v>260.07476743178796</v>
      </c>
      <c r="HC241" s="266">
        <v>271.57262998553983</v>
      </c>
      <c r="HD241" s="262"/>
      <c r="HE241" s="252"/>
      <c r="HF241" s="610">
        <v>3632.5525612742513</v>
      </c>
      <c r="HG241" s="642">
        <v>4203.5352807477884</v>
      </c>
      <c r="HH241" s="642">
        <v>4143.1954061445304</v>
      </c>
      <c r="HI241" s="611">
        <v>2.7560588709153522</v>
      </c>
      <c r="HJ241" s="262"/>
      <c r="HK241" s="252"/>
      <c r="HL241" s="262">
        <v>600</v>
      </c>
      <c r="HM241" s="284">
        <v>470</v>
      </c>
      <c r="HN241" s="284">
        <v>680</v>
      </c>
      <c r="HO241" s="252">
        <v>160</v>
      </c>
      <c r="HP241" s="262"/>
      <c r="HQ241" s="252"/>
      <c r="HR241" s="278">
        <v>67308.833879635727</v>
      </c>
      <c r="HS241" s="251">
        <v>64381.065003685726</v>
      </c>
      <c r="HT241" s="251">
        <v>60482.418189198856</v>
      </c>
      <c r="HU241" s="243">
        <v>13543.817685341284</v>
      </c>
      <c r="HV241" s="262"/>
      <c r="HW241" s="252"/>
      <c r="HX241" s="262"/>
      <c r="HY241" s="252"/>
      <c r="HZ241" s="278">
        <v>661.61405494683652</v>
      </c>
      <c r="IA241" s="251">
        <v>654.01529614268418</v>
      </c>
      <c r="IB241" s="251">
        <v>608.90446121881655</v>
      </c>
      <c r="IC241" s="243">
        <v>129.44280752754989</v>
      </c>
      <c r="ID241" s="262"/>
      <c r="IE241" s="252"/>
      <c r="IF241" s="262"/>
      <c r="IG241" s="252"/>
      <c r="IH241" s="278">
        <v>3837.7969047594174</v>
      </c>
      <c r="II241" s="251">
        <v>3906.7536188022377</v>
      </c>
      <c r="IJ241" s="251">
        <v>3957.2558123045737</v>
      </c>
      <c r="IK241" s="243">
        <v>1097.8606973304347</v>
      </c>
      <c r="IL241" s="266"/>
      <c r="IM241" s="262"/>
      <c r="IN241" s="252"/>
      <c r="IO241" s="262">
        <v>1020</v>
      </c>
      <c r="IP241" s="284"/>
      <c r="IQ241" s="284"/>
      <c r="IR241" s="252">
        <v>130</v>
      </c>
      <c r="IS241" s="262">
        <v>4560</v>
      </c>
      <c r="IT241" s="284"/>
      <c r="IU241" s="284"/>
      <c r="IV241" s="252">
        <v>1810</v>
      </c>
      <c r="IW241" s="278">
        <v>5538.8035466554093</v>
      </c>
      <c r="IX241" s="251">
        <v>6057.4084070531153</v>
      </c>
      <c r="IY241" s="251">
        <v>6632.2276908549247</v>
      </c>
      <c r="IZ241" s="243">
        <v>1777.0168778133523</v>
      </c>
      <c r="JA241" s="266"/>
      <c r="JB241" s="262">
        <v>1070.1060850413619</v>
      </c>
      <c r="JC241" s="284">
        <v>1036.6068588491171</v>
      </c>
      <c r="JD241" s="284">
        <v>578.60739960468197</v>
      </c>
      <c r="JE241" s="252">
        <v>0</v>
      </c>
      <c r="JF241" s="262"/>
      <c r="JG241" s="284"/>
      <c r="JH241" s="252"/>
      <c r="JI241" s="262"/>
      <c r="JJ241" s="252"/>
      <c r="JK241" s="278">
        <v>1385.6042187020626</v>
      </c>
      <c r="JL241" s="251">
        <v>1568.0996828748771</v>
      </c>
      <c r="JM241" s="251">
        <v>1191.9125064856166</v>
      </c>
      <c r="JN241" s="243">
        <v>454.31152095778134</v>
      </c>
      <c r="JO241" s="262"/>
      <c r="JP241" s="252"/>
      <c r="JQ241" s="278">
        <v>4629.343515562522</v>
      </c>
      <c r="JR241" s="251">
        <v>4283.110115827647</v>
      </c>
      <c r="JS241" s="251">
        <v>4866.3979554398275</v>
      </c>
      <c r="JT241" s="243">
        <v>810.31997053485486</v>
      </c>
      <c r="JU241" s="262">
        <v>7840</v>
      </c>
      <c r="JV241" s="284"/>
      <c r="JW241" s="284"/>
      <c r="JX241" s="252">
        <v>3310</v>
      </c>
      <c r="JY241" s="262">
        <v>735.54573900677542</v>
      </c>
      <c r="JZ241" s="284">
        <v>725.16116940334553</v>
      </c>
      <c r="KA241" s="284">
        <v>629.02586212299946</v>
      </c>
      <c r="KB241" s="252">
        <v>0</v>
      </c>
      <c r="KC241" s="262"/>
      <c r="KD241" s="284"/>
      <c r="KE241" s="284"/>
      <c r="KF241" s="288"/>
    </row>
    <row r="242" spans="1:292" s="151" customFormat="1" ht="14">
      <c r="A242" s="881"/>
      <c r="B242" s="747" t="s">
        <v>455</v>
      </c>
      <c r="C242" s="266"/>
      <c r="D242" s="610">
        <v>542.965854414521</v>
      </c>
      <c r="E242" s="642">
        <v>584.55881327463192</v>
      </c>
      <c r="F242" s="642">
        <v>638.9112089442317</v>
      </c>
      <c r="G242" s="642">
        <v>49.390082832189933</v>
      </c>
      <c r="H242" s="611">
        <v>2.2938871081521763</v>
      </c>
      <c r="I242" s="262">
        <v>1630</v>
      </c>
      <c r="J242" s="284">
        <v>1910</v>
      </c>
      <c r="K242" s="284">
        <v>2060</v>
      </c>
      <c r="L242" s="252">
        <v>1980</v>
      </c>
      <c r="M242" s="262">
        <v>3713.3871395551514</v>
      </c>
      <c r="N242" s="284"/>
      <c r="O242" s="284"/>
      <c r="P242" s="252">
        <v>2506.5254156163246</v>
      </c>
      <c r="Q242" s="262"/>
      <c r="R242" s="284"/>
      <c r="S242" s="284"/>
      <c r="T242" s="252"/>
      <c r="U242" s="262"/>
      <c r="V242" s="284"/>
      <c r="W242" s="252"/>
      <c r="X242" s="610">
        <v>3735.8066037623703</v>
      </c>
      <c r="Y242" s="642">
        <v>4059.8900976370328</v>
      </c>
      <c r="Z242" s="642">
        <v>4739.4519514253998</v>
      </c>
      <c r="AA242" s="611">
        <v>172.18810345043713</v>
      </c>
      <c r="AB242" s="262">
        <v>3057.1885722960878</v>
      </c>
      <c r="AC242" s="284">
        <v>3227.5814728262417</v>
      </c>
      <c r="AD242" s="284">
        <v>3401.7820586500807</v>
      </c>
      <c r="AE242" s="252">
        <v>307.83970129590023</v>
      </c>
      <c r="AF242" s="262"/>
      <c r="AG242" s="284"/>
      <c r="AH242" s="284"/>
      <c r="AI242" s="284"/>
      <c r="AJ242" s="252"/>
      <c r="AK242" s="262">
        <v>4447.6514448682265</v>
      </c>
      <c r="AL242" s="284"/>
      <c r="AM242" s="284"/>
      <c r="AN242" s="252">
        <v>4120</v>
      </c>
      <c r="AO242" s="418">
        <v>0.55000000000000004</v>
      </c>
      <c r="AP242" s="420">
        <v>0.02</v>
      </c>
      <c r="AQ242" s="610">
        <v>77.687842921184327</v>
      </c>
      <c r="AR242" s="642">
        <v>126.97548753001057</v>
      </c>
      <c r="AS242" s="642">
        <v>74.217721015019791</v>
      </c>
      <c r="AT242" s="611">
        <v>27.562894486043874</v>
      </c>
      <c r="AU242" s="262">
        <v>4090</v>
      </c>
      <c r="AV242" s="284">
        <v>4330</v>
      </c>
      <c r="AW242" s="284">
        <v>4040</v>
      </c>
      <c r="AX242" s="252">
        <v>2840</v>
      </c>
      <c r="AY242" s="418"/>
      <c r="AZ242" s="419"/>
      <c r="BA242" s="419"/>
      <c r="BB242" s="420"/>
      <c r="BC242" s="262">
        <v>5060</v>
      </c>
      <c r="BD242" s="284">
        <v>5360</v>
      </c>
      <c r="BE242" s="284">
        <v>5580</v>
      </c>
      <c r="BF242" s="252">
        <v>2610</v>
      </c>
      <c r="BG242" s="262">
        <v>6410</v>
      </c>
      <c r="BH242" s="284"/>
      <c r="BI242" s="284"/>
      <c r="BJ242" s="252">
        <v>7130</v>
      </c>
      <c r="BK242" s="262"/>
      <c r="BL242" s="252"/>
      <c r="BM242" s="262"/>
      <c r="BN242" s="284"/>
      <c r="BO242" s="284"/>
      <c r="BP242" s="252"/>
      <c r="BQ242" s="266"/>
      <c r="BR242" s="262"/>
      <c r="BS242" s="284"/>
      <c r="BT242" s="252"/>
      <c r="BU242" s="262"/>
      <c r="BV242" s="284"/>
      <c r="BW242" s="252"/>
      <c r="BX242" s="262"/>
      <c r="BY242" s="284"/>
      <c r="BZ242" s="252"/>
      <c r="CA242" s="262"/>
      <c r="CB242" s="284"/>
      <c r="CC242" s="252"/>
      <c r="CD242" s="262"/>
      <c r="CE242" s="284"/>
      <c r="CF242" s="252"/>
      <c r="CG242" s="262"/>
      <c r="CH242" s="284"/>
      <c r="CI242" s="252"/>
      <c r="CJ242" s="262">
        <v>66</v>
      </c>
      <c r="CK242" s="252">
        <v>3.64</v>
      </c>
      <c r="CL242" s="610">
        <v>254.73775698744228</v>
      </c>
      <c r="CM242" s="611">
        <v>11.9</v>
      </c>
      <c r="CN242" s="610">
        <v>1379</v>
      </c>
      <c r="CO242" s="611">
        <v>66.975694435519443</v>
      </c>
      <c r="CP242" s="262">
        <v>1251.58870569583</v>
      </c>
      <c r="CQ242" s="252">
        <v>30.259584558619203</v>
      </c>
      <c r="CR242" s="266">
        <v>1496</v>
      </c>
      <c r="CS242" s="266">
        <v>1689.1798771169185</v>
      </c>
      <c r="CT242" s="262">
        <v>1243.5812148890952</v>
      </c>
      <c r="CU242" s="252">
        <v>31.972153794138773</v>
      </c>
      <c r="CV242" s="604">
        <v>6469.6479235264778</v>
      </c>
      <c r="CW242" s="748">
        <v>8727.7528873003939</v>
      </c>
      <c r="CX242" s="748">
        <v>6750.6745087229829</v>
      </c>
      <c r="CY242" s="605">
        <v>6712.6507327755198</v>
      </c>
      <c r="CZ242" s="266"/>
      <c r="DA242" s="610">
        <v>366</v>
      </c>
      <c r="DB242" s="642">
        <v>399</v>
      </c>
      <c r="DC242" s="642">
        <v>372</v>
      </c>
      <c r="DD242" s="642">
        <v>18.8</v>
      </c>
      <c r="DE242" s="611">
        <v>10.7</v>
      </c>
      <c r="DF242" s="610">
        <v>539.18590363989688</v>
      </c>
      <c r="DG242" s="642">
        <v>609.59683143753182</v>
      </c>
      <c r="DH242" s="642">
        <v>659.84548937964712</v>
      </c>
      <c r="DI242" s="642">
        <v>22.598549279053213</v>
      </c>
      <c r="DJ242" s="611">
        <v>1.426601928185117</v>
      </c>
      <c r="DK242" s="262">
        <v>455.46718459168056</v>
      </c>
      <c r="DL242" s="284">
        <v>490.22172412077862</v>
      </c>
      <c r="DM242" s="284">
        <v>471.55799965880624</v>
      </c>
      <c r="DN242" s="252">
        <v>19.273474018843377</v>
      </c>
      <c r="DO242" s="262">
        <v>5071.267569167162</v>
      </c>
      <c r="DP242" s="284">
        <v>5559.6211513815706</v>
      </c>
      <c r="DQ242" s="284">
        <v>6173.5608609488299</v>
      </c>
      <c r="DR242" s="252">
        <v>3819.743256786533</v>
      </c>
      <c r="DS242" s="610">
        <v>5585.7346906042076</v>
      </c>
      <c r="DT242" s="642">
        <v>6573.0957526422835</v>
      </c>
      <c r="DU242" s="642">
        <v>2443.1298873991782</v>
      </c>
      <c r="DV242" s="611">
        <v>1.350972129436085</v>
      </c>
      <c r="DW242" s="749"/>
      <c r="DX242" s="749"/>
      <c r="DY242" s="262">
        <v>13230</v>
      </c>
      <c r="DZ242" s="284"/>
      <c r="EA242" s="284"/>
      <c r="EB242" s="252">
        <v>15250</v>
      </c>
      <c r="EC242" s="266"/>
      <c r="ED242" s="266"/>
      <c r="EE242" s="262"/>
      <c r="EF242" s="252"/>
      <c r="EG242" s="262"/>
      <c r="EH242" s="252"/>
      <c r="EI242" s="262"/>
      <c r="EJ242" s="252"/>
      <c r="EK242" s="262"/>
      <c r="EL242" s="284"/>
      <c r="EM242" s="252"/>
      <c r="EN242" s="262">
        <v>1349.5818706168714</v>
      </c>
      <c r="EO242" s="252">
        <v>1079.1366906474821</v>
      </c>
      <c r="EP242" s="262"/>
      <c r="EQ242" s="252"/>
      <c r="ER242" s="262"/>
      <c r="ES242" s="252"/>
      <c r="ET242" s="262"/>
      <c r="EU242" s="284"/>
      <c r="EV242" s="284"/>
      <c r="EW242" s="252"/>
      <c r="EX242" s="278">
        <v>6674.1838584236702</v>
      </c>
      <c r="EY242" s="251">
        <v>7728.7099719150201</v>
      </c>
      <c r="EZ242" s="251">
        <v>7833.30302661527</v>
      </c>
      <c r="FA242" s="243">
        <v>6025.4746608974201</v>
      </c>
      <c r="FB242" s="262"/>
      <c r="FC242" s="252"/>
      <c r="FD242" s="262"/>
      <c r="FE242" s="284"/>
      <c r="FF242" s="284"/>
      <c r="FG242" s="252"/>
      <c r="FH242" s="262"/>
      <c r="FI242" s="252"/>
      <c r="FJ242" s="262"/>
      <c r="FK242" s="252"/>
      <c r="FL242" s="262">
        <v>679.73587406036506</v>
      </c>
      <c r="FM242" s="252">
        <v>422.10438474814663</v>
      </c>
      <c r="FN242" s="262"/>
      <c r="FO242" s="284"/>
      <c r="FP242" s="284"/>
      <c r="FQ242" s="252"/>
      <c r="FR242" s="262">
        <v>310</v>
      </c>
      <c r="FS242" s="284">
        <v>297</v>
      </c>
      <c r="FT242" s="284">
        <v>211</v>
      </c>
      <c r="FU242" s="252">
        <v>9</v>
      </c>
      <c r="FV242" s="262"/>
      <c r="FW242" s="252"/>
      <c r="FX242" s="262">
        <v>761</v>
      </c>
      <c r="FY242" s="252"/>
      <c r="FZ242" s="278">
        <v>1254.2496656413414</v>
      </c>
      <c r="GA242" s="243">
        <v>599.16688640027053</v>
      </c>
      <c r="GB242" s="266"/>
      <c r="GC242" s="262"/>
      <c r="GD242" s="252"/>
      <c r="GE242" s="610">
        <v>8945.8794793444795</v>
      </c>
      <c r="GF242" s="642">
        <v>9083.6926934061557</v>
      </c>
      <c r="GG242" s="642">
        <v>8942.7646959509584</v>
      </c>
      <c r="GH242" s="611">
        <v>2127.2972564189408</v>
      </c>
      <c r="GI242" s="266"/>
      <c r="GJ242" s="266"/>
      <c r="GK242" s="266"/>
      <c r="GL242" s="266"/>
      <c r="GM242" s="278">
        <v>3808.4425135157412</v>
      </c>
      <c r="GN242" s="251">
        <v>4063.6465632476861</v>
      </c>
      <c r="GO242" s="251">
        <v>3785.0161688584399</v>
      </c>
      <c r="GP242" s="243">
        <v>1463.2479047430711</v>
      </c>
      <c r="GQ242" s="278">
        <v>4233.000138297416</v>
      </c>
      <c r="GR242" s="251">
        <v>4343.0352409749394</v>
      </c>
      <c r="GS242" s="251">
        <v>4329.7607217422337</v>
      </c>
      <c r="GT242" s="243">
        <v>2722.3176312622709</v>
      </c>
      <c r="GU242" s="278">
        <v>2744.7661931499501</v>
      </c>
      <c r="GV242" s="251">
        <v>2977.0938189591602</v>
      </c>
      <c r="GW242" s="251">
        <v>3287.9617332329599</v>
      </c>
      <c r="GX242" s="243">
        <v>1976.2402396741202</v>
      </c>
      <c r="GY242" s="278">
        <v>2307.4716383138998</v>
      </c>
      <c r="GZ242" s="251">
        <v>2405.4631880443299</v>
      </c>
      <c r="HA242" s="251">
        <v>2391.3105562362903</v>
      </c>
      <c r="HB242" s="243">
        <v>1138.1284086011401</v>
      </c>
      <c r="HC242" s="266">
        <v>339.64361761275285</v>
      </c>
      <c r="HD242" s="262"/>
      <c r="HE242" s="252"/>
      <c r="HF242" s="610">
        <v>3538.3645937696474</v>
      </c>
      <c r="HG242" s="642">
        <v>4358.5904803241938</v>
      </c>
      <c r="HH242" s="642">
        <v>4710.474740419163</v>
      </c>
      <c r="HI242" s="611">
        <v>290.3735622524099</v>
      </c>
      <c r="HJ242" s="262"/>
      <c r="HK242" s="252"/>
      <c r="HL242" s="262">
        <v>360</v>
      </c>
      <c r="HM242" s="284">
        <v>400</v>
      </c>
      <c r="HN242" s="284">
        <v>450</v>
      </c>
      <c r="HO242" s="252">
        <v>340</v>
      </c>
      <c r="HP242" s="262"/>
      <c r="HQ242" s="252"/>
      <c r="HR242" s="278">
        <v>66879.521805772471</v>
      </c>
      <c r="HS242" s="251">
        <v>70772.008660180349</v>
      </c>
      <c r="HT242" s="251">
        <v>72696.714911665971</v>
      </c>
      <c r="HU242" s="243">
        <v>43857.058140273541</v>
      </c>
      <c r="HV242" s="262"/>
      <c r="HW242" s="252"/>
      <c r="HX242" s="262"/>
      <c r="HY242" s="252"/>
      <c r="HZ242" s="278">
        <v>556.80857494460986</v>
      </c>
      <c r="IA242" s="251">
        <v>591.13199316105181</v>
      </c>
      <c r="IB242" s="251">
        <v>542.16826439994395</v>
      </c>
      <c r="IC242" s="243">
        <v>272.51560482140303</v>
      </c>
      <c r="ID242" s="262"/>
      <c r="IE242" s="252"/>
      <c r="IF242" s="262"/>
      <c r="IG242" s="252"/>
      <c r="IH242" s="278">
        <v>3766.6751838665755</v>
      </c>
      <c r="II242" s="251">
        <v>4010.7836049549846</v>
      </c>
      <c r="IJ242" s="251">
        <v>4369.5137019247122</v>
      </c>
      <c r="IK242" s="243">
        <v>2657.0925535712486</v>
      </c>
      <c r="IL242" s="266"/>
      <c r="IM242" s="262"/>
      <c r="IN242" s="252"/>
      <c r="IO242" s="262">
        <v>1140</v>
      </c>
      <c r="IP242" s="284"/>
      <c r="IQ242" s="284"/>
      <c r="IR242" s="252">
        <v>630</v>
      </c>
      <c r="IS242" s="262">
        <v>4250</v>
      </c>
      <c r="IT242" s="284"/>
      <c r="IU242" s="284"/>
      <c r="IV242" s="252">
        <v>3810</v>
      </c>
      <c r="IW242" s="278">
        <v>5205.9416635653188</v>
      </c>
      <c r="IX242" s="251">
        <v>5869.7015054330714</v>
      </c>
      <c r="IY242" s="251">
        <v>6634.4208054462961</v>
      </c>
      <c r="IZ242" s="243">
        <v>4182.2240190733792</v>
      </c>
      <c r="JA242" s="266"/>
      <c r="JB242" s="262">
        <v>981.1217964637292</v>
      </c>
      <c r="JC242" s="284">
        <v>1005.2861379024351</v>
      </c>
      <c r="JD242" s="284">
        <v>904.65586502688916</v>
      </c>
      <c r="JE242" s="252">
        <v>76.368304267480909</v>
      </c>
      <c r="JF242" s="262"/>
      <c r="JG242" s="284"/>
      <c r="JH242" s="252"/>
      <c r="JI242" s="262"/>
      <c r="JJ242" s="252"/>
      <c r="JK242" s="278">
        <v>1441.1097619873879</v>
      </c>
      <c r="JL242" s="251">
        <v>1616.939947577011</v>
      </c>
      <c r="JM242" s="251">
        <v>1551.7959177043119</v>
      </c>
      <c r="JN242" s="243">
        <v>1170.3155973295616</v>
      </c>
      <c r="JO242" s="262"/>
      <c r="JP242" s="252"/>
      <c r="JQ242" s="278">
        <v>4152.3008546679985</v>
      </c>
      <c r="JR242" s="251">
        <v>4033.7680418087853</v>
      </c>
      <c r="JS242" s="251">
        <v>4602.4152857095405</v>
      </c>
      <c r="JT242" s="243">
        <v>2574.5532291385643</v>
      </c>
      <c r="JU242" s="262">
        <v>6720</v>
      </c>
      <c r="JV242" s="284"/>
      <c r="JW242" s="284"/>
      <c r="JX242" s="252">
        <v>6210</v>
      </c>
      <c r="JY242" s="262">
        <v>632.05547409580083</v>
      </c>
      <c r="JZ242" s="284">
        <v>606.35729885053388</v>
      </c>
      <c r="KA242" s="284">
        <v>586.92382082804011</v>
      </c>
      <c r="KB242" s="252">
        <v>15.365203313789449</v>
      </c>
      <c r="KC242" s="262"/>
      <c r="KD242" s="284"/>
      <c r="KE242" s="284"/>
      <c r="KF242" s="288"/>
    </row>
    <row r="243" spans="1:292" s="151" customFormat="1" ht="14">
      <c r="A243" s="881"/>
      <c r="B243" s="747" t="s">
        <v>456</v>
      </c>
      <c r="C243" s="266"/>
      <c r="D243" s="610">
        <v>445.54529413809587</v>
      </c>
      <c r="E243" s="642">
        <v>474.92645350640265</v>
      </c>
      <c r="F243" s="642">
        <v>533.08728430000201</v>
      </c>
      <c r="G243" s="642">
        <v>160.26983175802135</v>
      </c>
      <c r="H243" s="611">
        <v>20.944856986287146</v>
      </c>
      <c r="I243" s="262">
        <v>1280</v>
      </c>
      <c r="J243" s="284">
        <v>1580</v>
      </c>
      <c r="K243" s="284">
        <v>1610</v>
      </c>
      <c r="L243" s="252">
        <v>1770</v>
      </c>
      <c r="M243" s="262">
        <v>3567.2334183190155</v>
      </c>
      <c r="N243" s="284"/>
      <c r="O243" s="284"/>
      <c r="P243" s="252">
        <v>3801.9453928544835</v>
      </c>
      <c r="Q243" s="262"/>
      <c r="R243" s="284"/>
      <c r="S243" s="284"/>
      <c r="T243" s="252"/>
      <c r="U243" s="262"/>
      <c r="V243" s="284"/>
      <c r="W243" s="252"/>
      <c r="X243" s="610">
        <v>3512.291619464766</v>
      </c>
      <c r="Y243" s="642">
        <v>3809.2899727103841</v>
      </c>
      <c r="Z243" s="642">
        <v>4751.0370555667841</v>
      </c>
      <c r="AA243" s="611">
        <v>1492.9593622635468</v>
      </c>
      <c r="AB243" s="262">
        <v>2850.1412151057016</v>
      </c>
      <c r="AC243" s="284">
        <v>3030.8551883366617</v>
      </c>
      <c r="AD243" s="284">
        <v>3234.0824944523251</v>
      </c>
      <c r="AE243" s="252">
        <v>1647.9601070718932</v>
      </c>
      <c r="AF243" s="262"/>
      <c r="AG243" s="284"/>
      <c r="AH243" s="284"/>
      <c r="AI243" s="284"/>
      <c r="AJ243" s="252"/>
      <c r="AK243" s="262">
        <v>4431.1582998316326</v>
      </c>
      <c r="AL243" s="284"/>
      <c r="AM243" s="284"/>
      <c r="AN243" s="252">
        <v>5930</v>
      </c>
      <c r="AO243" s="418">
        <v>0.53</v>
      </c>
      <c r="AP243" s="420">
        <v>0.13</v>
      </c>
      <c r="AQ243" s="610">
        <v>241.39374381977041</v>
      </c>
      <c r="AR243" s="642">
        <v>87.741095690113738</v>
      </c>
      <c r="AS243" s="642">
        <v>92.6814227935715</v>
      </c>
      <c r="AT243" s="611">
        <v>171.14062539051946</v>
      </c>
      <c r="AU243" s="262">
        <v>3560</v>
      </c>
      <c r="AV243" s="284">
        <v>3690</v>
      </c>
      <c r="AW243" s="284">
        <v>3770</v>
      </c>
      <c r="AX243" s="252">
        <v>4000</v>
      </c>
      <c r="AY243" s="418"/>
      <c r="AZ243" s="419"/>
      <c r="BA243" s="419"/>
      <c r="BB243" s="420"/>
      <c r="BC243" s="262">
        <v>4800</v>
      </c>
      <c r="BD243" s="284">
        <v>5070</v>
      </c>
      <c r="BE243" s="284">
        <v>5440</v>
      </c>
      <c r="BF243" s="252">
        <v>4200</v>
      </c>
      <c r="BG243" s="262">
        <v>5930</v>
      </c>
      <c r="BH243" s="284"/>
      <c r="BI243" s="284"/>
      <c r="BJ243" s="252">
        <v>7140</v>
      </c>
      <c r="BK243" s="262"/>
      <c r="BL243" s="252"/>
      <c r="BM243" s="262"/>
      <c r="BN243" s="284"/>
      <c r="BO243" s="284"/>
      <c r="BP243" s="252"/>
      <c r="BQ243" s="266"/>
      <c r="BR243" s="262"/>
      <c r="BS243" s="284"/>
      <c r="BT243" s="252"/>
      <c r="BU243" s="262"/>
      <c r="BV243" s="284"/>
      <c r="BW243" s="252"/>
      <c r="BX243" s="262"/>
      <c r="BY243" s="284"/>
      <c r="BZ243" s="252"/>
      <c r="CA243" s="262"/>
      <c r="CB243" s="284"/>
      <c r="CC243" s="252"/>
      <c r="CD243" s="262"/>
      <c r="CE243" s="284"/>
      <c r="CF243" s="252"/>
      <c r="CG243" s="262"/>
      <c r="CH243" s="284"/>
      <c r="CI243" s="252"/>
      <c r="CJ243" s="262">
        <v>55.9</v>
      </c>
      <c r="CK243" s="252">
        <v>13.68</v>
      </c>
      <c r="CL243" s="610">
        <v>344.22815550865289</v>
      </c>
      <c r="CM243" s="611">
        <v>82.5</v>
      </c>
      <c r="CN243" s="610">
        <v>2389</v>
      </c>
      <c r="CO243" s="611">
        <v>769.78854966339372</v>
      </c>
      <c r="CP243" s="262">
        <v>1865.7062938902548</v>
      </c>
      <c r="CQ243" s="252">
        <v>446.95864189004271</v>
      </c>
      <c r="CR243" s="266">
        <v>1959</v>
      </c>
      <c r="CS243" s="266">
        <v>2377.3454516181146</v>
      </c>
      <c r="CT243" s="262">
        <v>1493.0430598817743</v>
      </c>
      <c r="CU243" s="252">
        <v>386.93305513822486</v>
      </c>
      <c r="CV243" s="604">
        <v>7283.7242006310316</v>
      </c>
      <c r="CW243" s="748">
        <v>9520.6500706093502</v>
      </c>
      <c r="CX243" s="748">
        <v>9836.4748326196095</v>
      </c>
      <c r="CY243" s="605">
        <v>9626.2515370298297</v>
      </c>
      <c r="CZ243" s="266"/>
      <c r="DA243" s="610">
        <v>335</v>
      </c>
      <c r="DB243" s="642">
        <v>348</v>
      </c>
      <c r="DC243" s="642">
        <v>323</v>
      </c>
      <c r="DD243" s="642">
        <v>105</v>
      </c>
      <c r="DE243" s="611">
        <v>36.299999999999997</v>
      </c>
      <c r="DF243" s="610">
        <v>463.41666857850277</v>
      </c>
      <c r="DG243" s="642">
        <v>509.62561341097216</v>
      </c>
      <c r="DH243" s="642">
        <v>575.98671858415923</v>
      </c>
      <c r="DI243" s="642">
        <v>147.58993165901526</v>
      </c>
      <c r="DJ243" s="611">
        <v>11.554076017010731</v>
      </c>
      <c r="DK243" s="262">
        <v>379.79953944834307</v>
      </c>
      <c r="DL243" s="284">
        <v>400.85676338364539</v>
      </c>
      <c r="DM243" s="284">
        <v>409.64995385766497</v>
      </c>
      <c r="DN243" s="252">
        <v>96.873298567215727</v>
      </c>
      <c r="DO243" s="262">
        <v>4963.8595804222632</v>
      </c>
      <c r="DP243" s="284">
        <v>5521.4973884755664</v>
      </c>
      <c r="DQ243" s="284">
        <v>6725.9423104759289</v>
      </c>
      <c r="DR243" s="252">
        <v>5489.8998602049969</v>
      </c>
      <c r="DS243" s="610">
        <v>5309.5235196628919</v>
      </c>
      <c r="DT243" s="642">
        <v>6390.9508433747033</v>
      </c>
      <c r="DU243" s="642">
        <v>5292.8286687275031</v>
      </c>
      <c r="DV243" s="611">
        <v>1.4571228288503359</v>
      </c>
      <c r="DW243" s="749"/>
      <c r="DX243" s="749"/>
      <c r="DY243" s="262">
        <v>13020</v>
      </c>
      <c r="DZ243" s="284"/>
      <c r="EA243" s="284"/>
      <c r="EB243" s="252">
        <v>16510</v>
      </c>
      <c r="EC243" s="266"/>
      <c r="ED243" s="266"/>
      <c r="EE243" s="262"/>
      <c r="EF243" s="252"/>
      <c r="EG243" s="262"/>
      <c r="EH243" s="252"/>
      <c r="EI243" s="262"/>
      <c r="EJ243" s="252"/>
      <c r="EK243" s="262"/>
      <c r="EL243" s="284"/>
      <c r="EM243" s="252"/>
      <c r="EN243" s="262">
        <v>1711.6982506312775</v>
      </c>
      <c r="EO243" s="252">
        <v>1598.7210231814547</v>
      </c>
      <c r="EP243" s="262"/>
      <c r="EQ243" s="252"/>
      <c r="ER243" s="262"/>
      <c r="ES243" s="252"/>
      <c r="ET243" s="262"/>
      <c r="EU243" s="284"/>
      <c r="EV243" s="284"/>
      <c r="EW243" s="252"/>
      <c r="EX243" s="278">
        <v>6375.6071899047101</v>
      </c>
      <c r="EY243" s="251">
        <v>7304.3810417901805</v>
      </c>
      <c r="EZ243" s="251">
        <v>7342.6711701515305</v>
      </c>
      <c r="FA243" s="243">
        <v>7617.7999889380108</v>
      </c>
      <c r="FB243" s="262"/>
      <c r="FC243" s="252"/>
      <c r="FD243" s="262"/>
      <c r="FE243" s="284"/>
      <c r="FF243" s="284"/>
      <c r="FG243" s="252"/>
      <c r="FH243" s="262"/>
      <c r="FI243" s="252"/>
      <c r="FJ243" s="262"/>
      <c r="FK243" s="252"/>
      <c r="FL243" s="262">
        <v>988.1874471633879</v>
      </c>
      <c r="FM243" s="252">
        <v>705.35864293440295</v>
      </c>
      <c r="FN243" s="262"/>
      <c r="FO243" s="284"/>
      <c r="FP243" s="284"/>
      <c r="FQ243" s="252"/>
      <c r="FR243" s="262">
        <v>250</v>
      </c>
      <c r="FS243" s="284">
        <v>246</v>
      </c>
      <c r="FT243" s="284">
        <v>231</v>
      </c>
      <c r="FU243" s="252">
        <v>50</v>
      </c>
      <c r="FV243" s="262"/>
      <c r="FW243" s="252"/>
      <c r="FX243" s="262">
        <v>1054</v>
      </c>
      <c r="FY243" s="252"/>
      <c r="FZ243" s="278">
        <v>1643.550773976084</v>
      </c>
      <c r="GA243" s="243">
        <v>1287.9186636348275</v>
      </c>
      <c r="GB243" s="266"/>
      <c r="GC243" s="262"/>
      <c r="GD243" s="252"/>
      <c r="GE243" s="610">
        <v>9902.5737031976314</v>
      </c>
      <c r="GF243" s="642">
        <v>10444.136851724084</v>
      </c>
      <c r="GG243" s="642">
        <v>11287.811246690088</v>
      </c>
      <c r="GH243" s="611">
        <v>7054.3198442171051</v>
      </c>
      <c r="GI243" s="266"/>
      <c r="GJ243" s="266"/>
      <c r="GK243" s="266"/>
      <c r="GL243" s="266"/>
      <c r="GM243" s="278">
        <v>3444.3844928452113</v>
      </c>
      <c r="GN243" s="251">
        <v>3684.2168145401283</v>
      </c>
      <c r="GO243" s="251">
        <v>3644.9184439687633</v>
      </c>
      <c r="GP243" s="243">
        <v>2687.6935711382339</v>
      </c>
      <c r="GQ243" s="278">
        <v>3950.0532683330584</v>
      </c>
      <c r="GR243" s="251">
        <v>4179.4147342481965</v>
      </c>
      <c r="GS243" s="251">
        <v>4525.1971570169371</v>
      </c>
      <c r="GT243" s="243">
        <v>3867.1741031129104</v>
      </c>
      <c r="GU243" s="278">
        <v>2431.5844296688497</v>
      </c>
      <c r="GV243" s="251">
        <v>2685.8344710650499</v>
      </c>
      <c r="GW243" s="251">
        <v>2935.2089778700597</v>
      </c>
      <c r="GX243" s="243">
        <v>2527.7911073741902</v>
      </c>
      <c r="GY243" s="278">
        <v>2078.61209700479</v>
      </c>
      <c r="GZ243" s="251">
        <v>2335.0503360050297</v>
      </c>
      <c r="HA243" s="251">
        <v>1815.7956604625601</v>
      </c>
      <c r="HB243" s="243">
        <v>1900.15090182929</v>
      </c>
      <c r="HC243" s="266">
        <v>450.33648292836313</v>
      </c>
      <c r="HD243" s="262"/>
      <c r="HE243" s="252"/>
      <c r="HF243" s="610">
        <v>3744.6361870032365</v>
      </c>
      <c r="HG243" s="642">
        <v>4466.303545812093</v>
      </c>
      <c r="HH243" s="642">
        <v>5145.2971122339504</v>
      </c>
      <c r="HI243" s="611">
        <v>2214.7319965828224</v>
      </c>
      <c r="HJ243" s="262"/>
      <c r="HK243" s="252"/>
      <c r="HL243" s="262">
        <v>260</v>
      </c>
      <c r="HM243" s="284">
        <v>290</v>
      </c>
      <c r="HN243" s="284">
        <v>350</v>
      </c>
      <c r="HO243" s="252">
        <v>320</v>
      </c>
      <c r="HP243" s="262"/>
      <c r="HQ243" s="252"/>
      <c r="HR243" s="278">
        <v>70194.973295961885</v>
      </c>
      <c r="HS243" s="251">
        <v>74376.056996853978</v>
      </c>
      <c r="HT243" s="251">
        <v>80165.762392201766</v>
      </c>
      <c r="HU243" s="243">
        <v>69689.610377137462</v>
      </c>
      <c r="HV243" s="262"/>
      <c r="HW243" s="252"/>
      <c r="HX243" s="262"/>
      <c r="HY243" s="252"/>
      <c r="HZ243" s="278">
        <v>631.92197386307612</v>
      </c>
      <c r="IA243" s="251">
        <v>625.07049221276441</v>
      </c>
      <c r="IB243" s="251">
        <v>633.64522622698496</v>
      </c>
      <c r="IC243" s="243">
        <v>472.86341723192749</v>
      </c>
      <c r="ID243" s="262"/>
      <c r="IE243" s="252"/>
      <c r="IF243" s="262"/>
      <c r="IG243" s="252"/>
      <c r="IH243" s="278">
        <v>3636.9238476241308</v>
      </c>
      <c r="II243" s="251">
        <v>3976.4842051294445</v>
      </c>
      <c r="IJ243" s="251">
        <v>4448.2666659271536</v>
      </c>
      <c r="IK243" s="243">
        <v>3763.8058642129504</v>
      </c>
      <c r="IL243" s="266"/>
      <c r="IM243" s="262"/>
      <c r="IN243" s="252"/>
      <c r="IO243" s="262">
        <v>1370</v>
      </c>
      <c r="IP243" s="284"/>
      <c r="IQ243" s="284"/>
      <c r="IR243" s="252">
        <v>1080</v>
      </c>
      <c r="IS243" s="262">
        <v>4140</v>
      </c>
      <c r="IT243" s="284"/>
      <c r="IU243" s="284"/>
      <c r="IV243" s="252">
        <v>4940</v>
      </c>
      <c r="IW243" s="278">
        <v>4941.3547023632991</v>
      </c>
      <c r="IX243" s="251">
        <v>5564.8530201624499</v>
      </c>
      <c r="IY243" s="251">
        <v>6261.6671972502345</v>
      </c>
      <c r="IZ243" s="243">
        <v>5530.6495799680906</v>
      </c>
      <c r="JA243" s="266"/>
      <c r="JB243" s="262">
        <v>904.31859092575928</v>
      </c>
      <c r="JC243" s="284">
        <v>938.31822226408417</v>
      </c>
      <c r="JD243" s="284">
        <v>982.32426114313125</v>
      </c>
      <c r="JE243" s="252">
        <v>372.54368587797399</v>
      </c>
      <c r="JF243" s="262"/>
      <c r="JG243" s="284"/>
      <c r="JH243" s="252"/>
      <c r="JI243" s="262"/>
      <c r="JJ243" s="252"/>
      <c r="JK243" s="278">
        <v>1284.454548169123</v>
      </c>
      <c r="JL243" s="251">
        <v>1423.6536088632754</v>
      </c>
      <c r="JM243" s="251">
        <v>1553.5262267387284</v>
      </c>
      <c r="JN243" s="243">
        <v>1571.9194909679084</v>
      </c>
      <c r="JO243" s="262"/>
      <c r="JP243" s="252"/>
      <c r="JQ243" s="278">
        <v>3686.302982458325</v>
      </c>
      <c r="JR243" s="251">
        <v>3705.5849859954033</v>
      </c>
      <c r="JS243" s="251">
        <v>4172.5886300257389</v>
      </c>
      <c r="JT243" s="243">
        <v>3596.7264188300455</v>
      </c>
      <c r="JU243" s="262">
        <v>6570</v>
      </c>
      <c r="JV243" s="284"/>
      <c r="JW243" s="284"/>
      <c r="JX243" s="252">
        <v>8200</v>
      </c>
      <c r="JY243" s="262">
        <v>552.96180916308253</v>
      </c>
      <c r="JZ243" s="284">
        <v>536.79653575812836</v>
      </c>
      <c r="KA243" s="284">
        <v>519.45822164973129</v>
      </c>
      <c r="KB243" s="252">
        <v>105.6273170162746</v>
      </c>
      <c r="KC243" s="262"/>
      <c r="KD243" s="284"/>
      <c r="KE243" s="284"/>
      <c r="KF243" s="288"/>
    </row>
    <row r="244" spans="1:292" s="151" customFormat="1" ht="14">
      <c r="A244" s="881"/>
      <c r="B244" s="747" t="s">
        <v>457</v>
      </c>
      <c r="C244" s="266"/>
      <c r="D244" s="610">
        <v>406.08938683967904</v>
      </c>
      <c r="E244" s="642">
        <v>439.64844223106292</v>
      </c>
      <c r="F244" s="642">
        <v>491.17175102934721</v>
      </c>
      <c r="G244" s="642">
        <v>288.13502847996295</v>
      </c>
      <c r="H244" s="611">
        <v>99.177030827793132</v>
      </c>
      <c r="I244" s="262">
        <v>1110</v>
      </c>
      <c r="J244" s="284">
        <v>1110</v>
      </c>
      <c r="K244" s="284">
        <v>1240</v>
      </c>
      <c r="L244" s="252">
        <v>1200</v>
      </c>
      <c r="M244" s="262">
        <v>3421.0796970828801</v>
      </c>
      <c r="N244" s="284"/>
      <c r="O244" s="284"/>
      <c r="P244" s="252">
        <v>4578.95912441367</v>
      </c>
      <c r="Q244" s="262"/>
      <c r="R244" s="284"/>
      <c r="S244" s="284"/>
      <c r="T244" s="252"/>
      <c r="U244" s="262"/>
      <c r="V244" s="284"/>
      <c r="W244" s="252"/>
      <c r="X244" s="610">
        <v>3259.2768990612531</v>
      </c>
      <c r="Y244" s="642">
        <v>3550.6672066372948</v>
      </c>
      <c r="Z244" s="642">
        <v>4456.6583283337486</v>
      </c>
      <c r="AA244" s="611">
        <v>3107.4090044489781</v>
      </c>
      <c r="AB244" s="262">
        <v>840.11238013328943</v>
      </c>
      <c r="AC244" s="284">
        <v>927.07273754403082</v>
      </c>
      <c r="AD244" s="284">
        <v>1009.3575774970742</v>
      </c>
      <c r="AE244" s="252">
        <v>723.36044365055147</v>
      </c>
      <c r="AF244" s="262"/>
      <c r="AG244" s="284"/>
      <c r="AH244" s="284"/>
      <c r="AI244" s="284"/>
      <c r="AJ244" s="252"/>
      <c r="AK244" s="262">
        <v>4370.6834346974538</v>
      </c>
      <c r="AL244" s="284"/>
      <c r="AM244" s="284"/>
      <c r="AN244" s="252">
        <v>5920</v>
      </c>
      <c r="AO244" s="418">
        <v>0.52</v>
      </c>
      <c r="AP244" s="420">
        <v>0.28000000000000003</v>
      </c>
      <c r="AQ244" s="610">
        <v>439.49530335132727</v>
      </c>
      <c r="AR244" s="642">
        <v>465.41741728445362</v>
      </c>
      <c r="AS244" s="642">
        <v>21.714424419090552</v>
      </c>
      <c r="AT244" s="611">
        <v>48.209486797169234</v>
      </c>
      <c r="AU244" s="262">
        <v>3170</v>
      </c>
      <c r="AV244" s="284">
        <v>3300</v>
      </c>
      <c r="AW244" s="284">
        <v>3620</v>
      </c>
      <c r="AX244" s="252">
        <v>3770</v>
      </c>
      <c r="AY244" s="418"/>
      <c r="AZ244" s="419"/>
      <c r="BA244" s="419"/>
      <c r="BB244" s="420"/>
      <c r="BC244" s="262">
        <v>4350</v>
      </c>
      <c r="BD244" s="284">
        <v>4820</v>
      </c>
      <c r="BE244" s="284">
        <v>5000</v>
      </c>
      <c r="BF244" s="252">
        <v>5010</v>
      </c>
      <c r="BG244" s="262">
        <v>5620</v>
      </c>
      <c r="BH244" s="284"/>
      <c r="BI244" s="284"/>
      <c r="BJ244" s="252">
        <v>6460</v>
      </c>
      <c r="BK244" s="262"/>
      <c r="BL244" s="252"/>
      <c r="BM244" s="262"/>
      <c r="BN244" s="284"/>
      <c r="BO244" s="284"/>
      <c r="BP244" s="252"/>
      <c r="BQ244" s="266"/>
      <c r="BR244" s="262"/>
      <c r="BS244" s="284"/>
      <c r="BT244" s="252"/>
      <c r="BU244" s="262"/>
      <c r="BV244" s="284"/>
      <c r="BW244" s="252"/>
      <c r="BX244" s="262"/>
      <c r="BY244" s="284"/>
      <c r="BZ244" s="252"/>
      <c r="CA244" s="262"/>
      <c r="CB244" s="284"/>
      <c r="CC244" s="252"/>
      <c r="CD244" s="262"/>
      <c r="CE244" s="284"/>
      <c r="CF244" s="252"/>
      <c r="CG244" s="262"/>
      <c r="CH244" s="284"/>
      <c r="CI244" s="252"/>
      <c r="CJ244" s="262">
        <v>46.3</v>
      </c>
      <c r="CK244" s="252">
        <v>23.13</v>
      </c>
      <c r="CL244" s="610">
        <v>427.36307812948968</v>
      </c>
      <c r="CM244" s="611">
        <v>207.3</v>
      </c>
      <c r="CN244" s="610">
        <v>3163</v>
      </c>
      <c r="CO244" s="611">
        <v>2253.0611611715303</v>
      </c>
      <c r="CP244" s="262">
        <v>2590.2237137719048</v>
      </c>
      <c r="CQ244" s="252">
        <v>1556.0066319546054</v>
      </c>
      <c r="CR244" s="266">
        <v>2289</v>
      </c>
      <c r="CS244" s="266">
        <v>2997.4480104802351</v>
      </c>
      <c r="CT244" s="262">
        <v>1145.1967597557002</v>
      </c>
      <c r="CU244" s="252">
        <v>613.54827146885407</v>
      </c>
      <c r="CV244" s="604">
        <v>7057.4283980438886</v>
      </c>
      <c r="CW244" s="748">
        <v>9260.3343624831268</v>
      </c>
      <c r="CX244" s="748">
        <v>10087.678891218991</v>
      </c>
      <c r="CY244" s="605">
        <v>9984.2122819480064</v>
      </c>
      <c r="CZ244" s="266"/>
      <c r="DA244" s="610">
        <v>274</v>
      </c>
      <c r="DB244" s="642">
        <v>303</v>
      </c>
      <c r="DC244" s="642">
        <v>302</v>
      </c>
      <c r="DD244" s="642">
        <v>170</v>
      </c>
      <c r="DE244" s="611">
        <v>73.8</v>
      </c>
      <c r="DF244" s="610">
        <v>423.51406110999534</v>
      </c>
      <c r="DG244" s="642">
        <v>466.9885884853577</v>
      </c>
      <c r="DH244" s="642">
        <v>534.69586786410321</v>
      </c>
      <c r="DI244" s="642">
        <v>338.21811086064463</v>
      </c>
      <c r="DJ244" s="611">
        <v>107.58158649092097</v>
      </c>
      <c r="DK244" s="262">
        <v>342.4043364483361</v>
      </c>
      <c r="DL244" s="284">
        <v>385.80203952661446</v>
      </c>
      <c r="DM244" s="284">
        <v>398.96193993944433</v>
      </c>
      <c r="DN244" s="252">
        <v>199.42225784335832</v>
      </c>
      <c r="DO244" s="262">
        <v>4758.780936168162</v>
      </c>
      <c r="DP244" s="284">
        <v>5379.7978241277051</v>
      </c>
      <c r="DQ244" s="284">
        <v>6310.5051791651604</v>
      </c>
      <c r="DR244" s="252">
        <v>6319.2636392382765</v>
      </c>
      <c r="DS244" s="610">
        <v>4914.4956962674905</v>
      </c>
      <c r="DT244" s="642">
        <v>5891.5531183078028</v>
      </c>
      <c r="DU244" s="642">
        <v>6402.6298817724182</v>
      </c>
      <c r="DV244" s="611">
        <v>17.897739457891468</v>
      </c>
      <c r="DW244" s="749"/>
      <c r="DX244" s="749"/>
      <c r="DY244" s="262">
        <v>12330</v>
      </c>
      <c r="DZ244" s="284"/>
      <c r="EA244" s="284"/>
      <c r="EB244" s="252">
        <v>15770</v>
      </c>
      <c r="EC244" s="266"/>
      <c r="ED244" s="266"/>
      <c r="EE244" s="262"/>
      <c r="EF244" s="252"/>
      <c r="EG244" s="262"/>
      <c r="EH244" s="252"/>
      <c r="EI244" s="262"/>
      <c r="EJ244" s="252"/>
      <c r="EK244" s="262"/>
      <c r="EL244" s="284"/>
      <c r="EM244" s="252"/>
      <c r="EN244" s="262">
        <v>1890.4857155863317</v>
      </c>
      <c r="EO244" s="252">
        <v>2112.5956377754942</v>
      </c>
      <c r="EP244" s="262"/>
      <c r="EQ244" s="252"/>
      <c r="ER244" s="262"/>
      <c r="ES244" s="252"/>
      <c r="ET244" s="262"/>
      <c r="EU244" s="284"/>
      <c r="EV244" s="284"/>
      <c r="EW244" s="252"/>
      <c r="EX244" s="278">
        <v>5358.8881706136699</v>
      </c>
      <c r="EY244" s="251">
        <v>6136.3000991112403</v>
      </c>
      <c r="EZ244" s="251">
        <v>6387.6076747267998</v>
      </c>
      <c r="FA244" s="243">
        <v>7255.1448597675599</v>
      </c>
      <c r="FB244" s="262"/>
      <c r="FC244" s="252"/>
      <c r="FD244" s="262"/>
      <c r="FE244" s="284"/>
      <c r="FF244" s="284"/>
      <c r="FG244" s="252"/>
      <c r="FH244" s="262"/>
      <c r="FI244" s="252"/>
      <c r="FJ244" s="262"/>
      <c r="FK244" s="252"/>
      <c r="FL244" s="262">
        <v>1205.2459615692187</v>
      </c>
      <c r="FM244" s="252">
        <v>1232.9891238695864</v>
      </c>
      <c r="FN244" s="262"/>
      <c r="FO244" s="284"/>
      <c r="FP244" s="284"/>
      <c r="FQ244" s="252"/>
      <c r="FR244" s="262">
        <v>200</v>
      </c>
      <c r="FS244" s="284">
        <v>232</v>
      </c>
      <c r="FT244" s="284">
        <v>240</v>
      </c>
      <c r="FU244" s="252">
        <v>99</v>
      </c>
      <c r="FV244" s="262"/>
      <c r="FW244" s="252"/>
      <c r="FX244" s="262">
        <v>1457</v>
      </c>
      <c r="FY244" s="252"/>
      <c r="FZ244" s="278">
        <v>1933.150715831187</v>
      </c>
      <c r="GA244" s="243">
        <v>1700.1131342034712</v>
      </c>
      <c r="GB244" s="266"/>
      <c r="GC244" s="262"/>
      <c r="GD244" s="252"/>
      <c r="GE244" s="610">
        <v>10498.81033278408</v>
      </c>
      <c r="GF244" s="642">
        <v>10924.705870405092</v>
      </c>
      <c r="GG244" s="642">
        <v>12096.971854103531</v>
      </c>
      <c r="GH244" s="611">
        <v>11234.359896996719</v>
      </c>
      <c r="GI244" s="266"/>
      <c r="GJ244" s="266"/>
      <c r="GK244" s="266"/>
      <c r="GL244" s="266"/>
      <c r="GM244" s="278">
        <v>3110.9052226320459</v>
      </c>
      <c r="GN244" s="251">
        <v>3160.6783025225041</v>
      </c>
      <c r="GO244" s="251">
        <v>3197.0014833941555</v>
      </c>
      <c r="GP244" s="243">
        <v>3007.7546927818498</v>
      </c>
      <c r="GQ244" s="278">
        <v>3847.9304290990199</v>
      </c>
      <c r="GR244" s="251">
        <v>4105.9799364393939</v>
      </c>
      <c r="GS244" s="251">
        <v>4402.6025900664417</v>
      </c>
      <c r="GT244" s="243">
        <v>4226.6789020207507</v>
      </c>
      <c r="GU244" s="278">
        <v>1393.9356714502799</v>
      </c>
      <c r="GV244" s="251">
        <v>1679.0496715407699</v>
      </c>
      <c r="GW244" s="251">
        <v>1711.0751266679301</v>
      </c>
      <c r="GX244" s="243">
        <v>1990.14774784823</v>
      </c>
      <c r="GY244" s="278">
        <v>1439.02328008167</v>
      </c>
      <c r="GZ244" s="251">
        <v>1582.58012107744</v>
      </c>
      <c r="HA244" s="251">
        <v>1464.4340707967799</v>
      </c>
      <c r="HB244" s="243">
        <v>1745.0738675540001</v>
      </c>
      <c r="HC244" s="266">
        <v>580.92401340909623</v>
      </c>
      <c r="HD244" s="262"/>
      <c r="HE244" s="252"/>
      <c r="HF244" s="610">
        <v>3946.8271325160676</v>
      </c>
      <c r="HG244" s="642">
        <v>4641.5665384149443</v>
      </c>
      <c r="HH244" s="642">
        <v>5445.6748801868416</v>
      </c>
      <c r="HI244" s="611">
        <v>4543.0221036508037</v>
      </c>
      <c r="HJ244" s="262"/>
      <c r="HK244" s="252"/>
      <c r="HL244" s="262">
        <v>330</v>
      </c>
      <c r="HM244" s="284">
        <v>530</v>
      </c>
      <c r="HN244" s="284">
        <v>580</v>
      </c>
      <c r="HO244" s="252">
        <v>720</v>
      </c>
      <c r="HP244" s="262"/>
      <c r="HQ244" s="252"/>
      <c r="HR244" s="278">
        <v>62724.231333819975</v>
      </c>
      <c r="HS244" s="251">
        <v>67036.812308456385</v>
      </c>
      <c r="HT244" s="251">
        <v>74833.965100737376</v>
      </c>
      <c r="HU244" s="243">
        <v>75473.026871295035</v>
      </c>
      <c r="HV244" s="262"/>
      <c r="HW244" s="252"/>
      <c r="HX244" s="262"/>
      <c r="HY244" s="252"/>
      <c r="HZ244" s="278">
        <v>715.21676704850563</v>
      </c>
      <c r="IA244" s="251">
        <v>789.33379622974098</v>
      </c>
      <c r="IB244" s="251">
        <v>708.36667266379482</v>
      </c>
      <c r="IC244" s="243">
        <v>664.37038614879839</v>
      </c>
      <c r="ID244" s="262"/>
      <c r="IE244" s="252"/>
      <c r="IF244" s="262"/>
      <c r="IG244" s="252"/>
      <c r="IH244" s="278">
        <v>3492.5983882479072</v>
      </c>
      <c r="II244" s="251">
        <v>3752.8341105926775</v>
      </c>
      <c r="IJ244" s="251">
        <v>4344.0446489112355</v>
      </c>
      <c r="IK244" s="243">
        <v>3791.1733448695859</v>
      </c>
      <c r="IL244" s="266"/>
      <c r="IM244" s="262"/>
      <c r="IN244" s="252"/>
      <c r="IO244" s="262">
        <v>1430</v>
      </c>
      <c r="IP244" s="284"/>
      <c r="IQ244" s="284"/>
      <c r="IR244" s="252">
        <v>1520</v>
      </c>
      <c r="IS244" s="262">
        <v>3810</v>
      </c>
      <c r="IT244" s="284"/>
      <c r="IU244" s="284"/>
      <c r="IV244" s="252">
        <v>5190</v>
      </c>
      <c r="IW244" s="278">
        <v>4706.4492865948514</v>
      </c>
      <c r="IX244" s="251">
        <v>5386.323496926575</v>
      </c>
      <c r="IY244" s="251">
        <v>5803.8032339081647</v>
      </c>
      <c r="IZ244" s="243">
        <v>5883.8295759187795</v>
      </c>
      <c r="JA244" s="266"/>
      <c r="JB244" s="262">
        <v>823.00472765742495</v>
      </c>
      <c r="JC244" s="284">
        <v>838.34001001717229</v>
      </c>
      <c r="JD244" s="284">
        <v>997.45741033587819</v>
      </c>
      <c r="JE244" s="252">
        <v>645.0221113727805</v>
      </c>
      <c r="JF244" s="262"/>
      <c r="JG244" s="284"/>
      <c r="JH244" s="252"/>
      <c r="JI244" s="262"/>
      <c r="JJ244" s="252"/>
      <c r="JK244" s="278">
        <v>1399.6600603199797</v>
      </c>
      <c r="JL244" s="251">
        <v>1561.2184894769248</v>
      </c>
      <c r="JM244" s="251">
        <v>1625.9087850090498</v>
      </c>
      <c r="JN244" s="243">
        <v>1716.6890502479614</v>
      </c>
      <c r="JO244" s="262"/>
      <c r="JP244" s="252"/>
      <c r="JQ244" s="278">
        <v>3188.2869740329088</v>
      </c>
      <c r="JR244" s="251">
        <v>3328.4935074563396</v>
      </c>
      <c r="JS244" s="251">
        <v>3650.4330894534319</v>
      </c>
      <c r="JT244" s="243">
        <v>3846.9723907326334</v>
      </c>
      <c r="JU244" s="262">
        <v>5930</v>
      </c>
      <c r="JV244" s="284"/>
      <c r="JW244" s="284"/>
      <c r="JX244" s="252">
        <v>8100</v>
      </c>
      <c r="JY244" s="262">
        <v>526.99358850378076</v>
      </c>
      <c r="JZ244" s="284">
        <v>488.92076019381875</v>
      </c>
      <c r="KA244" s="284">
        <v>482.78322157641435</v>
      </c>
      <c r="KB244" s="252">
        <v>258.24186092199591</v>
      </c>
      <c r="KC244" s="262"/>
      <c r="KD244" s="284"/>
      <c r="KE244" s="284"/>
      <c r="KF244" s="288"/>
    </row>
    <row r="245" spans="1:292" s="151" customFormat="1" ht="14">
      <c r="A245" s="881"/>
      <c r="B245" s="747" t="s">
        <v>458</v>
      </c>
      <c r="C245" s="266"/>
      <c r="D245" s="610">
        <v>393.67246580853703</v>
      </c>
      <c r="E245" s="642">
        <v>420.24234894466031</v>
      </c>
      <c r="F245" s="642">
        <v>480.52522735879404</v>
      </c>
      <c r="G245" s="642">
        <v>389.58212547213969</v>
      </c>
      <c r="H245" s="611">
        <v>234.03889325909299</v>
      </c>
      <c r="I245" s="262">
        <v>720</v>
      </c>
      <c r="J245" s="284">
        <v>820</v>
      </c>
      <c r="K245" s="284">
        <v>930</v>
      </c>
      <c r="L245" s="252">
        <v>900</v>
      </c>
      <c r="M245" s="262">
        <v>3280.3390766332673</v>
      </c>
      <c r="N245" s="284"/>
      <c r="O245" s="284"/>
      <c r="P245" s="252">
        <v>4339.6407032770667</v>
      </c>
      <c r="Q245" s="262"/>
      <c r="R245" s="284"/>
      <c r="S245" s="284"/>
      <c r="T245" s="252"/>
      <c r="U245" s="262"/>
      <c r="V245" s="284"/>
      <c r="W245" s="252"/>
      <c r="X245" s="610">
        <v>3209.5601551995078</v>
      </c>
      <c r="Y245" s="642">
        <v>3544.5747550560905</v>
      </c>
      <c r="Z245" s="642">
        <v>4394.6340796991944</v>
      </c>
      <c r="AA245" s="611">
        <v>4237.3165397813345</v>
      </c>
      <c r="AB245" s="262">
        <v>2598.5014385851377</v>
      </c>
      <c r="AC245" s="284">
        <v>2855.4654306526836</v>
      </c>
      <c r="AD245" s="284">
        <v>3068.62385810863</v>
      </c>
      <c r="AE245" s="252">
        <v>2569.6310397872508</v>
      </c>
      <c r="AF245" s="262"/>
      <c r="AG245" s="284"/>
      <c r="AH245" s="284"/>
      <c r="AI245" s="284"/>
      <c r="AJ245" s="252"/>
      <c r="AK245" s="262">
        <v>4568.6011751365832</v>
      </c>
      <c r="AL245" s="284"/>
      <c r="AM245" s="284"/>
      <c r="AN245" s="252">
        <v>6980</v>
      </c>
      <c r="AO245" s="418">
        <v>0.52</v>
      </c>
      <c r="AP245" s="420">
        <v>0.41</v>
      </c>
      <c r="AQ245" s="610">
        <v>259.01387833736794</v>
      </c>
      <c r="AR245" s="642">
        <v>275.77277923202519</v>
      </c>
      <c r="AS245" s="642">
        <v>309.23493262099339</v>
      </c>
      <c r="AT245" s="611">
        <v>335.15864073586141</v>
      </c>
      <c r="AU245" s="262">
        <v>2920</v>
      </c>
      <c r="AV245" s="284">
        <v>2960</v>
      </c>
      <c r="AW245" s="284">
        <v>3370</v>
      </c>
      <c r="AX245" s="252">
        <v>3390</v>
      </c>
      <c r="AY245" s="418"/>
      <c r="AZ245" s="419"/>
      <c r="BA245" s="419"/>
      <c r="BB245" s="420"/>
      <c r="BC245" s="262">
        <v>4130</v>
      </c>
      <c r="BD245" s="284">
        <v>4320</v>
      </c>
      <c r="BE245" s="284">
        <v>4750</v>
      </c>
      <c r="BF245" s="252">
        <v>5010</v>
      </c>
      <c r="BG245" s="262">
        <v>5300</v>
      </c>
      <c r="BH245" s="284"/>
      <c r="BI245" s="284"/>
      <c r="BJ245" s="252">
        <v>5510</v>
      </c>
      <c r="BK245" s="262"/>
      <c r="BL245" s="252"/>
      <c r="BM245" s="262"/>
      <c r="BN245" s="284"/>
      <c r="BO245" s="284"/>
      <c r="BP245" s="252"/>
      <c r="BQ245" s="266"/>
      <c r="BR245" s="262"/>
      <c r="BS245" s="284"/>
      <c r="BT245" s="252"/>
      <c r="BU245" s="262"/>
      <c r="BV245" s="284"/>
      <c r="BW245" s="252"/>
      <c r="BX245" s="262"/>
      <c r="BY245" s="284"/>
      <c r="BZ245" s="252"/>
      <c r="CA245" s="262"/>
      <c r="CB245" s="284"/>
      <c r="CC245" s="252"/>
      <c r="CD245" s="262"/>
      <c r="CE245" s="284"/>
      <c r="CF245" s="252"/>
      <c r="CG245" s="262"/>
      <c r="CH245" s="284"/>
      <c r="CI245" s="252"/>
      <c r="CJ245" s="262">
        <v>44.4</v>
      </c>
      <c r="CK245" s="252">
        <v>34.799999999999997</v>
      </c>
      <c r="CL245" s="610">
        <v>565.68459923594992</v>
      </c>
      <c r="CM245" s="611">
        <v>376.6</v>
      </c>
      <c r="CN245" s="610">
        <v>3048</v>
      </c>
      <c r="CO245" s="611">
        <v>3299.7898227302367</v>
      </c>
      <c r="CP245" s="262">
        <v>3017</v>
      </c>
      <c r="CQ245" s="252">
        <v>3049.2404585247427</v>
      </c>
      <c r="CR245" s="266">
        <v>2373</v>
      </c>
      <c r="CS245" s="266">
        <v>3278.3735555625449</v>
      </c>
      <c r="CT245" s="262">
        <v>1600.795810150242</v>
      </c>
      <c r="CU245" s="252">
        <v>1061.9297336214443</v>
      </c>
      <c r="CV245" s="604">
        <v>7911.1720196788428</v>
      </c>
      <c r="CW245" s="748">
        <v>9856.8428519433837</v>
      </c>
      <c r="CX245" s="748">
        <v>11305.225595697049</v>
      </c>
      <c r="CY245" s="605">
        <v>11485.478948843829</v>
      </c>
      <c r="CZ245" s="266"/>
      <c r="DA245" s="610">
        <v>190</v>
      </c>
      <c r="DB245" s="642">
        <v>220</v>
      </c>
      <c r="DC245" s="642">
        <v>216</v>
      </c>
      <c r="DD245" s="642">
        <v>166</v>
      </c>
      <c r="DE245" s="611">
        <v>103</v>
      </c>
      <c r="DF245" s="610">
        <v>375.93262760563562</v>
      </c>
      <c r="DG245" s="642">
        <v>413.33196981738251</v>
      </c>
      <c r="DH245" s="642">
        <v>467.81015879080991</v>
      </c>
      <c r="DI245" s="642">
        <v>420.1358519369299</v>
      </c>
      <c r="DJ245" s="611">
        <v>249.94486714145637</v>
      </c>
      <c r="DK245" s="262">
        <v>266.42926906216667</v>
      </c>
      <c r="DL245" s="284">
        <v>287.78206772291696</v>
      </c>
      <c r="DM245" s="284">
        <v>296.23319494174791</v>
      </c>
      <c r="DN245" s="252">
        <v>219.87600554137285</v>
      </c>
      <c r="DO245" s="262">
        <v>4480.5360195348949</v>
      </c>
      <c r="DP245" s="284">
        <v>5242.6169721079632</v>
      </c>
      <c r="DQ245" s="284">
        <v>6075.9605743319817</v>
      </c>
      <c r="DR245" s="252">
        <v>6556.7523594645054</v>
      </c>
      <c r="DS245" s="610">
        <v>4730.1965386182719</v>
      </c>
      <c r="DT245" s="642">
        <v>5649.0925653112017</v>
      </c>
      <c r="DU245" s="642">
        <v>6825.213728128484</v>
      </c>
      <c r="DV245" s="611">
        <v>675.17801005466436</v>
      </c>
      <c r="DW245" s="749"/>
      <c r="DX245" s="749"/>
      <c r="DY245" s="262">
        <v>11980</v>
      </c>
      <c r="DZ245" s="284"/>
      <c r="EA245" s="284"/>
      <c r="EB245" s="252">
        <v>15580</v>
      </c>
      <c r="EC245" s="266"/>
      <c r="ED245" s="266"/>
      <c r="EE245" s="262"/>
      <c r="EF245" s="252"/>
      <c r="EG245" s="262"/>
      <c r="EH245" s="252"/>
      <c r="EI245" s="262"/>
      <c r="EJ245" s="252"/>
      <c r="EK245" s="262"/>
      <c r="EL245" s="284"/>
      <c r="EM245" s="252"/>
      <c r="EN245" s="262">
        <v>2217.1702160134319</v>
      </c>
      <c r="EO245" s="252">
        <v>2533.0385042615258</v>
      </c>
      <c r="EP245" s="262"/>
      <c r="EQ245" s="252"/>
      <c r="ER245" s="262"/>
      <c r="ES245" s="252"/>
      <c r="ET245" s="262"/>
      <c r="EU245" s="284"/>
      <c r="EV245" s="284"/>
      <c r="EW245" s="252"/>
      <c r="EX245" s="278">
        <v>4967.2766934580295</v>
      </c>
      <c r="EY245" s="251">
        <v>5460.0864159442599</v>
      </c>
      <c r="EZ245" s="251">
        <v>5761.6392504270598</v>
      </c>
      <c r="FA245" s="243">
        <v>6704.8727198361494</v>
      </c>
      <c r="FB245" s="262"/>
      <c r="FC245" s="252"/>
      <c r="FD245" s="262"/>
      <c r="FE245" s="284"/>
      <c r="FF245" s="284"/>
      <c r="FG245" s="252"/>
      <c r="FH245" s="262"/>
      <c r="FI245" s="252"/>
      <c r="FJ245" s="262"/>
      <c r="FK245" s="252"/>
      <c r="FL245" s="262">
        <v>1428.0165421436241</v>
      </c>
      <c r="FM245" s="252">
        <v>1588.4454478680257</v>
      </c>
      <c r="FN245" s="262"/>
      <c r="FO245" s="284"/>
      <c r="FP245" s="284"/>
      <c r="FQ245" s="252"/>
      <c r="FR245" s="262">
        <v>190</v>
      </c>
      <c r="FS245" s="284">
        <v>176</v>
      </c>
      <c r="FT245" s="284">
        <v>195</v>
      </c>
      <c r="FU245" s="252">
        <v>120</v>
      </c>
      <c r="FV245" s="262"/>
      <c r="FW245" s="252"/>
      <c r="FX245" s="262">
        <v>1758</v>
      </c>
      <c r="FY245" s="252"/>
      <c r="FZ245" s="278">
        <v>2312.4606324995375</v>
      </c>
      <c r="GA245" s="243">
        <v>2336.0248511037862</v>
      </c>
      <c r="GB245" s="266"/>
      <c r="GC245" s="262"/>
      <c r="GD245" s="252"/>
      <c r="GE245" s="610">
        <v>11188.731114279624</v>
      </c>
      <c r="GF245" s="642">
        <v>11727.518564033817</v>
      </c>
      <c r="GG245" s="642">
        <v>13040.014659836766</v>
      </c>
      <c r="GH245" s="611">
        <v>13777.598208998403</v>
      </c>
      <c r="GI245" s="266"/>
      <c r="GJ245" s="266"/>
      <c r="GK245" s="266"/>
      <c r="GL245" s="266"/>
      <c r="GM245" s="278">
        <v>2710.7639070162568</v>
      </c>
      <c r="GN245" s="251">
        <v>2922.1494459083224</v>
      </c>
      <c r="GO245" s="251">
        <v>2984.3473803913289</v>
      </c>
      <c r="GP245" s="243">
        <v>3088.7949226192973</v>
      </c>
      <c r="GQ245" s="278">
        <v>3659.6579336510454</v>
      </c>
      <c r="GR245" s="251">
        <v>3800.7686392566866</v>
      </c>
      <c r="GS245" s="251">
        <v>4002.4079442114271</v>
      </c>
      <c r="GT245" s="243">
        <v>4164.0396810876791</v>
      </c>
      <c r="GU245" s="278">
        <v>1286.0868246702698</v>
      </c>
      <c r="GV245" s="251">
        <v>1484.1629019939699</v>
      </c>
      <c r="GW245" s="251">
        <v>1608.20429696262</v>
      </c>
      <c r="GX245" s="243">
        <v>1730.6329084279598</v>
      </c>
      <c r="GY245" s="278">
        <v>1255.1968047093701</v>
      </c>
      <c r="GZ245" s="251">
        <v>1344.77804796275</v>
      </c>
      <c r="HA245" s="251">
        <v>1439.55664437519</v>
      </c>
      <c r="HB245" s="243">
        <v>1464.3642197357801</v>
      </c>
      <c r="HC245" s="266">
        <v>625.48287348392034</v>
      </c>
      <c r="HD245" s="262"/>
      <c r="HE245" s="252"/>
      <c r="HF245" s="610">
        <v>3501.5291052558428</v>
      </c>
      <c r="HG245" s="642">
        <v>4097.9440034023646</v>
      </c>
      <c r="HH245" s="642">
        <v>4810.5169230440461</v>
      </c>
      <c r="HI245" s="611">
        <v>5142.0073984553228</v>
      </c>
      <c r="HJ245" s="262"/>
      <c r="HK245" s="252"/>
      <c r="HL245" s="262">
        <v>780</v>
      </c>
      <c r="HM245" s="284">
        <v>750</v>
      </c>
      <c r="HN245" s="284">
        <v>890</v>
      </c>
      <c r="HO245" s="252">
        <v>1080</v>
      </c>
      <c r="HP245" s="262"/>
      <c r="HQ245" s="252"/>
      <c r="HR245" s="278">
        <v>62853.350179840272</v>
      </c>
      <c r="HS245" s="251">
        <v>64025.452116722088</v>
      </c>
      <c r="HT245" s="251">
        <v>76581.022381321047</v>
      </c>
      <c r="HU245" s="243">
        <v>79170.569763198044</v>
      </c>
      <c r="HV245" s="262"/>
      <c r="HW245" s="252"/>
      <c r="HX245" s="262"/>
      <c r="HY245" s="252"/>
      <c r="HZ245" s="278">
        <v>897.7073429875993</v>
      </c>
      <c r="IA245" s="251">
        <v>901.68915690808501</v>
      </c>
      <c r="IB245" s="251">
        <v>914.56073027117327</v>
      </c>
      <c r="IC245" s="243">
        <v>924.36635395505937</v>
      </c>
      <c r="ID245" s="262"/>
      <c r="IE245" s="252"/>
      <c r="IF245" s="262"/>
      <c r="IG245" s="252"/>
      <c r="IH245" s="278">
        <v>3503.2860785460111</v>
      </c>
      <c r="II245" s="251">
        <v>3747.7676035966992</v>
      </c>
      <c r="IJ245" s="251">
        <v>4126.4341603982111</v>
      </c>
      <c r="IK245" s="243">
        <v>4081.9380558170187</v>
      </c>
      <c r="IL245" s="266"/>
      <c r="IM245" s="262"/>
      <c r="IN245" s="252"/>
      <c r="IO245" s="262">
        <v>1540</v>
      </c>
      <c r="IP245" s="284"/>
      <c r="IQ245" s="284"/>
      <c r="IR245" s="252">
        <v>1730</v>
      </c>
      <c r="IS245" s="262">
        <v>3880</v>
      </c>
      <c r="IT245" s="284"/>
      <c r="IU245" s="284"/>
      <c r="IV245" s="252">
        <v>5290</v>
      </c>
      <c r="IW245" s="278">
        <v>4544.5416066485268</v>
      </c>
      <c r="IX245" s="251">
        <v>5181.2961397137424</v>
      </c>
      <c r="IY245" s="251">
        <v>5636.3839637492356</v>
      </c>
      <c r="IZ245" s="243">
        <v>6126.6455530276853</v>
      </c>
      <c r="JA245" s="266"/>
      <c r="JB245" s="262">
        <v>612.3022708142089</v>
      </c>
      <c r="JC245" s="284">
        <v>631.87120302928099</v>
      </c>
      <c r="JD245" s="284">
        <v>735.9641635595051</v>
      </c>
      <c r="JE245" s="252">
        <v>641.52716804763725</v>
      </c>
      <c r="JF245" s="262"/>
      <c r="JG245" s="284"/>
      <c r="JH245" s="252"/>
      <c r="JI245" s="262"/>
      <c r="JJ245" s="252"/>
      <c r="JK245" s="278">
        <v>1824.7445569557492</v>
      </c>
      <c r="JL245" s="251">
        <v>1959.6407082922208</v>
      </c>
      <c r="JM245" s="251">
        <v>2068.4295629559297</v>
      </c>
      <c r="JN245" s="243">
        <v>2231.0091005586105</v>
      </c>
      <c r="JO245" s="262"/>
      <c r="JP245" s="252"/>
      <c r="JQ245" s="278">
        <v>2903.9018086265587</v>
      </c>
      <c r="JR245" s="251">
        <v>3058.402348095738</v>
      </c>
      <c r="JS245" s="251">
        <v>3333.6311803211602</v>
      </c>
      <c r="JT245" s="243">
        <v>3780.6637284944572</v>
      </c>
      <c r="JU245" s="262">
        <v>5530</v>
      </c>
      <c r="JV245" s="284"/>
      <c r="JW245" s="284"/>
      <c r="JX245" s="252">
        <v>7940</v>
      </c>
      <c r="JY245" s="262">
        <v>385.63246866359776</v>
      </c>
      <c r="JZ245" s="284">
        <v>371.98775736684252</v>
      </c>
      <c r="KA245" s="284">
        <v>384.93367370252747</v>
      </c>
      <c r="KB245" s="252">
        <v>282.02066325984373</v>
      </c>
      <c r="KC245" s="262"/>
      <c r="KD245" s="284"/>
      <c r="KE245" s="284"/>
      <c r="KF245" s="288"/>
    </row>
    <row r="246" spans="1:292" s="151" customFormat="1" ht="14">
      <c r="A246" s="881"/>
      <c r="B246" s="747" t="s">
        <v>459</v>
      </c>
      <c r="C246" s="266"/>
      <c r="D246" s="610">
        <v>298.50604732010225</v>
      </c>
      <c r="E246" s="642">
        <v>318.3618956290793</v>
      </c>
      <c r="F246" s="642">
        <v>361.08007600229888</v>
      </c>
      <c r="G246" s="642">
        <v>342.52317117594595</v>
      </c>
      <c r="H246" s="611">
        <v>275.93267796221113</v>
      </c>
      <c r="I246" s="262">
        <v>420</v>
      </c>
      <c r="J246" s="284">
        <v>480</v>
      </c>
      <c r="K246" s="284">
        <v>520</v>
      </c>
      <c r="L246" s="252">
        <v>480</v>
      </c>
      <c r="M246" s="262">
        <v>3147.6856287587216</v>
      </c>
      <c r="N246" s="284"/>
      <c r="O246" s="284"/>
      <c r="P246" s="252">
        <v>4046.8532286714103</v>
      </c>
      <c r="Q246" s="262"/>
      <c r="R246" s="284"/>
      <c r="S246" s="284"/>
      <c r="T246" s="252"/>
      <c r="U246" s="262"/>
      <c r="V246" s="284"/>
      <c r="W246" s="252"/>
      <c r="X246" s="610">
        <v>2535.1999444708035</v>
      </c>
      <c r="Y246" s="642">
        <v>2772.2190559984056</v>
      </c>
      <c r="Z246" s="642">
        <v>3464.0127561964414</v>
      </c>
      <c r="AA246" s="611">
        <v>3797.2145225987615</v>
      </c>
      <c r="AB246" s="262">
        <v>2198.848889112403</v>
      </c>
      <c r="AC246" s="284">
        <v>2392.2524045140108</v>
      </c>
      <c r="AD246" s="284">
        <v>2576.3439301569219</v>
      </c>
      <c r="AE246" s="252">
        <v>2574.1674704600937</v>
      </c>
      <c r="AF246" s="262"/>
      <c r="AG246" s="284"/>
      <c r="AH246" s="284"/>
      <c r="AI246" s="284"/>
      <c r="AJ246" s="252"/>
      <c r="AK246" s="262">
        <v>4177.1803594131188</v>
      </c>
      <c r="AL246" s="284"/>
      <c r="AM246" s="284"/>
      <c r="AN246" s="252">
        <v>6690</v>
      </c>
      <c r="AO246" s="418">
        <v>0.49</v>
      </c>
      <c r="AP246" s="420">
        <v>0.43</v>
      </c>
      <c r="AQ246" s="610">
        <v>183.31299441827764</v>
      </c>
      <c r="AR246" s="642">
        <v>196.51764058566465</v>
      </c>
      <c r="AS246" s="642">
        <v>222.15211353560602</v>
      </c>
      <c r="AT246" s="611">
        <v>247.88873908972312</v>
      </c>
      <c r="AU246" s="262">
        <v>2780</v>
      </c>
      <c r="AV246" s="284">
        <v>2800</v>
      </c>
      <c r="AW246" s="284">
        <v>2990</v>
      </c>
      <c r="AX246" s="252">
        <v>3330</v>
      </c>
      <c r="AY246" s="418"/>
      <c r="AZ246" s="419"/>
      <c r="BA246" s="419"/>
      <c r="BB246" s="420"/>
      <c r="BC246" s="262">
        <v>3620</v>
      </c>
      <c r="BD246" s="284">
        <v>3760</v>
      </c>
      <c r="BE246" s="284">
        <v>4080</v>
      </c>
      <c r="BF246" s="252">
        <v>4580</v>
      </c>
      <c r="BG246" s="262">
        <v>4760</v>
      </c>
      <c r="BH246" s="284"/>
      <c r="BI246" s="284"/>
      <c r="BJ246" s="252">
        <v>790</v>
      </c>
      <c r="BK246" s="262"/>
      <c r="BL246" s="252"/>
      <c r="BM246" s="262"/>
      <c r="BN246" s="284"/>
      <c r="BO246" s="284"/>
      <c r="BP246" s="252"/>
      <c r="BQ246" s="266"/>
      <c r="BR246" s="262"/>
      <c r="BS246" s="284"/>
      <c r="BT246" s="252"/>
      <c r="BU246" s="262"/>
      <c r="BV246" s="284"/>
      <c r="BW246" s="252"/>
      <c r="BX246" s="262"/>
      <c r="BY246" s="284"/>
      <c r="BZ246" s="252"/>
      <c r="CA246" s="262"/>
      <c r="CB246" s="284"/>
      <c r="CC246" s="252"/>
      <c r="CD246" s="262"/>
      <c r="CE246" s="284"/>
      <c r="CF246" s="252"/>
      <c r="CG246" s="262"/>
      <c r="CH246" s="284"/>
      <c r="CI246" s="252"/>
      <c r="CJ246" s="262">
        <v>34.549999999999997</v>
      </c>
      <c r="CK246" s="252">
        <v>29.5</v>
      </c>
      <c r="CL246" s="610">
        <v>634.13155640305536</v>
      </c>
      <c r="CM246" s="611">
        <v>553</v>
      </c>
      <c r="CN246" s="610">
        <v>2507</v>
      </c>
      <c r="CO246" s="611">
        <v>3232.0896540013773</v>
      </c>
      <c r="CP246" s="262">
        <v>3120.4805850157049</v>
      </c>
      <c r="CQ246" s="252">
        <v>3279.7851850030938</v>
      </c>
      <c r="CR246" s="266">
        <v>2450</v>
      </c>
      <c r="CS246" s="266">
        <v>3423.2319281677328</v>
      </c>
      <c r="CT246" s="262">
        <v>1352.5016748932301</v>
      </c>
      <c r="CU246" s="252">
        <v>1306.7100091326674</v>
      </c>
      <c r="CV246" s="604">
        <v>7135.675434109502</v>
      </c>
      <c r="CW246" s="748">
        <v>8729.5760585657645</v>
      </c>
      <c r="CX246" s="748">
        <v>10309.117238907493</v>
      </c>
      <c r="CY246" s="605">
        <v>10249.784854219764</v>
      </c>
      <c r="CZ246" s="266"/>
      <c r="DA246" s="610">
        <v>161</v>
      </c>
      <c r="DB246" s="642">
        <v>172</v>
      </c>
      <c r="DC246" s="642">
        <v>172</v>
      </c>
      <c r="DD246" s="642">
        <v>157</v>
      </c>
      <c r="DE246" s="611">
        <v>104</v>
      </c>
      <c r="DF246" s="610">
        <v>297.80686958905329</v>
      </c>
      <c r="DG246" s="642">
        <v>327.32042272928788</v>
      </c>
      <c r="DH246" s="642">
        <v>363.99535693935849</v>
      </c>
      <c r="DI246" s="642">
        <v>376.20318774014459</v>
      </c>
      <c r="DJ246" s="611">
        <v>302.65792725418606</v>
      </c>
      <c r="DK246" s="262">
        <v>217.35325248405195</v>
      </c>
      <c r="DL246" s="284">
        <v>241.54419285628646</v>
      </c>
      <c r="DM246" s="284">
        <v>253.53779098473973</v>
      </c>
      <c r="DN246" s="252">
        <v>218.31388576040794</v>
      </c>
      <c r="DO246" s="262">
        <v>4066.9347378466377</v>
      </c>
      <c r="DP246" s="284">
        <v>4891.244842772503</v>
      </c>
      <c r="DQ246" s="284">
        <v>5733.6004670088914</v>
      </c>
      <c r="DR246" s="252">
        <v>6027.5575643048023</v>
      </c>
      <c r="DS246" s="610">
        <v>3800.0995657529584</v>
      </c>
      <c r="DT246" s="642">
        <v>4553.9680640695169</v>
      </c>
      <c r="DU246" s="642">
        <v>5765.3557636193764</v>
      </c>
      <c r="DV246" s="611">
        <v>2546.5050226671674</v>
      </c>
      <c r="DW246" s="749"/>
      <c r="DX246" s="749"/>
      <c r="DY246" s="262">
        <v>10960</v>
      </c>
      <c r="DZ246" s="284"/>
      <c r="EA246" s="284"/>
      <c r="EB246" s="252">
        <v>13700</v>
      </c>
      <c r="EC246" s="266"/>
      <c r="ED246" s="266"/>
      <c r="EE246" s="262"/>
      <c r="EF246" s="252"/>
      <c r="EG246" s="262"/>
      <c r="EH246" s="252"/>
      <c r="EI246" s="262"/>
      <c r="EJ246" s="252"/>
      <c r="EK246" s="262"/>
      <c r="EL246" s="284"/>
      <c r="EM246" s="252"/>
      <c r="EN246" s="262">
        <v>2026.6542419446832</v>
      </c>
      <c r="EO246" s="252">
        <v>2376.4936103065597</v>
      </c>
      <c r="EP246" s="262"/>
      <c r="EQ246" s="252"/>
      <c r="ER246" s="262"/>
      <c r="ES246" s="252"/>
      <c r="ET246" s="262"/>
      <c r="EU246" s="284"/>
      <c r="EV246" s="284"/>
      <c r="EW246" s="252"/>
      <c r="EX246" s="278">
        <v>3724.5377148869898</v>
      </c>
      <c r="EY246" s="251">
        <v>4109.0430317698701</v>
      </c>
      <c r="EZ246" s="251">
        <v>4309.7885869700094</v>
      </c>
      <c r="FA246" s="243">
        <v>5158.1657532552799</v>
      </c>
      <c r="FB246" s="262"/>
      <c r="FC246" s="252"/>
      <c r="FD246" s="262"/>
      <c r="FE246" s="284"/>
      <c r="FF246" s="284"/>
      <c r="FG246" s="252"/>
      <c r="FH246" s="262"/>
      <c r="FI246" s="252"/>
      <c r="FJ246" s="262"/>
      <c r="FK246" s="252"/>
      <c r="FL246" s="262">
        <v>1783.6840541960837</v>
      </c>
      <c r="FM246" s="252">
        <v>2070.8330035642825</v>
      </c>
      <c r="FN246" s="262"/>
      <c r="FO246" s="284"/>
      <c r="FP246" s="284"/>
      <c r="FQ246" s="252"/>
      <c r="FR246" s="262">
        <v>160</v>
      </c>
      <c r="FS246" s="284">
        <v>135</v>
      </c>
      <c r="FT246" s="284">
        <v>146</v>
      </c>
      <c r="FU246" s="252">
        <v>110</v>
      </c>
      <c r="FV246" s="262"/>
      <c r="FW246" s="252"/>
      <c r="FX246" s="262">
        <v>1932</v>
      </c>
      <c r="FY246" s="252"/>
      <c r="FZ246" s="278">
        <v>2454.9983813520785</v>
      </c>
      <c r="GA246" s="243">
        <v>2641.7208865355115</v>
      </c>
      <c r="GB246" s="266"/>
      <c r="GC246" s="262"/>
      <c r="GD246" s="252"/>
      <c r="GE246" s="610">
        <v>9173.5767481053754</v>
      </c>
      <c r="GF246" s="642">
        <v>9628.7678678869215</v>
      </c>
      <c r="GG246" s="642">
        <v>10774.877427015126</v>
      </c>
      <c r="GH246" s="611">
        <v>11819.539028187479</v>
      </c>
      <c r="GI246" s="266"/>
      <c r="GJ246" s="266"/>
      <c r="GK246" s="266"/>
      <c r="GL246" s="266"/>
      <c r="GM246" s="278">
        <v>2146.2423335942617</v>
      </c>
      <c r="GN246" s="251">
        <v>2292.3476392764733</v>
      </c>
      <c r="GO246" s="251">
        <v>2299.0693320083069</v>
      </c>
      <c r="GP246" s="243">
        <v>2596.649355856121</v>
      </c>
      <c r="GQ246" s="278">
        <v>3182.6980883384667</v>
      </c>
      <c r="GR246" s="251">
        <v>3324.3639895602341</v>
      </c>
      <c r="GS246" s="251">
        <v>3490.1862829448469</v>
      </c>
      <c r="GT246" s="243">
        <v>3644.8278475730658</v>
      </c>
      <c r="GU246" s="278">
        <v>910.72658238602003</v>
      </c>
      <c r="GV246" s="251">
        <v>987.66145652673504</v>
      </c>
      <c r="GW246" s="251">
        <v>1196.0877645192002</v>
      </c>
      <c r="GX246" s="243">
        <v>1335.04461095127</v>
      </c>
      <c r="GY246" s="278">
        <v>894.65816132299608</v>
      </c>
      <c r="GZ246" s="251">
        <v>1114.7887739647599</v>
      </c>
      <c r="HA246" s="251">
        <v>1189.5000385911501</v>
      </c>
      <c r="HB246" s="243">
        <v>1240.3591643746702</v>
      </c>
      <c r="HC246" s="266">
        <v>713.27725466283766</v>
      </c>
      <c r="HD246" s="262"/>
      <c r="HE246" s="252"/>
      <c r="HF246" s="610">
        <v>2647.6377220792019</v>
      </c>
      <c r="HG246" s="642">
        <v>3048.6032981690878</v>
      </c>
      <c r="HH246" s="642">
        <v>3623.5672990784992</v>
      </c>
      <c r="HI246" s="611">
        <v>4242.5401120119877</v>
      </c>
      <c r="HJ246" s="262"/>
      <c r="HK246" s="252"/>
      <c r="HL246" s="262">
        <v>1140</v>
      </c>
      <c r="HM246" s="284">
        <v>1230</v>
      </c>
      <c r="HN246" s="284">
        <v>1490</v>
      </c>
      <c r="HO246" s="252">
        <v>1790</v>
      </c>
      <c r="HP246" s="262"/>
      <c r="HQ246" s="252"/>
      <c r="HR246" s="278">
        <v>56723.94794181332</v>
      </c>
      <c r="HS246" s="251">
        <v>62600.478491655238</v>
      </c>
      <c r="HT246" s="251">
        <v>72930.830656758611</v>
      </c>
      <c r="HU246" s="243">
        <v>76599.738953565538</v>
      </c>
      <c r="HV246" s="262"/>
      <c r="HW246" s="252"/>
      <c r="HX246" s="262"/>
      <c r="HY246" s="252"/>
      <c r="HZ246" s="278">
        <v>841.87261771756459</v>
      </c>
      <c r="IA246" s="251">
        <v>940.30678946412399</v>
      </c>
      <c r="IB246" s="251">
        <v>831.05802138452464</v>
      </c>
      <c r="IC246" s="243">
        <v>875.48580455649483</v>
      </c>
      <c r="ID246" s="262"/>
      <c r="IE246" s="252"/>
      <c r="IF246" s="262"/>
      <c r="IG246" s="252"/>
      <c r="IH246" s="278">
        <v>3060.8712206735586</v>
      </c>
      <c r="II246" s="251">
        <v>3353.1396442127702</v>
      </c>
      <c r="IJ246" s="251">
        <v>3941.6658189459285</v>
      </c>
      <c r="IK246" s="243">
        <v>3992.1690376871788</v>
      </c>
      <c r="IL246" s="266"/>
      <c r="IM246" s="262"/>
      <c r="IN246" s="252"/>
      <c r="IO246" s="262">
        <v>1520</v>
      </c>
      <c r="IP246" s="284"/>
      <c r="IQ246" s="284"/>
      <c r="IR246" s="252">
        <v>1760</v>
      </c>
      <c r="IS246" s="262">
        <v>3480</v>
      </c>
      <c r="IT246" s="284"/>
      <c r="IU246" s="284"/>
      <c r="IV246" s="252">
        <v>4750</v>
      </c>
      <c r="IW246" s="278">
        <v>4121.1525693417834</v>
      </c>
      <c r="IX246" s="251">
        <v>4568.9499149521498</v>
      </c>
      <c r="IY246" s="251">
        <v>5266.3828602736849</v>
      </c>
      <c r="IZ246" s="243">
        <v>5417.7327389804177</v>
      </c>
      <c r="JA246" s="266"/>
      <c r="JB246" s="262">
        <v>500.12519942302123</v>
      </c>
      <c r="JC246" s="284">
        <v>514.69663708326789</v>
      </c>
      <c r="JD246" s="284">
        <v>642.23970400043697</v>
      </c>
      <c r="JE246" s="252">
        <v>584.15738734526337</v>
      </c>
      <c r="JF246" s="262"/>
      <c r="JG246" s="284"/>
      <c r="JH246" s="252"/>
      <c r="JI246" s="262"/>
      <c r="JJ246" s="252"/>
      <c r="JK246" s="278">
        <v>1565.0070548141568</v>
      </c>
      <c r="JL246" s="251">
        <v>1706.3095476771739</v>
      </c>
      <c r="JM246" s="251">
        <v>1849.2145564735265</v>
      </c>
      <c r="JN246" s="243">
        <v>1984.8139989033125</v>
      </c>
      <c r="JO246" s="262"/>
      <c r="JP246" s="252"/>
      <c r="JQ246" s="278">
        <v>2427.884829941006</v>
      </c>
      <c r="JR246" s="251">
        <v>2457.2103461801375</v>
      </c>
      <c r="JS246" s="251">
        <v>2714.0840300373084</v>
      </c>
      <c r="JT246" s="243">
        <v>3060.2466238619359</v>
      </c>
      <c r="JU246" s="262">
        <v>5020</v>
      </c>
      <c r="JV246" s="284"/>
      <c r="JW246" s="284"/>
      <c r="JX246" s="252">
        <v>7190</v>
      </c>
      <c r="JY246" s="262">
        <v>326.43592308217615</v>
      </c>
      <c r="JZ246" s="284">
        <v>320.97981329693158</v>
      </c>
      <c r="KA246" s="284">
        <v>334.02102519656893</v>
      </c>
      <c r="KB246" s="252">
        <v>306.67054121267137</v>
      </c>
      <c r="KC246" s="262"/>
      <c r="KD246" s="284"/>
      <c r="KE246" s="284"/>
      <c r="KF246" s="288"/>
    </row>
    <row r="247" spans="1:292" s="151" customFormat="1" ht="14">
      <c r="A247" s="881"/>
      <c r="B247" s="747" t="s">
        <v>460</v>
      </c>
      <c r="C247" s="266"/>
      <c r="D247" s="610">
        <v>273.51907805236749</v>
      </c>
      <c r="E247" s="642">
        <v>293.28483996892237</v>
      </c>
      <c r="F247" s="642">
        <v>336.0583215221634</v>
      </c>
      <c r="G247" s="642">
        <v>335.07169457741298</v>
      </c>
      <c r="H247" s="611">
        <v>316.6125387629657</v>
      </c>
      <c r="I247" s="262">
        <v>290</v>
      </c>
      <c r="J247" s="284">
        <v>280</v>
      </c>
      <c r="K247" s="284">
        <v>390</v>
      </c>
      <c r="L247" s="252">
        <v>340</v>
      </c>
      <c r="M247" s="262">
        <v>3055.3760210461364</v>
      </c>
      <c r="N247" s="284"/>
      <c r="O247" s="284"/>
      <c r="P247" s="252">
        <v>3995.1285405830859</v>
      </c>
      <c r="Q247" s="262"/>
      <c r="R247" s="284"/>
      <c r="S247" s="284"/>
      <c r="T247" s="252"/>
      <c r="U247" s="262"/>
      <c r="V247" s="284"/>
      <c r="W247" s="252"/>
      <c r="X247" s="610">
        <v>2447.7119473750827</v>
      </c>
      <c r="Y247" s="642">
        <v>2683.9108496426552</v>
      </c>
      <c r="Z247" s="642">
        <v>3358.8150457687138</v>
      </c>
      <c r="AA247" s="611">
        <v>3853.4713575034243</v>
      </c>
      <c r="AB247" s="262">
        <v>2024.3225831998361</v>
      </c>
      <c r="AC247" s="284">
        <v>2211.7194137960146</v>
      </c>
      <c r="AD247" s="284">
        <v>2381.9118365342624</v>
      </c>
      <c r="AE247" s="252">
        <v>2574.1117275633369</v>
      </c>
      <c r="AF247" s="262"/>
      <c r="AG247" s="284"/>
      <c r="AH247" s="284"/>
      <c r="AI247" s="284"/>
      <c r="AJ247" s="252"/>
      <c r="AK247" s="262">
        <v>3853.8982235508361</v>
      </c>
      <c r="AL247" s="284"/>
      <c r="AM247" s="284"/>
      <c r="AN247" s="252">
        <v>6160</v>
      </c>
      <c r="AO247" s="418">
        <v>0.4</v>
      </c>
      <c r="AP247" s="420">
        <v>0.4</v>
      </c>
      <c r="AQ247" s="610">
        <v>165.70917751373526</v>
      </c>
      <c r="AR247" s="642">
        <v>164.89927228213662</v>
      </c>
      <c r="AS247" s="642">
        <v>190.57461393534678</v>
      </c>
      <c r="AT247" s="611">
        <v>209.23519232793348</v>
      </c>
      <c r="AU247" s="262">
        <v>2380</v>
      </c>
      <c r="AV247" s="284">
        <v>2630</v>
      </c>
      <c r="AW247" s="284">
        <v>2880</v>
      </c>
      <c r="AX247" s="252">
        <v>3080</v>
      </c>
      <c r="AY247" s="418"/>
      <c r="AZ247" s="419"/>
      <c r="BA247" s="419"/>
      <c r="BB247" s="420"/>
      <c r="BC247" s="262">
        <v>3380</v>
      </c>
      <c r="BD247" s="284">
        <v>3520</v>
      </c>
      <c r="BE247" s="284">
        <v>3770</v>
      </c>
      <c r="BF247" s="252">
        <v>4310</v>
      </c>
      <c r="BG247" s="262">
        <v>3990</v>
      </c>
      <c r="BH247" s="284"/>
      <c r="BI247" s="284"/>
      <c r="BJ247" s="252">
        <v>4550</v>
      </c>
      <c r="BK247" s="262"/>
      <c r="BL247" s="252"/>
      <c r="BM247" s="262"/>
      <c r="BN247" s="284"/>
      <c r="BO247" s="284"/>
      <c r="BP247" s="252"/>
      <c r="BQ247" s="266"/>
      <c r="BR247" s="262"/>
      <c r="BS247" s="284"/>
      <c r="BT247" s="252"/>
      <c r="BU247" s="262"/>
      <c r="BV247" s="284"/>
      <c r="BW247" s="252"/>
      <c r="BX247" s="262"/>
      <c r="BY247" s="284"/>
      <c r="BZ247" s="252"/>
      <c r="CA247" s="262"/>
      <c r="CB247" s="284"/>
      <c r="CC247" s="252"/>
      <c r="CD247" s="262"/>
      <c r="CE247" s="284"/>
      <c r="CF247" s="252"/>
      <c r="CG247" s="262"/>
      <c r="CH247" s="284"/>
      <c r="CI247" s="252"/>
      <c r="CJ247" s="262">
        <v>29.65</v>
      </c>
      <c r="CK247" s="252">
        <v>31.2</v>
      </c>
      <c r="CL247" s="610">
        <v>713.54941647972464</v>
      </c>
      <c r="CM247" s="611">
        <v>723</v>
      </c>
      <c r="CN247" s="610">
        <v>1933</v>
      </c>
      <c r="CO247" s="611">
        <v>2736.8083270024285</v>
      </c>
      <c r="CP247" s="262">
        <v>3462</v>
      </c>
      <c r="CQ247" s="252">
        <v>4363.9590397892925</v>
      </c>
      <c r="CR247" s="266">
        <v>2866</v>
      </c>
      <c r="CS247" s="266">
        <v>3470.3803483532793</v>
      </c>
      <c r="CT247" s="262">
        <v>1241.66593596803</v>
      </c>
      <c r="CU247" s="252">
        <v>1397.615850212942</v>
      </c>
      <c r="CV247" s="604">
        <v>6882.7001433462683</v>
      </c>
      <c r="CW247" s="748">
        <v>8833.0161664491061</v>
      </c>
      <c r="CX247" s="748">
        <v>10960.883667473305</v>
      </c>
      <c r="CY247" s="605">
        <v>9977.5569692934841</v>
      </c>
      <c r="CZ247" s="266"/>
      <c r="DA247" s="610">
        <v>160</v>
      </c>
      <c r="DB247" s="642">
        <v>173</v>
      </c>
      <c r="DC247" s="642">
        <v>181</v>
      </c>
      <c r="DD247" s="642">
        <v>151</v>
      </c>
      <c r="DE247" s="611">
        <v>126</v>
      </c>
      <c r="DF247" s="610">
        <v>269.29656755344052</v>
      </c>
      <c r="DG247" s="642">
        <v>302.27658425723632</v>
      </c>
      <c r="DH247" s="642">
        <v>332.71497565068609</v>
      </c>
      <c r="DI247" s="642">
        <v>369.9134350054369</v>
      </c>
      <c r="DJ247" s="611">
        <v>326.39896073244</v>
      </c>
      <c r="DK247" s="262">
        <v>194.61851044294463</v>
      </c>
      <c r="DL247" s="284">
        <v>226.57733725986122</v>
      </c>
      <c r="DM247" s="284">
        <v>216.9877463739883</v>
      </c>
      <c r="DN247" s="252">
        <v>201.18779269616707</v>
      </c>
      <c r="DO247" s="262">
        <v>3998.7238513380548</v>
      </c>
      <c r="DP247" s="284">
        <v>4678.4757826134137</v>
      </c>
      <c r="DQ247" s="284">
        <v>5368.781062050457</v>
      </c>
      <c r="DR247" s="252">
        <v>5933.6269927963986</v>
      </c>
      <c r="DS247" s="610">
        <v>3593.8760656406439</v>
      </c>
      <c r="DT247" s="642">
        <v>4360.7715310694439</v>
      </c>
      <c r="DU247" s="642">
        <v>5605.4130342638628</v>
      </c>
      <c r="DV247" s="611">
        <v>4518.7120857038844</v>
      </c>
      <c r="DW247" s="749"/>
      <c r="DX247" s="749"/>
      <c r="DY247" s="262">
        <v>9220</v>
      </c>
      <c r="DZ247" s="284"/>
      <c r="EA247" s="284"/>
      <c r="EB247" s="252">
        <v>11370</v>
      </c>
      <c r="EC247" s="266"/>
      <c r="ED247" s="266"/>
      <c r="EE247" s="262"/>
      <c r="EF247" s="252"/>
      <c r="EG247" s="262"/>
      <c r="EH247" s="252"/>
      <c r="EI247" s="262"/>
      <c r="EJ247" s="252"/>
      <c r="EK247" s="262"/>
      <c r="EL247" s="284"/>
      <c r="EM247" s="252"/>
      <c r="EN247" s="262">
        <v>1105.9234326507767</v>
      </c>
      <c r="EO247" s="252">
        <v>1269.2910606579671</v>
      </c>
      <c r="EP247" s="262"/>
      <c r="EQ247" s="252"/>
      <c r="ER247" s="262"/>
      <c r="ES247" s="252"/>
      <c r="ET247" s="262"/>
      <c r="EU247" s="284"/>
      <c r="EV247" s="284"/>
      <c r="EW247" s="252"/>
      <c r="EX247" s="278">
        <v>3504.68277379233</v>
      </c>
      <c r="EY247" s="251">
        <v>3902.8296899936199</v>
      </c>
      <c r="EZ247" s="251">
        <v>4011.3897870152496</v>
      </c>
      <c r="FA247" s="243">
        <v>5012.7001955977903</v>
      </c>
      <c r="FB247" s="262"/>
      <c r="FC247" s="252"/>
      <c r="FD247" s="262"/>
      <c r="FE247" s="284"/>
      <c r="FF247" s="284"/>
      <c r="FG247" s="252"/>
      <c r="FH247" s="262"/>
      <c r="FI247" s="252"/>
      <c r="FJ247" s="262"/>
      <c r="FK247" s="252"/>
      <c r="FL247" s="262">
        <v>1998.0864578335274</v>
      </c>
      <c r="FM247" s="252">
        <v>2326.9559470203458</v>
      </c>
      <c r="FN247" s="262"/>
      <c r="FO247" s="284"/>
      <c r="FP247" s="284"/>
      <c r="FQ247" s="252"/>
      <c r="FR247" s="262">
        <v>140</v>
      </c>
      <c r="FS247" s="284">
        <v>120</v>
      </c>
      <c r="FT247" s="284">
        <v>128</v>
      </c>
      <c r="FU247" s="252">
        <v>103</v>
      </c>
      <c r="FV247" s="262"/>
      <c r="FW247" s="252"/>
      <c r="FX247" s="262">
        <v>2166</v>
      </c>
      <c r="FY247" s="252"/>
      <c r="FZ247" s="278">
        <v>3063.6177660902804</v>
      </c>
      <c r="GA247" s="243">
        <v>3299.915751519628</v>
      </c>
      <c r="GB247" s="266"/>
      <c r="GC247" s="262"/>
      <c r="GD247" s="252"/>
      <c r="GE247" s="610">
        <v>9953.2516835293427</v>
      </c>
      <c r="GF247" s="642">
        <v>10415.903233711531</v>
      </c>
      <c r="GG247" s="642">
        <v>12148.793396251689</v>
      </c>
      <c r="GH247" s="611">
        <v>13483.788783577196</v>
      </c>
      <c r="GI247" s="266"/>
      <c r="GJ247" s="266"/>
      <c r="GK247" s="266"/>
      <c r="GL247" s="266"/>
      <c r="GM247" s="278">
        <v>2023.8249421780754</v>
      </c>
      <c r="GN247" s="251">
        <v>2151.341903836123</v>
      </c>
      <c r="GO247" s="251">
        <v>2198.4938611663183</v>
      </c>
      <c r="GP247" s="243">
        <v>2523.6403310498877</v>
      </c>
      <c r="GQ247" s="278">
        <v>3070.7317745745945</v>
      </c>
      <c r="GR247" s="251">
        <v>3210.1962703423023</v>
      </c>
      <c r="GS247" s="251">
        <v>3417.7373434137262</v>
      </c>
      <c r="GT247" s="243">
        <v>3628.3717746085595</v>
      </c>
      <c r="GU247" s="278">
        <v>705.97475956051801</v>
      </c>
      <c r="GV247" s="251">
        <v>745.78518145896305</v>
      </c>
      <c r="GW247" s="251">
        <v>897.07901533986296</v>
      </c>
      <c r="GX247" s="243">
        <v>1010.0340851999301</v>
      </c>
      <c r="GY247" s="278">
        <v>887.00769193966596</v>
      </c>
      <c r="GZ247" s="251">
        <v>1047.4033815831899</v>
      </c>
      <c r="HA247" s="251">
        <v>1073.57636083281</v>
      </c>
      <c r="HB247" s="243">
        <v>1061.05731724474</v>
      </c>
      <c r="HC247" s="266">
        <v>864.32969988767888</v>
      </c>
      <c r="HD247" s="262"/>
      <c r="HE247" s="252"/>
      <c r="HF247" s="610">
        <v>2426.5467528614395</v>
      </c>
      <c r="HG247" s="642">
        <v>2795.3446220123019</v>
      </c>
      <c r="HH247" s="642">
        <v>3314.0012129202651</v>
      </c>
      <c r="HI247" s="611">
        <v>4081.7780872649018</v>
      </c>
      <c r="HJ247" s="262"/>
      <c r="HK247" s="252"/>
      <c r="HL247" s="262">
        <v>1070</v>
      </c>
      <c r="HM247" s="284">
        <v>1120</v>
      </c>
      <c r="HN247" s="284">
        <v>1500</v>
      </c>
      <c r="HO247" s="252">
        <v>1700</v>
      </c>
      <c r="HP247" s="262"/>
      <c r="HQ247" s="252"/>
      <c r="HR247" s="278">
        <v>53894.318812197773</v>
      </c>
      <c r="HS247" s="251">
        <v>60151.541518310158</v>
      </c>
      <c r="HT247" s="251">
        <v>66038.261731343344</v>
      </c>
      <c r="HU247" s="243">
        <v>73277.751644356162</v>
      </c>
      <c r="HV247" s="262"/>
      <c r="HW247" s="252"/>
      <c r="HX247" s="262"/>
      <c r="HY247" s="252"/>
      <c r="HZ247" s="278">
        <v>877.20801865438477</v>
      </c>
      <c r="IA247" s="251">
        <v>939.63140301092653</v>
      </c>
      <c r="IB247" s="251">
        <v>947.29505349809097</v>
      </c>
      <c r="IC247" s="243">
        <v>970.12564428896144</v>
      </c>
      <c r="ID247" s="262"/>
      <c r="IE247" s="252"/>
      <c r="IF247" s="262"/>
      <c r="IG247" s="252"/>
      <c r="IH247" s="278">
        <v>3073.9462911421492</v>
      </c>
      <c r="II247" s="251">
        <v>3323.2577791615399</v>
      </c>
      <c r="IJ247" s="251">
        <v>3698.8412180634477</v>
      </c>
      <c r="IK247" s="243">
        <v>3776.0139139782596</v>
      </c>
      <c r="IL247" s="266"/>
      <c r="IM247" s="262"/>
      <c r="IN247" s="252"/>
      <c r="IO247" s="262">
        <v>1320</v>
      </c>
      <c r="IP247" s="284"/>
      <c r="IQ247" s="284"/>
      <c r="IR247" s="252">
        <v>1550</v>
      </c>
      <c r="IS247" s="262">
        <v>3050</v>
      </c>
      <c r="IT247" s="284"/>
      <c r="IU247" s="284"/>
      <c r="IV247" s="252">
        <v>4130</v>
      </c>
      <c r="IW247" s="278">
        <v>3868.8248561379792</v>
      </c>
      <c r="IX247" s="251">
        <v>4379.3403802394068</v>
      </c>
      <c r="IY247" s="251">
        <v>4979.4395183081697</v>
      </c>
      <c r="IZ247" s="243">
        <v>5328.7451956877421</v>
      </c>
      <c r="JA247" s="266"/>
      <c r="JB247" s="262">
        <v>427.70174060631581</v>
      </c>
      <c r="JC247" s="284">
        <v>445.87833782330404</v>
      </c>
      <c r="JD247" s="284">
        <v>560.47409745757591</v>
      </c>
      <c r="JE247" s="252">
        <v>536.06016785158488</v>
      </c>
      <c r="JF247" s="262"/>
      <c r="JG247" s="284"/>
      <c r="JH247" s="252"/>
      <c r="JI247" s="262"/>
      <c r="JJ247" s="252"/>
      <c r="JK247" s="278">
        <v>1831.3097878155738</v>
      </c>
      <c r="JL247" s="251">
        <v>1889.4725892350784</v>
      </c>
      <c r="JM247" s="251">
        <v>2014.5325395464529</v>
      </c>
      <c r="JN247" s="243">
        <v>2153.6846771636219</v>
      </c>
      <c r="JO247" s="262"/>
      <c r="JP247" s="252"/>
      <c r="JQ247" s="278">
        <v>2117.9706253347435</v>
      </c>
      <c r="JR247" s="251">
        <v>2331.1766503743183</v>
      </c>
      <c r="JS247" s="251">
        <v>2644.7753568023172</v>
      </c>
      <c r="JT247" s="243">
        <v>2935.0920776900953</v>
      </c>
      <c r="JU247" s="262">
        <v>4760</v>
      </c>
      <c r="JV247" s="284"/>
      <c r="JW247" s="284"/>
      <c r="JX247" s="252">
        <v>6770</v>
      </c>
      <c r="JY247" s="262">
        <v>294.76413267906503</v>
      </c>
      <c r="JZ247" s="284">
        <v>291.42864839582501</v>
      </c>
      <c r="KA247" s="284">
        <v>279.43668846886993</v>
      </c>
      <c r="KB247" s="252">
        <v>264.04454369630332</v>
      </c>
      <c r="KC247" s="262"/>
      <c r="KD247" s="284"/>
      <c r="KE247" s="284"/>
      <c r="KF247" s="288"/>
    </row>
    <row r="248" spans="1:292" s="151" customFormat="1" ht="14">
      <c r="A248" s="881"/>
      <c r="B248" s="747" t="s">
        <v>461</v>
      </c>
      <c r="C248" s="266"/>
      <c r="D248" s="610">
        <v>139.7981190592993</v>
      </c>
      <c r="E248" s="642">
        <v>157.02561437062653</v>
      </c>
      <c r="F248" s="642">
        <v>161.30702209551933</v>
      </c>
      <c r="G248" s="642">
        <v>156.02784899100325</v>
      </c>
      <c r="H248" s="611">
        <v>144.9166217125744</v>
      </c>
      <c r="I248" s="262">
        <v>1080</v>
      </c>
      <c r="J248" s="284">
        <v>1120</v>
      </c>
      <c r="K248" s="284">
        <v>1410</v>
      </c>
      <c r="L248" s="252">
        <v>1330</v>
      </c>
      <c r="M248" s="262">
        <v>1890.5741676004261</v>
      </c>
      <c r="N248" s="284"/>
      <c r="O248" s="284"/>
      <c r="P248" s="252">
        <v>2409.7344097344098</v>
      </c>
      <c r="Q248" s="262"/>
      <c r="R248" s="284"/>
      <c r="S248" s="284"/>
      <c r="T248" s="252"/>
      <c r="U248" s="262"/>
      <c r="V248" s="284"/>
      <c r="W248" s="252"/>
      <c r="X248" s="610">
        <v>1089.1476592152478</v>
      </c>
      <c r="Y248" s="642">
        <v>1206.0501425054856</v>
      </c>
      <c r="Z248" s="642">
        <v>1649.6232911168574</v>
      </c>
      <c r="AA248" s="611">
        <v>1742.874109912115</v>
      </c>
      <c r="AB248" s="262">
        <v>1037.1402595245313</v>
      </c>
      <c r="AC248" s="284">
        <v>1144.8493872177962</v>
      </c>
      <c r="AD248" s="284">
        <v>1264.7936422704499</v>
      </c>
      <c r="AE248" s="252">
        <v>1403.9212473319269</v>
      </c>
      <c r="AF248" s="262"/>
      <c r="AG248" s="284"/>
      <c r="AH248" s="284"/>
      <c r="AI248" s="284"/>
      <c r="AJ248" s="252"/>
      <c r="AK248" s="262">
        <v>2446.4831804281343</v>
      </c>
      <c r="AL248" s="284"/>
      <c r="AM248" s="284"/>
      <c r="AN248" s="252">
        <v>4050</v>
      </c>
      <c r="AO248" s="418">
        <v>0.32</v>
      </c>
      <c r="AP248" s="420">
        <v>0.3</v>
      </c>
      <c r="AQ248" s="610">
        <v>5246.2810812309481</v>
      </c>
      <c r="AR248" s="642">
        <v>6119.0886658538948</v>
      </c>
      <c r="AS248" s="642">
        <v>6167.7194679077438</v>
      </c>
      <c r="AT248" s="611">
        <v>6936.1097251476795</v>
      </c>
      <c r="AU248" s="262">
        <v>2910</v>
      </c>
      <c r="AV248" s="284">
        <v>2940</v>
      </c>
      <c r="AW248" s="284">
        <v>3610</v>
      </c>
      <c r="AX248" s="252">
        <v>3510</v>
      </c>
      <c r="AY248" s="418"/>
      <c r="AZ248" s="419"/>
      <c r="BA248" s="419"/>
      <c r="BB248" s="420"/>
      <c r="BC248" s="262">
        <v>780</v>
      </c>
      <c r="BD248" s="284">
        <v>820</v>
      </c>
      <c r="BE248" s="284">
        <v>870</v>
      </c>
      <c r="BF248" s="252">
        <v>1020</v>
      </c>
      <c r="BG248" s="262">
        <v>570</v>
      </c>
      <c r="BH248" s="284"/>
      <c r="BI248" s="284"/>
      <c r="BJ248" s="252">
        <v>1510</v>
      </c>
      <c r="BK248" s="262"/>
      <c r="BL248" s="252"/>
      <c r="BM248" s="262"/>
      <c r="BN248" s="284"/>
      <c r="BO248" s="284"/>
      <c r="BP248" s="252"/>
      <c r="BQ248" s="266"/>
      <c r="BR248" s="262"/>
      <c r="BS248" s="284"/>
      <c r="BT248" s="252"/>
      <c r="BU248" s="262"/>
      <c r="BV248" s="284"/>
      <c r="BW248" s="252"/>
      <c r="BX248" s="262"/>
      <c r="BY248" s="284"/>
      <c r="BZ248" s="252"/>
      <c r="CA248" s="262"/>
      <c r="CB248" s="284"/>
      <c r="CC248" s="252"/>
      <c r="CD248" s="262"/>
      <c r="CE248" s="284"/>
      <c r="CF248" s="252"/>
      <c r="CG248" s="262"/>
      <c r="CH248" s="284"/>
      <c r="CI248" s="252"/>
      <c r="CJ248" s="262">
        <v>17.5</v>
      </c>
      <c r="CK248" s="252">
        <v>16.11</v>
      </c>
      <c r="CL248" s="610">
        <v>255.82088392971147</v>
      </c>
      <c r="CM248" s="611">
        <v>254.6</v>
      </c>
      <c r="CN248" s="610">
        <v>1061</v>
      </c>
      <c r="CO248" s="611">
        <v>1525.8297919359068</v>
      </c>
      <c r="CP248" s="262">
        <v>1081.5064767659474</v>
      </c>
      <c r="CQ248" s="252">
        <v>1621.6770523961072</v>
      </c>
      <c r="CR248" s="266">
        <v>717</v>
      </c>
      <c r="CS248" s="266">
        <v>962.31868909429613</v>
      </c>
      <c r="CT248" s="262">
        <v>1053.7442798339207</v>
      </c>
      <c r="CU248" s="252">
        <v>1208.0770282035805</v>
      </c>
      <c r="CV248" s="604">
        <v>6311.842269842231</v>
      </c>
      <c r="CW248" s="748">
        <v>7626.0436402063988</v>
      </c>
      <c r="CX248" s="748">
        <v>8939.6462135010988</v>
      </c>
      <c r="CY248" s="605">
        <v>8170.5847321130614</v>
      </c>
      <c r="CZ248" s="266"/>
      <c r="DA248" s="610">
        <v>114</v>
      </c>
      <c r="DB248" s="642">
        <v>137</v>
      </c>
      <c r="DC248" s="642">
        <v>132</v>
      </c>
      <c r="DD248" s="642">
        <v>121</v>
      </c>
      <c r="DE248" s="611">
        <v>93.3</v>
      </c>
      <c r="DF248" s="610">
        <v>179.26421240303728</v>
      </c>
      <c r="DG248" s="642">
        <v>206.81683444341286</v>
      </c>
      <c r="DH248" s="642">
        <v>214.9093073310521</v>
      </c>
      <c r="DI248" s="642">
        <v>220.26632872585552</v>
      </c>
      <c r="DJ248" s="611">
        <v>192.5284687366175</v>
      </c>
      <c r="DK248" s="262">
        <v>118.67745980449561</v>
      </c>
      <c r="DL248" s="284">
        <v>133.5774340360511</v>
      </c>
      <c r="DM248" s="284">
        <v>139.11975698401827</v>
      </c>
      <c r="DN248" s="252">
        <v>118.12781186019639</v>
      </c>
      <c r="DO248" s="262">
        <v>2624.8994475190871</v>
      </c>
      <c r="DP248" s="284">
        <v>3083.635471941991</v>
      </c>
      <c r="DQ248" s="284">
        <v>3524.7539398070953</v>
      </c>
      <c r="DR248" s="252">
        <v>3902.809020108939</v>
      </c>
      <c r="DS248" s="610">
        <v>1476.7173345276658</v>
      </c>
      <c r="DT248" s="642">
        <v>1527.9196524844415</v>
      </c>
      <c r="DU248" s="642">
        <v>2183.4933119466041</v>
      </c>
      <c r="DV248" s="611">
        <v>1730.7736301409172</v>
      </c>
      <c r="DW248" s="749"/>
      <c r="DX248" s="749"/>
      <c r="DY248" s="262">
        <v>3810</v>
      </c>
      <c r="DZ248" s="284"/>
      <c r="EA248" s="284"/>
      <c r="EB248" s="252">
        <v>4820</v>
      </c>
      <c r="EC248" s="266"/>
      <c r="ED248" s="266"/>
      <c r="EE248" s="262"/>
      <c r="EF248" s="252"/>
      <c r="EG248" s="262"/>
      <c r="EH248" s="252"/>
      <c r="EI248" s="262"/>
      <c r="EJ248" s="252"/>
      <c r="EK248" s="262"/>
      <c r="EL248" s="284"/>
      <c r="EM248" s="252"/>
      <c r="EN248" s="262">
        <v>1785.2718845143513</v>
      </c>
      <c r="EO248" s="252">
        <v>2096.1516501084848</v>
      </c>
      <c r="EP248" s="262"/>
      <c r="EQ248" s="252"/>
      <c r="ER248" s="262"/>
      <c r="ES248" s="252"/>
      <c r="ET248" s="262"/>
      <c r="EU248" s="284"/>
      <c r="EV248" s="284"/>
      <c r="EW248" s="252"/>
      <c r="EX248" s="278">
        <v>1847.0021881261</v>
      </c>
      <c r="EY248" s="251">
        <v>2071.4891371612898</v>
      </c>
      <c r="EZ248" s="251">
        <v>2373.0331830304199</v>
      </c>
      <c r="FA248" s="243">
        <v>2739.33817463999</v>
      </c>
      <c r="FB248" s="262"/>
      <c r="FC248" s="252"/>
      <c r="FD248" s="262"/>
      <c r="FE248" s="284"/>
      <c r="FF248" s="284"/>
      <c r="FG248" s="252"/>
      <c r="FH248" s="262"/>
      <c r="FI248" s="252"/>
      <c r="FJ248" s="262"/>
      <c r="FK248" s="252"/>
      <c r="FL248" s="262">
        <v>2200.2250554070415</v>
      </c>
      <c r="FM248" s="252">
        <v>2548.6496130941223</v>
      </c>
      <c r="FN248" s="262"/>
      <c r="FO248" s="284"/>
      <c r="FP248" s="284"/>
      <c r="FQ248" s="252"/>
      <c r="FR248" s="262">
        <v>650</v>
      </c>
      <c r="FS248" s="284">
        <v>621</v>
      </c>
      <c r="FT248" s="284">
        <v>678</v>
      </c>
      <c r="FU248" s="252">
        <v>548</v>
      </c>
      <c r="FV248" s="262"/>
      <c r="FW248" s="252"/>
      <c r="FX248" s="262">
        <v>912</v>
      </c>
      <c r="FY248" s="252"/>
      <c r="FZ248" s="278">
        <v>2168.8790323710236</v>
      </c>
      <c r="GA248" s="243">
        <v>2473.941996615436</v>
      </c>
      <c r="GB248" s="266"/>
      <c r="GC248" s="262"/>
      <c r="GD248" s="252"/>
      <c r="GE248" s="610">
        <v>5691.7033895063141</v>
      </c>
      <c r="GF248" s="642">
        <v>6018.0390201056398</v>
      </c>
      <c r="GG248" s="642">
        <v>6196.7104201594548</v>
      </c>
      <c r="GH248" s="611">
        <v>6638.8764073865086</v>
      </c>
      <c r="GI248" s="266"/>
      <c r="GJ248" s="266"/>
      <c r="GK248" s="266"/>
      <c r="GL248" s="266"/>
      <c r="GM248" s="278">
        <v>1377.8508464051879</v>
      </c>
      <c r="GN248" s="251">
        <v>1462.3670149725187</v>
      </c>
      <c r="GO248" s="251">
        <v>1510.3736327841109</v>
      </c>
      <c r="GP248" s="243">
        <v>1703.9001690940463</v>
      </c>
      <c r="GQ248" s="278">
        <v>985.65910001272994</v>
      </c>
      <c r="GR248" s="251">
        <v>1025.7119733954025</v>
      </c>
      <c r="GS248" s="251">
        <v>1084.1018030436167</v>
      </c>
      <c r="GT248" s="243">
        <v>1166.0078803488343</v>
      </c>
      <c r="GU248" s="278">
        <v>559.07239355903005</v>
      </c>
      <c r="GV248" s="251">
        <v>617.79231923559996</v>
      </c>
      <c r="GW248" s="251">
        <v>724.079776976772</v>
      </c>
      <c r="GX248" s="243">
        <v>759.95348888795695</v>
      </c>
      <c r="GY248" s="278">
        <v>1116.3268550242699</v>
      </c>
      <c r="GZ248" s="251">
        <v>1190.23111543544</v>
      </c>
      <c r="HA248" s="251">
        <v>1191.2953167865298</v>
      </c>
      <c r="HB248" s="243">
        <v>1240.04460920767</v>
      </c>
      <c r="HC248" s="266">
        <v>358.2374694355882</v>
      </c>
      <c r="HD248" s="262"/>
      <c r="HE248" s="252"/>
      <c r="HF248" s="610">
        <v>1410.0763021978605</v>
      </c>
      <c r="HG248" s="642">
        <v>1608.2700947808489</v>
      </c>
      <c r="HH248" s="642">
        <v>1922.3448198257729</v>
      </c>
      <c r="HI248" s="611">
        <v>2489.6805251692249</v>
      </c>
      <c r="HJ248" s="262"/>
      <c r="HK248" s="252"/>
      <c r="HL248" s="262">
        <v>1830</v>
      </c>
      <c r="HM248" s="284">
        <v>1940</v>
      </c>
      <c r="HN248" s="284">
        <v>2510</v>
      </c>
      <c r="HO248" s="252">
        <v>2850</v>
      </c>
      <c r="HP248" s="262"/>
      <c r="HQ248" s="252"/>
      <c r="HR248" s="278">
        <v>28939.361082711745</v>
      </c>
      <c r="HS248" s="251">
        <v>31868.967657248089</v>
      </c>
      <c r="HT248" s="251">
        <v>33584.281239578064</v>
      </c>
      <c r="HU248" s="243">
        <v>36289.242277832062</v>
      </c>
      <c r="HV248" s="262"/>
      <c r="HW248" s="252"/>
      <c r="HX248" s="262"/>
      <c r="HY248" s="252"/>
      <c r="HZ248" s="278">
        <v>2183.5507564752215</v>
      </c>
      <c r="IA248" s="251">
        <v>2259.5536210615214</v>
      </c>
      <c r="IB248" s="251">
        <v>2286.5562679047894</v>
      </c>
      <c r="IC248" s="243">
        <v>2416.5878092741928</v>
      </c>
      <c r="ID248" s="262"/>
      <c r="IE248" s="252"/>
      <c r="IF248" s="262"/>
      <c r="IG248" s="252"/>
      <c r="IH248" s="278">
        <v>1858.4366615504309</v>
      </c>
      <c r="II248" s="251">
        <v>2012.5309318838283</v>
      </c>
      <c r="IJ248" s="251">
        <v>2236.0021143917429</v>
      </c>
      <c r="IK248" s="243">
        <v>2268.55751680101</v>
      </c>
      <c r="IL248" s="266"/>
      <c r="IM248" s="262"/>
      <c r="IN248" s="252"/>
      <c r="IO248" s="262">
        <v>1680</v>
      </c>
      <c r="IP248" s="284"/>
      <c r="IQ248" s="284"/>
      <c r="IR248" s="252">
        <v>1900</v>
      </c>
      <c r="IS248" s="262">
        <v>2100</v>
      </c>
      <c r="IT248" s="284"/>
      <c r="IU248" s="284"/>
      <c r="IV248" s="252">
        <v>2760</v>
      </c>
      <c r="IW248" s="278">
        <v>3063.1613424104407</v>
      </c>
      <c r="IX248" s="251">
        <v>3483.833763182688</v>
      </c>
      <c r="IY248" s="251">
        <v>3913.9853912800259</v>
      </c>
      <c r="IZ248" s="243">
        <v>4224.5479798937167</v>
      </c>
      <c r="JA248" s="266"/>
      <c r="JB248" s="262">
        <v>33.570492457049625</v>
      </c>
      <c r="JC248" s="284">
        <v>42.59225795290628</v>
      </c>
      <c r="JD248" s="284">
        <v>40.446772547449804</v>
      </c>
      <c r="JE248" s="252">
        <v>49.686770966806456</v>
      </c>
      <c r="JF248" s="262"/>
      <c r="JG248" s="284"/>
      <c r="JH248" s="252"/>
      <c r="JI248" s="262"/>
      <c r="JJ248" s="252"/>
      <c r="JK248" s="278">
        <v>3039.891644817319</v>
      </c>
      <c r="JL248" s="251">
        <v>3122.5314844343829</v>
      </c>
      <c r="JM248" s="251">
        <v>3363.0901834967572</v>
      </c>
      <c r="JN248" s="243">
        <v>3635.740649050867</v>
      </c>
      <c r="JO248" s="262"/>
      <c r="JP248" s="252"/>
      <c r="JQ248" s="278">
        <v>1502.0054318727189</v>
      </c>
      <c r="JR248" s="251">
        <v>1620.6948195432408</v>
      </c>
      <c r="JS248" s="251">
        <v>1849.3143239597346</v>
      </c>
      <c r="JT248" s="243">
        <v>2033.184794340119</v>
      </c>
      <c r="JU248" s="262">
        <v>1990</v>
      </c>
      <c r="JV248" s="284"/>
      <c r="JW248" s="284"/>
      <c r="JX248" s="252">
        <v>2790</v>
      </c>
      <c r="JY248" s="262">
        <v>303.9368297235103</v>
      </c>
      <c r="JZ248" s="284">
        <v>297.09286830719338</v>
      </c>
      <c r="KA248" s="284">
        <v>312.15569450630665</v>
      </c>
      <c r="KB248" s="252">
        <v>286.42983742381278</v>
      </c>
      <c r="KC248" s="262"/>
      <c r="KD248" s="284"/>
      <c r="KE248" s="284"/>
      <c r="KF248" s="288"/>
    </row>
    <row r="249" spans="1:292" s="151" customFormat="1" ht="14">
      <c r="A249" s="881"/>
      <c r="B249" s="747" t="s">
        <v>462</v>
      </c>
      <c r="C249" s="266"/>
      <c r="D249" s="610">
        <v>228.59961333664882</v>
      </c>
      <c r="E249" s="642">
        <v>244.19299915073097</v>
      </c>
      <c r="F249" s="642">
        <v>278.01391917747753</v>
      </c>
      <c r="G249" s="642">
        <v>286.57797237053927</v>
      </c>
      <c r="H249" s="611">
        <v>287.59369371121255</v>
      </c>
      <c r="I249" s="262">
        <v>370</v>
      </c>
      <c r="J249" s="284">
        <v>380</v>
      </c>
      <c r="K249" s="284">
        <v>490</v>
      </c>
      <c r="L249" s="252">
        <v>450</v>
      </c>
      <c r="M249" s="262">
        <v>2676.5347494004986</v>
      </c>
      <c r="N249" s="284"/>
      <c r="O249" s="284"/>
      <c r="P249" s="252">
        <v>3459.1190954827316</v>
      </c>
      <c r="Q249" s="262"/>
      <c r="R249" s="284"/>
      <c r="S249" s="284"/>
      <c r="T249" s="252"/>
      <c r="U249" s="262"/>
      <c r="V249" s="284"/>
      <c r="W249" s="252"/>
      <c r="X249" s="610">
        <v>2052.3563795627992</v>
      </c>
      <c r="Y249" s="642">
        <v>2248.2888539533897</v>
      </c>
      <c r="Z249" s="642">
        <v>2781.4743409819916</v>
      </c>
      <c r="AA249" s="611">
        <v>3343.5525606563569</v>
      </c>
      <c r="AB249" s="262">
        <v>2092.8510797980521</v>
      </c>
      <c r="AC249" s="284">
        <v>2265.0211658031717</v>
      </c>
      <c r="AD249" s="284">
        <v>2435.8779512682663</v>
      </c>
      <c r="AE249" s="252">
        <v>2362.8735839813562</v>
      </c>
      <c r="AF249" s="262"/>
      <c r="AG249" s="284"/>
      <c r="AH249" s="284"/>
      <c r="AI249" s="284"/>
      <c r="AJ249" s="252"/>
      <c r="AK249" s="262">
        <v>3144.6929869772871</v>
      </c>
      <c r="AL249" s="284"/>
      <c r="AM249" s="284"/>
      <c r="AN249" s="252">
        <v>5190</v>
      </c>
      <c r="AO249" s="418">
        <v>0.36</v>
      </c>
      <c r="AP249" s="420">
        <v>0.35</v>
      </c>
      <c r="AQ249" s="610">
        <v>149.47624832032281</v>
      </c>
      <c r="AR249" s="642">
        <v>150.47841938933303</v>
      </c>
      <c r="AS249" s="642">
        <v>161.42180501716095</v>
      </c>
      <c r="AT249" s="611">
        <v>171.46665636831639</v>
      </c>
      <c r="AU249" s="262">
        <v>1900</v>
      </c>
      <c r="AV249" s="284">
        <v>1960</v>
      </c>
      <c r="AW249" s="284">
        <v>2160</v>
      </c>
      <c r="AX249" s="252">
        <v>2280</v>
      </c>
      <c r="AY249" s="418"/>
      <c r="AZ249" s="419"/>
      <c r="BA249" s="419"/>
      <c r="BB249" s="420"/>
      <c r="BC249" s="262">
        <v>3030</v>
      </c>
      <c r="BD249" s="284">
        <v>3240</v>
      </c>
      <c r="BE249" s="284">
        <v>3440</v>
      </c>
      <c r="BF249" s="252">
        <v>3810</v>
      </c>
      <c r="BG249" s="262">
        <v>3420</v>
      </c>
      <c r="BH249" s="284"/>
      <c r="BI249" s="284"/>
      <c r="BJ249" s="252">
        <v>3880</v>
      </c>
      <c r="BK249" s="262"/>
      <c r="BL249" s="252"/>
      <c r="BM249" s="262"/>
      <c r="BN249" s="284"/>
      <c r="BO249" s="284"/>
      <c r="BP249" s="252"/>
      <c r="BQ249" s="266"/>
      <c r="BR249" s="262"/>
      <c r="BS249" s="284"/>
      <c r="BT249" s="252"/>
      <c r="BU249" s="262"/>
      <c r="BV249" s="284"/>
      <c r="BW249" s="252"/>
      <c r="BX249" s="262"/>
      <c r="BY249" s="284"/>
      <c r="BZ249" s="252"/>
      <c r="CA249" s="262"/>
      <c r="CB249" s="284"/>
      <c r="CC249" s="252"/>
      <c r="CD249" s="262"/>
      <c r="CE249" s="284"/>
      <c r="CF249" s="252"/>
      <c r="CG249" s="262"/>
      <c r="CH249" s="284"/>
      <c r="CI249" s="252"/>
      <c r="CJ249" s="262">
        <v>23.31</v>
      </c>
      <c r="CK249" s="252">
        <v>24.35</v>
      </c>
      <c r="CL249" s="610">
        <v>810.30623730130765</v>
      </c>
      <c r="CM249" s="611">
        <v>803</v>
      </c>
      <c r="CN249" s="610">
        <v>1413</v>
      </c>
      <c r="CO249" s="611">
        <v>2018.7482854761574</v>
      </c>
      <c r="CP249" s="262">
        <v>2757.0907255312673</v>
      </c>
      <c r="CQ249" s="252">
        <v>3176.353080479339</v>
      </c>
      <c r="CR249" s="266">
        <v>2139</v>
      </c>
      <c r="CS249" s="266">
        <v>3004.5736328850062</v>
      </c>
      <c r="CT249" s="262">
        <v>1257.3656449307307</v>
      </c>
      <c r="CU249" s="252">
        <v>1503.9990430582368</v>
      </c>
      <c r="CV249" s="604">
        <v>6667.4728094748662</v>
      </c>
      <c r="CW249" s="748">
        <v>8000.0755124389561</v>
      </c>
      <c r="CX249" s="748">
        <v>9733.3709129572308</v>
      </c>
      <c r="CY249" s="605">
        <v>9283.0275558466674</v>
      </c>
      <c r="CZ249" s="266"/>
      <c r="DA249" s="610">
        <v>107</v>
      </c>
      <c r="DB249" s="642">
        <v>122</v>
      </c>
      <c r="DC249" s="642">
        <v>127</v>
      </c>
      <c r="DD249" s="642">
        <v>125</v>
      </c>
      <c r="DE249" s="611">
        <v>105</v>
      </c>
      <c r="DF249" s="610">
        <v>221.74556419470062</v>
      </c>
      <c r="DG249" s="642">
        <v>239.31717726149063</v>
      </c>
      <c r="DH249" s="642">
        <v>271.19369588490537</v>
      </c>
      <c r="DI249" s="642">
        <v>303.34673087447294</v>
      </c>
      <c r="DJ249" s="611">
        <v>284.26319387770587</v>
      </c>
      <c r="DK249" s="262">
        <v>162.28869759673034</v>
      </c>
      <c r="DL249" s="284">
        <v>177.9698435758049</v>
      </c>
      <c r="DM249" s="284">
        <v>181.76958398819468</v>
      </c>
      <c r="DN249" s="252">
        <v>176.20236576193156</v>
      </c>
      <c r="DO249" s="262">
        <v>3114.4104658030651</v>
      </c>
      <c r="DP249" s="284">
        <v>3721.6983690349116</v>
      </c>
      <c r="DQ249" s="284">
        <v>4349.3461509235949</v>
      </c>
      <c r="DR249" s="252">
        <v>4628.0003502499449</v>
      </c>
      <c r="DS249" s="610">
        <v>2827.0657728120241</v>
      </c>
      <c r="DT249" s="642">
        <v>3445.7301732753617</v>
      </c>
      <c r="DU249" s="642">
        <v>4348.802054103985</v>
      </c>
      <c r="DV249" s="611">
        <v>4544.5255724349981</v>
      </c>
      <c r="DW249" s="749"/>
      <c r="DX249" s="749"/>
      <c r="DY249" s="262">
        <v>6720</v>
      </c>
      <c r="DZ249" s="284"/>
      <c r="EA249" s="284"/>
      <c r="EB249" s="252">
        <v>8200</v>
      </c>
      <c r="EC249" s="266"/>
      <c r="ED249" s="266"/>
      <c r="EE249" s="262"/>
      <c r="EF249" s="252"/>
      <c r="EG249" s="262"/>
      <c r="EH249" s="252"/>
      <c r="EI249" s="262"/>
      <c r="EJ249" s="252"/>
      <c r="EK249" s="262"/>
      <c r="EL249" s="284"/>
      <c r="EM249" s="252"/>
      <c r="EN249" s="262">
        <v>760.50009505983405</v>
      </c>
      <c r="EO249" s="252">
        <v>875.56967413082521</v>
      </c>
      <c r="EP249" s="262"/>
      <c r="EQ249" s="252"/>
      <c r="ER249" s="262"/>
      <c r="ES249" s="252"/>
      <c r="ET249" s="262"/>
      <c r="EU249" s="284"/>
      <c r="EV249" s="284"/>
      <c r="EW249" s="252"/>
      <c r="EX249" s="278">
        <v>2981.79246983332</v>
      </c>
      <c r="EY249" s="251">
        <v>3497.0461208070496</v>
      </c>
      <c r="EZ249" s="251">
        <v>3625.21089164778</v>
      </c>
      <c r="FA249" s="243">
        <v>3944.1097122427304</v>
      </c>
      <c r="FB249" s="262"/>
      <c r="FC249" s="252"/>
      <c r="FD249" s="262"/>
      <c r="FE249" s="284"/>
      <c r="FF249" s="284"/>
      <c r="FG249" s="252"/>
      <c r="FH249" s="262"/>
      <c r="FI249" s="252"/>
      <c r="FJ249" s="262"/>
      <c r="FK249" s="252"/>
      <c r="FL249" s="262">
        <v>2167.089359563141</v>
      </c>
      <c r="FM249" s="252">
        <v>2615.9363844260147</v>
      </c>
      <c r="FN249" s="262"/>
      <c r="FO249" s="284"/>
      <c r="FP249" s="284"/>
      <c r="FQ249" s="252"/>
      <c r="FR249" s="262">
        <v>110</v>
      </c>
      <c r="FS249" s="284">
        <v>104</v>
      </c>
      <c r="FT249" s="284">
        <v>116</v>
      </c>
      <c r="FU249" s="252">
        <v>99</v>
      </c>
      <c r="FV249" s="262"/>
      <c r="FW249" s="252"/>
      <c r="FX249" s="262">
        <v>1867</v>
      </c>
      <c r="FY249" s="252"/>
      <c r="FZ249" s="278">
        <v>3051.1809537623581</v>
      </c>
      <c r="GA249" s="243">
        <v>3260.9203850358881</v>
      </c>
      <c r="GB249" s="266"/>
      <c r="GC249" s="262"/>
      <c r="GD249" s="252"/>
      <c r="GE249" s="610">
        <v>7722.4824759400899</v>
      </c>
      <c r="GF249" s="642">
        <v>8128.4175575245054</v>
      </c>
      <c r="GG249" s="642">
        <v>9165.5047973055844</v>
      </c>
      <c r="GH249" s="611">
        <v>10356.337621236511</v>
      </c>
      <c r="GI249" s="266"/>
      <c r="GJ249" s="266"/>
      <c r="GK249" s="266"/>
      <c r="GL249" s="266"/>
      <c r="GM249" s="278">
        <v>1713.6338823196654</v>
      </c>
      <c r="GN249" s="251">
        <v>1798.966580436876</v>
      </c>
      <c r="GO249" s="251">
        <v>1854.4433058765574</v>
      </c>
      <c r="GP249" s="243">
        <v>2155.7391029249252</v>
      </c>
      <c r="GQ249" s="278">
        <v>2668.8721144979836</v>
      </c>
      <c r="GR249" s="251">
        <v>2780.0524264451037</v>
      </c>
      <c r="GS249" s="251">
        <v>2939.5353630318505</v>
      </c>
      <c r="GT249" s="243">
        <v>3146.3370461252271</v>
      </c>
      <c r="GU249" s="278">
        <v>591.96983365261303</v>
      </c>
      <c r="GV249" s="251">
        <v>624.09118056548994</v>
      </c>
      <c r="GW249" s="251">
        <v>727.14030948403399</v>
      </c>
      <c r="GX249" s="243">
        <v>833.95178854525693</v>
      </c>
      <c r="GY249" s="278">
        <v>736.32982496175907</v>
      </c>
      <c r="GZ249" s="251">
        <v>765.239258483958</v>
      </c>
      <c r="HA249" s="251">
        <v>799.411733568052</v>
      </c>
      <c r="HB249" s="243">
        <v>930.15502070756997</v>
      </c>
      <c r="HC249" s="266">
        <v>904.15309084096293</v>
      </c>
      <c r="HD249" s="262"/>
      <c r="HE249" s="252"/>
      <c r="HF249" s="610">
        <v>2024.2961925620859</v>
      </c>
      <c r="HG249" s="642">
        <v>2355.3811166686096</v>
      </c>
      <c r="HH249" s="642">
        <v>2796.1024584504839</v>
      </c>
      <c r="HI249" s="611">
        <v>3411.5583786571474</v>
      </c>
      <c r="HJ249" s="262"/>
      <c r="HK249" s="252"/>
      <c r="HL249" s="262">
        <v>910</v>
      </c>
      <c r="HM249" s="284">
        <v>970</v>
      </c>
      <c r="HN249" s="284">
        <v>1240</v>
      </c>
      <c r="HO249" s="252">
        <v>1390</v>
      </c>
      <c r="HP249" s="262"/>
      <c r="HQ249" s="252"/>
      <c r="HR249" s="278">
        <v>42718.119579775812</v>
      </c>
      <c r="HS249" s="251">
        <v>46981.254314594604</v>
      </c>
      <c r="HT249" s="251">
        <v>51507.981293981473</v>
      </c>
      <c r="HU249" s="243">
        <v>55308.605944185903</v>
      </c>
      <c r="HV249" s="262"/>
      <c r="HW249" s="252"/>
      <c r="HX249" s="262"/>
      <c r="HY249" s="252"/>
      <c r="HZ249" s="278">
        <v>866.86517774080846</v>
      </c>
      <c r="IA249" s="251">
        <v>907.45406270502031</v>
      </c>
      <c r="IB249" s="251">
        <v>969.80412832818649</v>
      </c>
      <c r="IC249" s="243">
        <v>1010.2905386259287</v>
      </c>
      <c r="ID249" s="262"/>
      <c r="IE249" s="252"/>
      <c r="IF249" s="262"/>
      <c r="IG249" s="252"/>
      <c r="IH249" s="278">
        <v>2744.4323071460385</v>
      </c>
      <c r="II249" s="251">
        <v>2929.8681736081021</v>
      </c>
      <c r="IJ249" s="251">
        <v>3293.3824769443136</v>
      </c>
      <c r="IK249" s="243">
        <v>3379.1621403629674</v>
      </c>
      <c r="IL249" s="266"/>
      <c r="IM249" s="262"/>
      <c r="IN249" s="252"/>
      <c r="IO249" s="262">
        <v>1190</v>
      </c>
      <c r="IP249" s="284"/>
      <c r="IQ249" s="284"/>
      <c r="IR249" s="252">
        <v>1410</v>
      </c>
      <c r="IS249" s="262">
        <v>2240</v>
      </c>
      <c r="IT249" s="284"/>
      <c r="IU249" s="284"/>
      <c r="IV249" s="252">
        <v>3110</v>
      </c>
      <c r="IW249" s="278">
        <v>3147.2842904225176</v>
      </c>
      <c r="IX249" s="251">
        <v>3594.4710356499986</v>
      </c>
      <c r="IY249" s="251">
        <v>3978.5936043494512</v>
      </c>
      <c r="IZ249" s="243">
        <v>4346.1313044745639</v>
      </c>
      <c r="JA249" s="266"/>
      <c r="JB249" s="262">
        <v>334.75180642094227</v>
      </c>
      <c r="JC249" s="284">
        <v>339.55371382990899</v>
      </c>
      <c r="JD249" s="284">
        <v>415.4219575125399</v>
      </c>
      <c r="JE249" s="252">
        <v>422.46600261883225</v>
      </c>
      <c r="JF249" s="262"/>
      <c r="JG249" s="284"/>
      <c r="JH249" s="252"/>
      <c r="JI249" s="262"/>
      <c r="JJ249" s="252"/>
      <c r="JK249" s="278">
        <v>1625.5674665653858</v>
      </c>
      <c r="JL249" s="251">
        <v>1716.8263731976178</v>
      </c>
      <c r="JM249" s="251">
        <v>1831.4032831348104</v>
      </c>
      <c r="JN249" s="243">
        <v>1973.7133709045231</v>
      </c>
      <c r="JO249" s="262"/>
      <c r="JP249" s="252"/>
      <c r="JQ249" s="278">
        <v>1814.3276866596248</v>
      </c>
      <c r="JR249" s="251">
        <v>2029.2741749081551</v>
      </c>
      <c r="JS249" s="251">
        <v>2227.478803818994</v>
      </c>
      <c r="JT249" s="243">
        <v>2508.0138067453031</v>
      </c>
      <c r="JU249" s="262">
        <v>3390</v>
      </c>
      <c r="JV249" s="284"/>
      <c r="JW249" s="284"/>
      <c r="JX249" s="252">
        <v>4760</v>
      </c>
      <c r="JY249" s="262">
        <v>249.12632281184355</v>
      </c>
      <c r="JZ249" s="284">
        <v>245.18841019896709</v>
      </c>
      <c r="KA249" s="284">
        <v>258.86024203231409</v>
      </c>
      <c r="KB249" s="252">
        <v>247.13862512507194</v>
      </c>
      <c r="KC249" s="262"/>
      <c r="KD249" s="284"/>
      <c r="KE249" s="284"/>
      <c r="KF249" s="288"/>
    </row>
    <row r="250" spans="1:292" s="151" customFormat="1" ht="14">
      <c r="A250" s="881"/>
      <c r="B250" s="747" t="s">
        <v>463</v>
      </c>
      <c r="C250" s="266"/>
      <c r="D250" s="610">
        <v>119.77498663444842</v>
      </c>
      <c r="E250" s="642">
        <v>129.04208198182658</v>
      </c>
      <c r="F250" s="642">
        <v>144.07867741711084</v>
      </c>
      <c r="G250" s="642">
        <v>149.03600082145144</v>
      </c>
      <c r="H250" s="611">
        <v>147.1194269509266</v>
      </c>
      <c r="I250" s="262">
        <v>920</v>
      </c>
      <c r="J250" s="284">
        <v>1020</v>
      </c>
      <c r="K250" s="284">
        <v>1170</v>
      </c>
      <c r="L250" s="252">
        <v>1180</v>
      </c>
      <c r="M250" s="262">
        <v>1405.1543545689276</v>
      </c>
      <c r="N250" s="284"/>
      <c r="O250" s="284"/>
      <c r="P250" s="252">
        <v>1799.6745269472538</v>
      </c>
      <c r="Q250" s="262"/>
      <c r="R250" s="284"/>
      <c r="S250" s="284"/>
      <c r="T250" s="252"/>
      <c r="U250" s="262"/>
      <c r="V250" s="284"/>
      <c r="W250" s="252"/>
      <c r="X250" s="610">
        <v>1018.6656373033161</v>
      </c>
      <c r="Y250" s="642">
        <v>1106.4166114050802</v>
      </c>
      <c r="Z250" s="642">
        <v>1383.102230398619</v>
      </c>
      <c r="AA250" s="611">
        <v>1615.3702522949761</v>
      </c>
      <c r="AB250" s="262">
        <v>882.08524530055593</v>
      </c>
      <c r="AC250" s="284">
        <v>970.5531704798459</v>
      </c>
      <c r="AD250" s="284">
        <v>888.8661616418301</v>
      </c>
      <c r="AE250" s="252">
        <v>1105.6054131306953</v>
      </c>
      <c r="AF250" s="262"/>
      <c r="AG250" s="284"/>
      <c r="AH250" s="284"/>
      <c r="AI250" s="284"/>
      <c r="AJ250" s="252"/>
      <c r="AK250" s="262">
        <v>1956.2629282204582</v>
      </c>
      <c r="AL250" s="284"/>
      <c r="AM250" s="284"/>
      <c r="AN250" s="252">
        <v>3280</v>
      </c>
      <c r="AO250" s="418">
        <v>0.27</v>
      </c>
      <c r="AP250" s="420">
        <v>0.27</v>
      </c>
      <c r="AQ250" s="610">
        <v>1892.8699202738292</v>
      </c>
      <c r="AR250" s="642">
        <v>2038.7440686653315</v>
      </c>
      <c r="AS250" s="642">
        <v>2288.4622136552607</v>
      </c>
      <c r="AT250" s="611">
        <v>2564.7190996675217</v>
      </c>
      <c r="AU250" s="262">
        <v>2550</v>
      </c>
      <c r="AV250" s="284">
        <v>2550</v>
      </c>
      <c r="AW250" s="284">
        <v>2840</v>
      </c>
      <c r="AX250" s="252">
        <v>3010</v>
      </c>
      <c r="AY250" s="418"/>
      <c r="AZ250" s="419"/>
      <c r="BA250" s="419"/>
      <c r="BB250" s="420"/>
      <c r="BC250" s="262">
        <v>1200</v>
      </c>
      <c r="BD250" s="284">
        <v>1260</v>
      </c>
      <c r="BE250" s="284">
        <v>1340</v>
      </c>
      <c r="BF250" s="252">
        <v>1530</v>
      </c>
      <c r="BG250" s="262">
        <v>1130</v>
      </c>
      <c r="BH250" s="284"/>
      <c r="BI250" s="284"/>
      <c r="BJ250" s="252">
        <v>3430</v>
      </c>
      <c r="BK250" s="262"/>
      <c r="BL250" s="252"/>
      <c r="BM250" s="262"/>
      <c r="BN250" s="284"/>
      <c r="BO250" s="284"/>
      <c r="BP250" s="252"/>
      <c r="BQ250" s="266"/>
      <c r="BR250" s="262"/>
      <c r="BS250" s="284"/>
      <c r="BT250" s="252"/>
      <c r="BU250" s="262"/>
      <c r="BV250" s="284"/>
      <c r="BW250" s="252"/>
      <c r="BX250" s="262"/>
      <c r="BY250" s="284"/>
      <c r="BZ250" s="252"/>
      <c r="CA250" s="262"/>
      <c r="CB250" s="284"/>
      <c r="CC250" s="252"/>
      <c r="CD250" s="262"/>
      <c r="CE250" s="284"/>
      <c r="CF250" s="252"/>
      <c r="CG250" s="262"/>
      <c r="CH250" s="284"/>
      <c r="CI250" s="252"/>
      <c r="CJ250" s="262">
        <v>12.35</v>
      </c>
      <c r="CK250" s="252">
        <v>14.79</v>
      </c>
      <c r="CL250" s="610">
        <v>340.80907520623566</v>
      </c>
      <c r="CM250" s="611">
        <v>348</v>
      </c>
      <c r="CN250" s="610">
        <v>772</v>
      </c>
      <c r="CO250" s="611">
        <v>1130.6411764887378</v>
      </c>
      <c r="CP250" s="262">
        <v>1005.5095026311689</v>
      </c>
      <c r="CQ250" s="252">
        <v>1160.2027702994712</v>
      </c>
      <c r="CR250" s="266">
        <v>1125</v>
      </c>
      <c r="CS250" s="266">
        <v>1272.6575331548172</v>
      </c>
      <c r="CT250" s="262">
        <v>808.03552637487962</v>
      </c>
      <c r="CU250" s="252">
        <v>967.99721887246221</v>
      </c>
      <c r="CV250" s="604">
        <v>4602.9474756373729</v>
      </c>
      <c r="CW250" s="748">
        <v>5638.8532580911651</v>
      </c>
      <c r="CX250" s="748">
        <v>6983.5357376842921</v>
      </c>
      <c r="CY250" s="605">
        <v>6492.9888475243733</v>
      </c>
      <c r="CZ250" s="266"/>
      <c r="DA250" s="610">
        <v>162</v>
      </c>
      <c r="DB250" s="642">
        <v>182</v>
      </c>
      <c r="DC250" s="642">
        <v>182</v>
      </c>
      <c r="DD250" s="642">
        <v>181</v>
      </c>
      <c r="DE250" s="611">
        <v>149</v>
      </c>
      <c r="DF250" s="610">
        <v>186.06516109171773</v>
      </c>
      <c r="DG250" s="642">
        <v>201.91135028718745</v>
      </c>
      <c r="DH250" s="642">
        <v>228.80160124684255</v>
      </c>
      <c r="DI250" s="642">
        <v>253.09204784442417</v>
      </c>
      <c r="DJ250" s="611">
        <v>239.26121287444053</v>
      </c>
      <c r="DK250" s="262">
        <v>155.30284882185222</v>
      </c>
      <c r="DL250" s="284">
        <v>168.9044746478915</v>
      </c>
      <c r="DM250" s="284">
        <v>172.22980477060051</v>
      </c>
      <c r="DN250" s="252">
        <v>170.14011489662477</v>
      </c>
      <c r="DO250" s="262">
        <v>1179.8773757859467</v>
      </c>
      <c r="DP250" s="284">
        <v>1386.4019777613998</v>
      </c>
      <c r="DQ250" s="284">
        <v>1635.6320385523222</v>
      </c>
      <c r="DR250" s="252">
        <v>1746.2037752357883</v>
      </c>
      <c r="DS250" s="610">
        <v>1147.2801669724663</v>
      </c>
      <c r="DT250" s="642">
        <v>1269.3604866229346</v>
      </c>
      <c r="DU250" s="642">
        <v>1865.2835231913648</v>
      </c>
      <c r="DV250" s="611">
        <v>1986.0182423624235</v>
      </c>
      <c r="DW250" s="749"/>
      <c r="DX250" s="749"/>
      <c r="DY250" s="262">
        <v>2520</v>
      </c>
      <c r="DZ250" s="284"/>
      <c r="EA250" s="284"/>
      <c r="EB250" s="252">
        <v>3100</v>
      </c>
      <c r="EC250" s="266"/>
      <c r="ED250" s="266"/>
      <c r="EE250" s="262"/>
      <c r="EF250" s="252"/>
      <c r="EG250" s="262"/>
      <c r="EH250" s="252"/>
      <c r="EI250" s="262"/>
      <c r="EJ250" s="252"/>
      <c r="EK250" s="262"/>
      <c r="EL250" s="284"/>
      <c r="EM250" s="252"/>
      <c r="EN250" s="262">
        <v>1698.5987377125123</v>
      </c>
      <c r="EO250" s="252">
        <v>1896.4516698329649</v>
      </c>
      <c r="EP250" s="262"/>
      <c r="EQ250" s="252"/>
      <c r="ER250" s="262"/>
      <c r="ES250" s="252"/>
      <c r="ET250" s="262"/>
      <c r="EU250" s="284"/>
      <c r="EV250" s="284"/>
      <c r="EW250" s="252"/>
      <c r="EX250" s="278">
        <v>1766.27351218326</v>
      </c>
      <c r="EY250" s="251">
        <v>2005.9714217271401</v>
      </c>
      <c r="EZ250" s="251">
        <v>2103.3234874300401</v>
      </c>
      <c r="FA250" s="243">
        <v>2372.80855713234</v>
      </c>
      <c r="FB250" s="262"/>
      <c r="FC250" s="252"/>
      <c r="FD250" s="262"/>
      <c r="FE250" s="284"/>
      <c r="FF250" s="284"/>
      <c r="FG250" s="252"/>
      <c r="FH250" s="262"/>
      <c r="FI250" s="252"/>
      <c r="FJ250" s="262"/>
      <c r="FK250" s="252"/>
      <c r="FL250" s="262">
        <v>1854.130966253113</v>
      </c>
      <c r="FM250" s="252">
        <v>2237.2365492411145</v>
      </c>
      <c r="FN250" s="262"/>
      <c r="FO250" s="284"/>
      <c r="FP250" s="284"/>
      <c r="FQ250" s="252"/>
      <c r="FR250" s="262">
        <v>540</v>
      </c>
      <c r="FS250" s="284">
        <v>515</v>
      </c>
      <c r="FT250" s="284">
        <v>562</v>
      </c>
      <c r="FU250" s="252">
        <v>478</v>
      </c>
      <c r="FV250" s="262"/>
      <c r="FW250" s="252"/>
      <c r="FX250" s="262">
        <v>662</v>
      </c>
      <c r="FY250" s="252"/>
      <c r="FZ250" s="278">
        <v>2000.8928670767286</v>
      </c>
      <c r="GA250" s="243">
        <v>2086.6204054560162</v>
      </c>
      <c r="GB250" s="266"/>
      <c r="GC250" s="262"/>
      <c r="GD250" s="252"/>
      <c r="GE250" s="610">
        <v>2034.6196448792293</v>
      </c>
      <c r="GF250" s="642">
        <v>2264.6869799648443</v>
      </c>
      <c r="GG250" s="642">
        <v>2493.4331897943107</v>
      </c>
      <c r="GH250" s="611">
        <v>2711.033758292539</v>
      </c>
      <c r="GI250" s="266"/>
      <c r="GJ250" s="266"/>
      <c r="GK250" s="266"/>
      <c r="GL250" s="266"/>
      <c r="GM250" s="278">
        <v>1201.1737999972067</v>
      </c>
      <c r="GN250" s="251">
        <v>1253.0891728304971</v>
      </c>
      <c r="GO250" s="251">
        <v>1298.8601225576106</v>
      </c>
      <c r="GP250" s="243">
        <v>1485.42399251707</v>
      </c>
      <c r="GQ250" s="278">
        <v>1448.9137939421491</v>
      </c>
      <c r="GR250" s="251">
        <v>1499.8489365330684</v>
      </c>
      <c r="GS250" s="251">
        <v>1591.1798383669804</v>
      </c>
      <c r="GT250" s="243">
        <v>1717.8182794401075</v>
      </c>
      <c r="GU250" s="278">
        <v>695.61882929465696</v>
      </c>
      <c r="GV250" s="251">
        <v>702.87733807975292</v>
      </c>
      <c r="GW250" s="251">
        <v>852.80682958825901</v>
      </c>
      <c r="GX250" s="243">
        <v>962.91137688798904</v>
      </c>
      <c r="GY250" s="278">
        <v>902.22034711777098</v>
      </c>
      <c r="GZ250" s="251">
        <v>973.91423989168504</v>
      </c>
      <c r="HA250" s="251">
        <v>991.50650047291902</v>
      </c>
      <c r="HB250" s="243">
        <v>1121.0898817361401</v>
      </c>
      <c r="HC250" s="266">
        <v>675.27848886939171</v>
      </c>
      <c r="HD250" s="262"/>
      <c r="HE250" s="252"/>
      <c r="HF250" s="610">
        <v>1843.9273135185433</v>
      </c>
      <c r="HG250" s="642">
        <v>2102.3617228774724</v>
      </c>
      <c r="HH250" s="642">
        <v>2429.4961275181781</v>
      </c>
      <c r="HI250" s="611">
        <v>2860.5351642971218</v>
      </c>
      <c r="HJ250" s="262"/>
      <c r="HK250" s="252"/>
      <c r="HL250" s="262">
        <v>1130</v>
      </c>
      <c r="HM250" s="284">
        <v>1210</v>
      </c>
      <c r="HN250" s="284">
        <v>1510</v>
      </c>
      <c r="HO250" s="252">
        <v>1790</v>
      </c>
      <c r="HP250" s="262"/>
      <c r="HQ250" s="252"/>
      <c r="HR250" s="278">
        <v>18942.020793326108</v>
      </c>
      <c r="HS250" s="251">
        <v>20700.705344821217</v>
      </c>
      <c r="HT250" s="251">
        <v>22356.794969544469</v>
      </c>
      <c r="HU250" s="243">
        <v>23986.652030091289</v>
      </c>
      <c r="HV250" s="262"/>
      <c r="HW250" s="252"/>
      <c r="HX250" s="262"/>
      <c r="HY250" s="252"/>
      <c r="HZ250" s="278">
        <v>2088.1823089522895</v>
      </c>
      <c r="IA250" s="251">
        <v>2159.2828537064593</v>
      </c>
      <c r="IB250" s="251">
        <v>2246.991297328052</v>
      </c>
      <c r="IC250" s="243">
        <v>2292.2678982311995</v>
      </c>
      <c r="ID250" s="262"/>
      <c r="IE250" s="252"/>
      <c r="IF250" s="262"/>
      <c r="IG250" s="252"/>
      <c r="IH250" s="278">
        <v>1416.8268504796536</v>
      </c>
      <c r="II250" s="251">
        <v>1519.034751330091</v>
      </c>
      <c r="IJ250" s="251">
        <v>1699.3877109289683</v>
      </c>
      <c r="IK250" s="243">
        <v>1734.8887015604896</v>
      </c>
      <c r="IL250" s="266"/>
      <c r="IM250" s="262"/>
      <c r="IN250" s="252"/>
      <c r="IO250" s="262">
        <v>1790</v>
      </c>
      <c r="IP250" s="284"/>
      <c r="IQ250" s="284"/>
      <c r="IR250" s="252">
        <v>2110</v>
      </c>
      <c r="IS250" s="262">
        <v>1350</v>
      </c>
      <c r="IT250" s="284"/>
      <c r="IU250" s="284"/>
      <c r="IV250" s="252">
        <v>1840</v>
      </c>
      <c r="IW250" s="278">
        <v>1571.4181423437585</v>
      </c>
      <c r="IX250" s="251">
        <v>1798.0683708064741</v>
      </c>
      <c r="IY250" s="251">
        <v>1999.7290240293169</v>
      </c>
      <c r="IZ250" s="243">
        <v>2191.2620998547409</v>
      </c>
      <c r="JA250" s="266"/>
      <c r="JB250" s="262">
        <v>73.674726482634298</v>
      </c>
      <c r="JC250" s="284">
        <v>85.71880840438287</v>
      </c>
      <c r="JD250" s="284">
        <v>79.725650613928011</v>
      </c>
      <c r="JE250" s="252">
        <v>106.75424305771905</v>
      </c>
      <c r="JF250" s="262"/>
      <c r="JG250" s="284"/>
      <c r="JH250" s="252"/>
      <c r="JI250" s="262"/>
      <c r="JJ250" s="252"/>
      <c r="JK250" s="278">
        <v>1550.1271394326425</v>
      </c>
      <c r="JL250" s="251">
        <v>1614.0915817302653</v>
      </c>
      <c r="JM250" s="251">
        <v>1747.9765027804135</v>
      </c>
      <c r="JN250" s="243">
        <v>1894.3805209278464</v>
      </c>
      <c r="JO250" s="262"/>
      <c r="JP250" s="252"/>
      <c r="JQ250" s="278">
        <v>1226.5033709162803</v>
      </c>
      <c r="JR250" s="251">
        <v>1352.7412255866682</v>
      </c>
      <c r="JS250" s="251">
        <v>1513.174307146154</v>
      </c>
      <c r="JT250" s="243">
        <v>1696.3452437094213</v>
      </c>
      <c r="JU250" s="262">
        <v>1850</v>
      </c>
      <c r="JV250" s="284"/>
      <c r="JW250" s="284"/>
      <c r="JX250" s="252">
        <v>2560</v>
      </c>
      <c r="JY250" s="262">
        <v>292.71837722307936</v>
      </c>
      <c r="JZ250" s="284">
        <v>290.51495005271954</v>
      </c>
      <c r="KA250" s="284">
        <v>305.88774374933558</v>
      </c>
      <c r="KB250" s="252">
        <v>290.10631007277345</v>
      </c>
      <c r="KC250" s="262"/>
      <c r="KD250" s="284"/>
      <c r="KE250" s="284"/>
      <c r="KF250" s="288"/>
    </row>
    <row r="251" spans="1:292" s="151" customFormat="1" ht="14">
      <c r="A251" s="881"/>
      <c r="B251" s="747" t="s">
        <v>464</v>
      </c>
      <c r="C251" s="266"/>
      <c r="D251" s="610">
        <v>207.74150770783464</v>
      </c>
      <c r="E251" s="642">
        <v>221.58810054089881</v>
      </c>
      <c r="F251" s="642">
        <v>253.66806941158558</v>
      </c>
      <c r="G251" s="642">
        <v>263.69233925075105</v>
      </c>
      <c r="H251" s="611">
        <v>270.96500142644754</v>
      </c>
      <c r="I251" s="262">
        <v>180</v>
      </c>
      <c r="J251" s="284">
        <v>190</v>
      </c>
      <c r="K251" s="284">
        <v>190</v>
      </c>
      <c r="L251" s="252">
        <v>220</v>
      </c>
      <c r="M251" s="262">
        <v>2317.4025777185948</v>
      </c>
      <c r="N251" s="284"/>
      <c r="O251" s="284"/>
      <c r="P251" s="252">
        <v>2934.2725251816164</v>
      </c>
      <c r="Q251" s="262"/>
      <c r="R251" s="284"/>
      <c r="S251" s="284"/>
      <c r="T251" s="252"/>
      <c r="U251" s="262"/>
      <c r="V251" s="284"/>
      <c r="W251" s="252"/>
      <c r="X251" s="610">
        <v>1911.5293647087037</v>
      </c>
      <c r="Y251" s="642">
        <v>2107.7649502293807</v>
      </c>
      <c r="Z251" s="642">
        <v>2558.9583056343131</v>
      </c>
      <c r="AA251" s="611">
        <v>3082.6641443325816</v>
      </c>
      <c r="AB251" s="262">
        <v>1686.0113812409872</v>
      </c>
      <c r="AC251" s="284">
        <v>1791.3975500550257</v>
      </c>
      <c r="AD251" s="284">
        <v>1963.7561785564662</v>
      </c>
      <c r="AE251" s="252">
        <v>2235.3590550775011</v>
      </c>
      <c r="AF251" s="262"/>
      <c r="AG251" s="284"/>
      <c r="AH251" s="284"/>
      <c r="AI251" s="284"/>
      <c r="AJ251" s="252"/>
      <c r="AK251" s="262">
        <v>3007.5744768580553</v>
      </c>
      <c r="AL251" s="284"/>
      <c r="AM251" s="284"/>
      <c r="AN251" s="252">
        <v>4850</v>
      </c>
      <c r="AO251" s="418">
        <v>0.35</v>
      </c>
      <c r="AP251" s="420">
        <v>0.37</v>
      </c>
      <c r="AQ251" s="610">
        <v>127.44333543138266</v>
      </c>
      <c r="AR251" s="642">
        <v>138.7227907392602</v>
      </c>
      <c r="AS251" s="642">
        <v>164.30430603976512</v>
      </c>
      <c r="AT251" s="611">
        <v>179.3981553899248</v>
      </c>
      <c r="AU251" s="262">
        <v>1600</v>
      </c>
      <c r="AV251" s="284">
        <v>1460</v>
      </c>
      <c r="AW251" s="284">
        <v>1750</v>
      </c>
      <c r="AX251" s="252">
        <v>1750</v>
      </c>
      <c r="AY251" s="418"/>
      <c r="AZ251" s="419"/>
      <c r="BA251" s="419"/>
      <c r="BB251" s="420"/>
      <c r="BC251" s="262">
        <v>2380</v>
      </c>
      <c r="BD251" s="284">
        <v>2430</v>
      </c>
      <c r="BE251" s="284">
        <v>2680</v>
      </c>
      <c r="BF251" s="252">
        <v>3100</v>
      </c>
      <c r="BG251" s="262">
        <v>2790</v>
      </c>
      <c r="BH251" s="284"/>
      <c r="BI251" s="284"/>
      <c r="BJ251" s="252">
        <v>3170</v>
      </c>
      <c r="BK251" s="262"/>
      <c r="BL251" s="252"/>
      <c r="BM251" s="262"/>
      <c r="BN251" s="284"/>
      <c r="BO251" s="284"/>
      <c r="BP251" s="252"/>
      <c r="BQ251" s="266"/>
      <c r="BR251" s="262"/>
      <c r="BS251" s="284"/>
      <c r="BT251" s="252"/>
      <c r="BU251" s="262"/>
      <c r="BV251" s="284"/>
      <c r="BW251" s="252"/>
      <c r="BX251" s="262"/>
      <c r="BY251" s="284"/>
      <c r="BZ251" s="252"/>
      <c r="CA251" s="262"/>
      <c r="CB251" s="284"/>
      <c r="CC251" s="252"/>
      <c r="CD251" s="262"/>
      <c r="CE251" s="284"/>
      <c r="CF251" s="252"/>
      <c r="CG251" s="262"/>
      <c r="CH251" s="284"/>
      <c r="CI251" s="252"/>
      <c r="CJ251" s="262">
        <v>24.27</v>
      </c>
      <c r="CK251" s="252">
        <v>25.4</v>
      </c>
      <c r="CL251" s="610">
        <v>921.24287030572521</v>
      </c>
      <c r="CM251" s="611">
        <v>954</v>
      </c>
      <c r="CN251" s="610">
        <v>1125</v>
      </c>
      <c r="CO251" s="611">
        <v>1631.1810018202436</v>
      </c>
      <c r="CP251" s="262">
        <v>2411.2860824327872</v>
      </c>
      <c r="CQ251" s="252">
        <v>2811.9831376026582</v>
      </c>
      <c r="CR251" s="266">
        <v>1904</v>
      </c>
      <c r="CS251" s="266">
        <v>2629.7108742719001</v>
      </c>
      <c r="CT251" s="262">
        <v>1055.2971063592886</v>
      </c>
      <c r="CU251" s="252">
        <v>1286.2406112757569</v>
      </c>
      <c r="CV251" s="604">
        <v>5008.0982163450572</v>
      </c>
      <c r="CW251" s="748">
        <v>6212.6549781554659</v>
      </c>
      <c r="CX251" s="748">
        <v>7981.812786425643</v>
      </c>
      <c r="CY251" s="605">
        <v>7353.3525625550019</v>
      </c>
      <c r="CZ251" s="266"/>
      <c r="DA251" s="610">
        <v>99</v>
      </c>
      <c r="DB251" s="642">
        <v>111</v>
      </c>
      <c r="DC251" s="642">
        <v>115</v>
      </c>
      <c r="DD251" s="642">
        <v>117</v>
      </c>
      <c r="DE251" s="611">
        <v>99.3</v>
      </c>
      <c r="DF251" s="610">
        <v>205.1210087556864</v>
      </c>
      <c r="DG251" s="642">
        <v>220.63256142137797</v>
      </c>
      <c r="DH251" s="642">
        <v>248.85053029463032</v>
      </c>
      <c r="DI251" s="642">
        <v>282.08659834954756</v>
      </c>
      <c r="DJ251" s="611">
        <v>269.54524354483863</v>
      </c>
      <c r="DK251" s="262">
        <v>146.6936196939489</v>
      </c>
      <c r="DL251" s="284">
        <v>162.34029590349681</v>
      </c>
      <c r="DM251" s="284">
        <v>168.29686095065367</v>
      </c>
      <c r="DN251" s="252">
        <v>167.42210879001459</v>
      </c>
      <c r="DO251" s="262">
        <v>2680.09276762936</v>
      </c>
      <c r="DP251" s="284">
        <v>3244.5775672499485</v>
      </c>
      <c r="DQ251" s="284">
        <v>4060.5896026056243</v>
      </c>
      <c r="DR251" s="252">
        <v>4090.1237610426742</v>
      </c>
      <c r="DS251" s="610">
        <v>2419.4497683994095</v>
      </c>
      <c r="DT251" s="642">
        <v>2915.5225814267169</v>
      </c>
      <c r="DU251" s="642">
        <v>3757.2204035311356</v>
      </c>
      <c r="DV251" s="611">
        <v>4420.3837246973899</v>
      </c>
      <c r="DW251" s="749"/>
      <c r="DX251" s="749"/>
      <c r="DY251" s="262">
        <v>4720</v>
      </c>
      <c r="DZ251" s="284"/>
      <c r="EA251" s="284"/>
      <c r="EB251" s="252">
        <v>5880</v>
      </c>
      <c r="EC251" s="266"/>
      <c r="ED251" s="266"/>
      <c r="EE251" s="262"/>
      <c r="EF251" s="252"/>
      <c r="EG251" s="262"/>
      <c r="EH251" s="252"/>
      <c r="EI251" s="262"/>
      <c r="EJ251" s="252"/>
      <c r="EK251" s="262"/>
      <c r="EL251" s="284"/>
      <c r="EM251" s="252"/>
      <c r="EN251" s="262">
        <v>1547.2902591786292</v>
      </c>
      <c r="EO251" s="252">
        <v>1899.7788781961444</v>
      </c>
      <c r="EP251" s="262"/>
      <c r="EQ251" s="252"/>
      <c r="ER251" s="262"/>
      <c r="ES251" s="252"/>
      <c r="ET251" s="262"/>
      <c r="EU251" s="284"/>
      <c r="EV251" s="284"/>
      <c r="EW251" s="252"/>
      <c r="EX251" s="278">
        <v>2261.0027886582002</v>
      </c>
      <c r="EY251" s="251">
        <v>2624.2516116944298</v>
      </c>
      <c r="EZ251" s="251">
        <v>2592.0552259747901</v>
      </c>
      <c r="FA251" s="243">
        <v>3115.22233724939</v>
      </c>
      <c r="FB251" s="262"/>
      <c r="FC251" s="252"/>
      <c r="FD251" s="262"/>
      <c r="FE251" s="284"/>
      <c r="FF251" s="284"/>
      <c r="FG251" s="252"/>
      <c r="FH251" s="262"/>
      <c r="FI251" s="252"/>
      <c r="FJ251" s="262"/>
      <c r="FK251" s="252"/>
      <c r="FL251" s="262">
        <v>2257.0372655196834</v>
      </c>
      <c r="FM251" s="252">
        <v>2659.4131360550732</v>
      </c>
      <c r="FN251" s="262"/>
      <c r="FO251" s="284"/>
      <c r="FP251" s="284"/>
      <c r="FQ251" s="252"/>
      <c r="FR251" s="262">
        <v>100</v>
      </c>
      <c r="FS251" s="284">
        <v>97</v>
      </c>
      <c r="FT251" s="284">
        <v>107</v>
      </c>
      <c r="FU251" s="252">
        <v>83</v>
      </c>
      <c r="FV251" s="262"/>
      <c r="FW251" s="252"/>
      <c r="FX251" s="262">
        <v>1865</v>
      </c>
      <c r="FY251" s="252"/>
      <c r="FZ251" s="278">
        <v>2585.3848767220411</v>
      </c>
      <c r="GA251" s="243">
        <v>2694.2267732625587</v>
      </c>
      <c r="GB251" s="266"/>
      <c r="GC251" s="262"/>
      <c r="GD251" s="252"/>
      <c r="GE251" s="610">
        <v>7094.916315291528</v>
      </c>
      <c r="GF251" s="642">
        <v>7509.9829502299481</v>
      </c>
      <c r="GG251" s="642">
        <v>8400.5866443572977</v>
      </c>
      <c r="GH251" s="611">
        <v>9489.8791607403982</v>
      </c>
      <c r="GI251" s="266"/>
      <c r="GJ251" s="266"/>
      <c r="GK251" s="266"/>
      <c r="GL251" s="266"/>
      <c r="GM251" s="278">
        <v>1325.1145878527443</v>
      </c>
      <c r="GN251" s="251">
        <v>1373.3628347413767</v>
      </c>
      <c r="GO251" s="251">
        <v>1391.0266381669453</v>
      </c>
      <c r="GP251" s="243">
        <v>1553.6509482452966</v>
      </c>
      <c r="GQ251" s="278">
        <v>2138.0006536070428</v>
      </c>
      <c r="GR251" s="251">
        <v>2189.2054805049734</v>
      </c>
      <c r="GS251" s="251">
        <v>2334.4475475045792</v>
      </c>
      <c r="GT251" s="243">
        <v>2531.6442277505744</v>
      </c>
      <c r="GU251" s="278">
        <v>385.39102073471099</v>
      </c>
      <c r="GV251" s="251">
        <v>423.98895383754797</v>
      </c>
      <c r="GW251" s="251">
        <v>554.93258814868193</v>
      </c>
      <c r="GX251" s="243">
        <v>577.47293064595397</v>
      </c>
      <c r="GY251" s="278">
        <v>377.01053436457698</v>
      </c>
      <c r="GZ251" s="251">
        <v>431.75481118687799</v>
      </c>
      <c r="HA251" s="251">
        <v>417.78688289456403</v>
      </c>
      <c r="HB251" s="243">
        <v>466.21647979563903</v>
      </c>
      <c r="HC251" s="266">
        <v>967.64540332828608</v>
      </c>
      <c r="HD251" s="262"/>
      <c r="HE251" s="252"/>
      <c r="HF251" s="610">
        <v>1814.0367830083751</v>
      </c>
      <c r="HG251" s="642">
        <v>2069.6740282599062</v>
      </c>
      <c r="HH251" s="642">
        <v>2457.4545005069685</v>
      </c>
      <c r="HI251" s="611">
        <v>3052.0046452585348</v>
      </c>
      <c r="HJ251" s="262"/>
      <c r="HK251" s="252"/>
      <c r="HL251" s="262">
        <v>910</v>
      </c>
      <c r="HM251" s="284">
        <v>920</v>
      </c>
      <c r="HN251" s="284">
        <v>1190</v>
      </c>
      <c r="HO251" s="252">
        <v>1320</v>
      </c>
      <c r="HP251" s="262"/>
      <c r="HQ251" s="252"/>
      <c r="HR251" s="278">
        <v>32176.328235214423</v>
      </c>
      <c r="HS251" s="251">
        <v>36865.202615225993</v>
      </c>
      <c r="HT251" s="251">
        <v>40330.84249601078</v>
      </c>
      <c r="HU251" s="243">
        <v>51008.183949060076</v>
      </c>
      <c r="HV251" s="262"/>
      <c r="HW251" s="252"/>
      <c r="HX251" s="262"/>
      <c r="HY251" s="252"/>
      <c r="HZ251" s="278">
        <v>702.56925356279896</v>
      </c>
      <c r="IA251" s="251">
        <v>737.69085350489445</v>
      </c>
      <c r="IB251" s="251">
        <v>748.27923599920371</v>
      </c>
      <c r="IC251" s="243">
        <v>760.88567093352253</v>
      </c>
      <c r="ID251" s="262"/>
      <c r="IE251" s="252"/>
      <c r="IF251" s="262"/>
      <c r="IG251" s="252"/>
      <c r="IH251" s="278">
        <v>2423.5239958574934</v>
      </c>
      <c r="II251" s="251">
        <v>2529.9614428554232</v>
      </c>
      <c r="IJ251" s="251">
        <v>2837.4353959946466</v>
      </c>
      <c r="IK251" s="243">
        <v>2901.8787577042672</v>
      </c>
      <c r="IL251" s="266"/>
      <c r="IM251" s="262"/>
      <c r="IN251" s="252"/>
      <c r="IO251" s="262">
        <v>1080</v>
      </c>
      <c r="IP251" s="284"/>
      <c r="IQ251" s="284"/>
      <c r="IR251" s="252">
        <v>1250</v>
      </c>
      <c r="IS251" s="262">
        <v>2000</v>
      </c>
      <c r="IT251" s="284"/>
      <c r="IU251" s="284"/>
      <c r="IV251" s="252">
        <v>2610</v>
      </c>
      <c r="IW251" s="278">
        <v>2556.4828214321715</v>
      </c>
      <c r="IX251" s="251">
        <v>2888.4089461882477</v>
      </c>
      <c r="IY251" s="251">
        <v>3307.4675416577174</v>
      </c>
      <c r="IZ251" s="243">
        <v>3569.5981828931267</v>
      </c>
      <c r="JA251" s="266"/>
      <c r="JB251" s="262">
        <v>303.72883462779652</v>
      </c>
      <c r="JC251" s="284">
        <v>302.54786134502132</v>
      </c>
      <c r="JD251" s="284">
        <v>367.94070193410113</v>
      </c>
      <c r="JE251" s="252">
        <v>383.60616963118372</v>
      </c>
      <c r="JF251" s="262"/>
      <c r="JG251" s="284"/>
      <c r="JH251" s="252"/>
      <c r="JI251" s="262"/>
      <c r="JJ251" s="252"/>
      <c r="JK251" s="278">
        <v>1313.0048584001945</v>
      </c>
      <c r="JL251" s="251">
        <v>1369.9664283796249</v>
      </c>
      <c r="JM251" s="251">
        <v>1541.7398412345292</v>
      </c>
      <c r="JN251" s="243">
        <v>1628.752535049729</v>
      </c>
      <c r="JO251" s="262"/>
      <c r="JP251" s="252"/>
      <c r="JQ251" s="278">
        <v>1474.6529701170782</v>
      </c>
      <c r="JR251" s="251">
        <v>1502.9209733242185</v>
      </c>
      <c r="JS251" s="251">
        <v>1696.4515905833273</v>
      </c>
      <c r="JT251" s="243">
        <v>1937.1319658660707</v>
      </c>
      <c r="JU251" s="262">
        <v>3380</v>
      </c>
      <c r="JV251" s="284"/>
      <c r="JW251" s="284"/>
      <c r="JX251" s="252">
        <v>4740</v>
      </c>
      <c r="JY251" s="262">
        <v>225.98535534003801</v>
      </c>
      <c r="JZ251" s="284">
        <v>223.881664989705</v>
      </c>
      <c r="KA251" s="284">
        <v>239.53461223066438</v>
      </c>
      <c r="KB251" s="252">
        <v>232.30814689683481</v>
      </c>
      <c r="KC251" s="262"/>
      <c r="KD251" s="284"/>
      <c r="KE251" s="284"/>
      <c r="KF251" s="288"/>
    </row>
    <row r="252" spans="1:292" s="151" customFormat="1" ht="14">
      <c r="A252" s="881"/>
      <c r="B252" s="747" t="s">
        <v>465</v>
      </c>
      <c r="C252" s="266"/>
      <c r="D252" s="610">
        <v>191.20831016221914</v>
      </c>
      <c r="E252" s="642">
        <v>202.72672292345518</v>
      </c>
      <c r="F252" s="642">
        <v>231.4400546548946</v>
      </c>
      <c r="G252" s="642">
        <v>243.93034218812258</v>
      </c>
      <c r="H252" s="611">
        <v>257.18929517198404</v>
      </c>
      <c r="I252" s="262">
        <v>320</v>
      </c>
      <c r="J252" s="284">
        <v>350</v>
      </c>
      <c r="K252" s="284">
        <v>400</v>
      </c>
      <c r="L252" s="252">
        <v>430</v>
      </c>
      <c r="M252" s="262">
        <v>2111.109306744182</v>
      </c>
      <c r="N252" s="284"/>
      <c r="O252" s="284"/>
      <c r="P252" s="252">
        <v>2712.2754395481666</v>
      </c>
      <c r="Q252" s="262"/>
      <c r="R252" s="284"/>
      <c r="S252" s="284"/>
      <c r="T252" s="252"/>
      <c r="U252" s="262"/>
      <c r="V252" s="284"/>
      <c r="W252" s="252"/>
      <c r="X252" s="610">
        <v>1795.6893107361573</v>
      </c>
      <c r="Y252" s="642">
        <v>1979.5604066583135</v>
      </c>
      <c r="Z252" s="642">
        <v>2453.5561052934718</v>
      </c>
      <c r="AA252" s="611">
        <v>2925.8848963025916</v>
      </c>
      <c r="AB252" s="262">
        <v>973.93710461407488</v>
      </c>
      <c r="AC252" s="284">
        <v>1168.8396803529927</v>
      </c>
      <c r="AD252" s="284">
        <v>1284.690262684185</v>
      </c>
      <c r="AE252" s="252">
        <v>1441.7907206022921</v>
      </c>
      <c r="AF252" s="262"/>
      <c r="AG252" s="284"/>
      <c r="AH252" s="284"/>
      <c r="AI252" s="284"/>
      <c r="AJ252" s="252"/>
      <c r="AK252" s="262">
        <v>2797.1659279112114</v>
      </c>
      <c r="AL252" s="284"/>
      <c r="AM252" s="284"/>
      <c r="AN252" s="252">
        <v>4330</v>
      </c>
      <c r="AO252" s="418">
        <v>0.34</v>
      </c>
      <c r="AP252" s="420">
        <v>0.32</v>
      </c>
      <c r="AQ252" s="610">
        <v>123.56681576252167</v>
      </c>
      <c r="AR252" s="642">
        <v>146.19959979553101</v>
      </c>
      <c r="AS252" s="642">
        <v>161.89000408645381</v>
      </c>
      <c r="AT252" s="611">
        <v>189.01163206376458</v>
      </c>
      <c r="AU252" s="262">
        <v>1530</v>
      </c>
      <c r="AV252" s="284">
        <v>1440</v>
      </c>
      <c r="AW252" s="284">
        <v>1680</v>
      </c>
      <c r="AX252" s="252">
        <v>1730</v>
      </c>
      <c r="AY252" s="418"/>
      <c r="AZ252" s="419"/>
      <c r="BA252" s="419"/>
      <c r="BB252" s="420"/>
      <c r="BC252" s="262">
        <v>2290</v>
      </c>
      <c r="BD252" s="284">
        <v>2350</v>
      </c>
      <c r="BE252" s="284">
        <v>2630</v>
      </c>
      <c r="BF252" s="252">
        <v>2920</v>
      </c>
      <c r="BG252" s="262">
        <v>2570</v>
      </c>
      <c r="BH252" s="284"/>
      <c r="BI252" s="284"/>
      <c r="BJ252" s="252">
        <v>2620</v>
      </c>
      <c r="BK252" s="262"/>
      <c r="BL252" s="252"/>
      <c r="BM252" s="262"/>
      <c r="BN252" s="284"/>
      <c r="BO252" s="284"/>
      <c r="BP252" s="252"/>
      <c r="BQ252" s="266"/>
      <c r="BR252" s="262"/>
      <c r="BS252" s="284"/>
      <c r="BT252" s="252"/>
      <c r="BU252" s="262"/>
      <c r="BV252" s="284"/>
      <c r="BW252" s="252"/>
      <c r="BX252" s="262"/>
      <c r="BY252" s="284"/>
      <c r="BZ252" s="252"/>
      <c r="CA252" s="262"/>
      <c r="CB252" s="284"/>
      <c r="CC252" s="252"/>
      <c r="CD252" s="262"/>
      <c r="CE252" s="284"/>
      <c r="CF252" s="252"/>
      <c r="CG252" s="262"/>
      <c r="CH252" s="284"/>
      <c r="CI252" s="252"/>
      <c r="CJ252" s="262">
        <v>18.72</v>
      </c>
      <c r="CK252" s="252">
        <v>19.48</v>
      </c>
      <c r="CL252" s="610">
        <v>1151.2514017857079</v>
      </c>
      <c r="CM252" s="611">
        <v>1237</v>
      </c>
      <c r="CN252" s="610">
        <v>932</v>
      </c>
      <c r="CO252" s="611">
        <v>1359.790890509511</v>
      </c>
      <c r="CP252" s="262">
        <v>2096.7753149479918</v>
      </c>
      <c r="CQ252" s="252">
        <v>2511.2612881364048</v>
      </c>
      <c r="CR252" s="266">
        <v>1726</v>
      </c>
      <c r="CS252" s="266">
        <v>2313.5776643753047</v>
      </c>
      <c r="CT252" s="262">
        <v>1031.3849450577413</v>
      </c>
      <c r="CU252" s="252">
        <v>1240.9707271777577</v>
      </c>
      <c r="CV252" s="604">
        <v>5377.6443163573094</v>
      </c>
      <c r="CW252" s="748">
        <v>6517.7709765570753</v>
      </c>
      <c r="CX252" s="748">
        <v>7767.9731380186186</v>
      </c>
      <c r="CY252" s="605">
        <v>7686.8312644940461</v>
      </c>
      <c r="CZ252" s="266"/>
      <c r="DA252" s="610">
        <v>88</v>
      </c>
      <c r="DB252" s="642">
        <v>104</v>
      </c>
      <c r="DC252" s="642">
        <v>105</v>
      </c>
      <c r="DD252" s="642">
        <v>109</v>
      </c>
      <c r="DE252" s="611">
        <v>90.9</v>
      </c>
      <c r="DF252" s="610">
        <v>189.40398911343507</v>
      </c>
      <c r="DG252" s="642">
        <v>205.25315397141824</v>
      </c>
      <c r="DH252" s="642">
        <v>230.30189989300081</v>
      </c>
      <c r="DI252" s="642">
        <v>262.40844005380762</v>
      </c>
      <c r="DJ252" s="611">
        <v>256.68467772586195</v>
      </c>
      <c r="DK252" s="262">
        <v>134.885364089619</v>
      </c>
      <c r="DL252" s="284">
        <v>151.51688612699047</v>
      </c>
      <c r="DM252" s="284">
        <v>155.62167431019699</v>
      </c>
      <c r="DN252" s="252">
        <v>154.54574136591654</v>
      </c>
      <c r="DO252" s="262">
        <v>2508.0980990030239</v>
      </c>
      <c r="DP252" s="284">
        <v>3095.0001288980302</v>
      </c>
      <c r="DQ252" s="284">
        <v>3646.3351734762109</v>
      </c>
      <c r="DR252" s="252">
        <v>3870.0803460183661</v>
      </c>
      <c r="DS252" s="610">
        <v>2147.8105102024638</v>
      </c>
      <c r="DT252" s="642">
        <v>2611.5136911727195</v>
      </c>
      <c r="DU252" s="642">
        <v>3340.3713372687243</v>
      </c>
      <c r="DV252" s="611">
        <v>4113.2447337521417</v>
      </c>
      <c r="DW252" s="749"/>
      <c r="DX252" s="749"/>
      <c r="DY252" s="262">
        <v>3010</v>
      </c>
      <c r="DZ252" s="284"/>
      <c r="EA252" s="284"/>
      <c r="EB252" s="252">
        <v>3740</v>
      </c>
      <c r="EC252" s="266"/>
      <c r="ED252" s="266"/>
      <c r="EE252" s="262"/>
      <c r="EF252" s="252"/>
      <c r="EG252" s="262"/>
      <c r="EH252" s="252"/>
      <c r="EI252" s="262"/>
      <c r="EJ252" s="252"/>
      <c r="EK252" s="262"/>
      <c r="EL252" s="284"/>
      <c r="EM252" s="252"/>
      <c r="EN252" s="262">
        <v>1698.6951364175563</v>
      </c>
      <c r="EO252" s="252">
        <v>2004.5002958672026</v>
      </c>
      <c r="EP252" s="262"/>
      <c r="EQ252" s="252"/>
      <c r="ER252" s="262"/>
      <c r="ES252" s="252"/>
      <c r="ET252" s="262"/>
      <c r="EU252" s="284"/>
      <c r="EV252" s="284"/>
      <c r="EW252" s="252"/>
      <c r="EX252" s="278">
        <v>2182.5930273215799</v>
      </c>
      <c r="EY252" s="251">
        <v>2440.3480623304799</v>
      </c>
      <c r="EZ252" s="251">
        <v>2524.2397498236401</v>
      </c>
      <c r="FA252" s="243">
        <v>3007.9128325875599</v>
      </c>
      <c r="FB252" s="262"/>
      <c r="FC252" s="252"/>
      <c r="FD252" s="262"/>
      <c r="FE252" s="284"/>
      <c r="FF252" s="284"/>
      <c r="FG252" s="252"/>
      <c r="FH252" s="262"/>
      <c r="FI252" s="252"/>
      <c r="FJ252" s="262"/>
      <c r="FK252" s="252"/>
      <c r="FL252" s="262">
        <v>2140.3111933648638</v>
      </c>
      <c r="FM252" s="252">
        <v>2482.6402629265995</v>
      </c>
      <c r="FN252" s="262"/>
      <c r="FO252" s="284"/>
      <c r="FP252" s="284"/>
      <c r="FQ252" s="252"/>
      <c r="FR252" s="262">
        <v>91</v>
      </c>
      <c r="FS252" s="284">
        <v>84</v>
      </c>
      <c r="FT252" s="284">
        <v>93</v>
      </c>
      <c r="FU252" s="252">
        <v>80</v>
      </c>
      <c r="FV252" s="262"/>
      <c r="FW252" s="252"/>
      <c r="FX252" s="262">
        <v>2006</v>
      </c>
      <c r="FY252" s="252"/>
      <c r="FZ252" s="278">
        <v>2427.9464264621365</v>
      </c>
      <c r="GA252" s="243">
        <v>2579.6438020466803</v>
      </c>
      <c r="GB252" s="266"/>
      <c r="GC252" s="262"/>
      <c r="GD252" s="252"/>
      <c r="GE252" s="610">
        <v>6470.3663129707411</v>
      </c>
      <c r="GF252" s="642">
        <v>6903.113171492756</v>
      </c>
      <c r="GG252" s="642">
        <v>7754.1422804189824</v>
      </c>
      <c r="GH252" s="611">
        <v>8800.8390312931442</v>
      </c>
      <c r="GI252" s="266"/>
      <c r="GJ252" s="266"/>
      <c r="GK252" s="266"/>
      <c r="GL252" s="266"/>
      <c r="GM252" s="278">
        <v>1221.2550078846184</v>
      </c>
      <c r="GN252" s="251">
        <v>1295.9647012868209</v>
      </c>
      <c r="GO252" s="251">
        <v>1363.1437340862658</v>
      </c>
      <c r="GP252" s="243">
        <v>1519.7638356834075</v>
      </c>
      <c r="GQ252" s="278">
        <v>2079.3886732901033</v>
      </c>
      <c r="GR252" s="251">
        <v>2157.8317729477853</v>
      </c>
      <c r="GS252" s="251">
        <v>2248.4936884479162</v>
      </c>
      <c r="GT252" s="243">
        <v>2392.2945214594706</v>
      </c>
      <c r="GU252" s="278">
        <v>458.01571843619996</v>
      </c>
      <c r="GV252" s="251">
        <v>511.82027622153305</v>
      </c>
      <c r="GW252" s="251">
        <v>611.92181414597997</v>
      </c>
      <c r="GX252" s="243">
        <v>686.11065308940795</v>
      </c>
      <c r="GY252" s="278">
        <v>484.265985122085</v>
      </c>
      <c r="GZ252" s="251">
        <v>552.5113875344399</v>
      </c>
      <c r="HA252" s="251">
        <v>553.71508911563103</v>
      </c>
      <c r="HB252" s="243">
        <v>640.59721384481111</v>
      </c>
      <c r="HC252" s="266">
        <v>1079.8689496883001</v>
      </c>
      <c r="HD252" s="262"/>
      <c r="HE252" s="252"/>
      <c r="HF252" s="610">
        <v>1672.326512791622</v>
      </c>
      <c r="HG252" s="642">
        <v>1933.2068079419644</v>
      </c>
      <c r="HH252" s="642">
        <v>2285.820645791669</v>
      </c>
      <c r="HI252" s="611">
        <v>2832.4674096481626</v>
      </c>
      <c r="HJ252" s="262"/>
      <c r="HK252" s="252"/>
      <c r="HL252" s="262">
        <v>830</v>
      </c>
      <c r="HM252" s="284">
        <v>900</v>
      </c>
      <c r="HN252" s="284">
        <v>1120</v>
      </c>
      <c r="HO252" s="252">
        <v>1280</v>
      </c>
      <c r="HP252" s="262"/>
      <c r="HQ252" s="252"/>
      <c r="HR252" s="278">
        <v>32046.592848590321</v>
      </c>
      <c r="HS252" s="251">
        <v>34408.699410243382</v>
      </c>
      <c r="HT252" s="251">
        <v>37838.642628895766</v>
      </c>
      <c r="HU252" s="243">
        <v>42217.399249426919</v>
      </c>
      <c r="HV252" s="262"/>
      <c r="HW252" s="252"/>
      <c r="HX252" s="262"/>
      <c r="HY252" s="252"/>
      <c r="HZ252" s="278">
        <v>771.50592069975517</v>
      </c>
      <c r="IA252" s="251">
        <v>775.99293510784207</v>
      </c>
      <c r="IB252" s="251">
        <v>786.16836179218342</v>
      </c>
      <c r="IC252" s="243">
        <v>811.18741955553401</v>
      </c>
      <c r="ID252" s="262"/>
      <c r="IE252" s="252"/>
      <c r="IF252" s="262"/>
      <c r="IG252" s="252"/>
      <c r="IH252" s="278">
        <v>2358.7593686744322</v>
      </c>
      <c r="II252" s="251">
        <v>2506.4268480084183</v>
      </c>
      <c r="IJ252" s="251">
        <v>2750.2465733325193</v>
      </c>
      <c r="IK252" s="243">
        <v>2878.9531786147018</v>
      </c>
      <c r="IL252" s="266"/>
      <c r="IM252" s="262"/>
      <c r="IN252" s="252"/>
      <c r="IO252" s="262">
        <v>1020</v>
      </c>
      <c r="IP252" s="284"/>
      <c r="IQ252" s="284"/>
      <c r="IR252" s="252">
        <v>1200</v>
      </c>
      <c r="IS252" s="262">
        <v>1700</v>
      </c>
      <c r="IT252" s="284"/>
      <c r="IU252" s="284"/>
      <c r="IV252" s="252">
        <v>2270</v>
      </c>
      <c r="IW252" s="278">
        <v>2488.8696087602402</v>
      </c>
      <c r="IX252" s="251">
        <v>2845.9025353653483</v>
      </c>
      <c r="IY252" s="251">
        <v>3059.245579506146</v>
      </c>
      <c r="IZ252" s="243">
        <v>3400.2178615262892</v>
      </c>
      <c r="JA252" s="266"/>
      <c r="JB252" s="262">
        <v>259.01344011909543</v>
      </c>
      <c r="JC252" s="284">
        <v>262.30842020363957</v>
      </c>
      <c r="JD252" s="284">
        <v>320.0468906972477</v>
      </c>
      <c r="JE252" s="252">
        <v>325.97072145767919</v>
      </c>
      <c r="JF252" s="262"/>
      <c r="JG252" s="284"/>
      <c r="JH252" s="252"/>
      <c r="JI252" s="262"/>
      <c r="JJ252" s="252"/>
      <c r="JK252" s="278">
        <v>1387.6294623834785</v>
      </c>
      <c r="JL252" s="251">
        <v>1482.8201165258881</v>
      </c>
      <c r="JM252" s="251">
        <v>1574.8731562310049</v>
      </c>
      <c r="JN252" s="243">
        <v>1709.0624574174976</v>
      </c>
      <c r="JO252" s="262"/>
      <c r="JP252" s="252"/>
      <c r="JQ252" s="278">
        <v>1393.251661969585</v>
      </c>
      <c r="JR252" s="251">
        <v>1433.952766749914</v>
      </c>
      <c r="JS252" s="251">
        <v>1635.4671302627783</v>
      </c>
      <c r="JT252" s="243">
        <v>1936.1258720337635</v>
      </c>
      <c r="JU252" s="262">
        <v>2780</v>
      </c>
      <c r="JV252" s="284"/>
      <c r="JW252" s="284"/>
      <c r="JX252" s="252">
        <v>3870</v>
      </c>
      <c r="JY252" s="262">
        <v>210.50241002166533</v>
      </c>
      <c r="JZ252" s="284">
        <v>210.46460653378517</v>
      </c>
      <c r="KA252" s="284">
        <v>219.99879653111228</v>
      </c>
      <c r="KB252" s="252">
        <v>218.21846734857991</v>
      </c>
      <c r="KC252" s="262"/>
      <c r="KD252" s="284"/>
      <c r="KE252" s="284"/>
      <c r="KF252" s="288"/>
    </row>
    <row r="253" spans="1:292" s="151" customFormat="1" ht="14">
      <c r="A253" s="881"/>
      <c r="B253" s="747" t="s">
        <v>466</v>
      </c>
      <c r="C253" s="266"/>
      <c r="D253" s="610">
        <v>176.59996164207723</v>
      </c>
      <c r="E253" s="642">
        <v>188.6466873750403</v>
      </c>
      <c r="F253" s="642">
        <v>213.15765321907483</v>
      </c>
      <c r="G253" s="642">
        <v>227.62989993715655</v>
      </c>
      <c r="H253" s="611">
        <v>237.82576528556356</v>
      </c>
      <c r="I253" s="262">
        <v>260</v>
      </c>
      <c r="J253" s="284">
        <v>300</v>
      </c>
      <c r="K253" s="284">
        <v>310</v>
      </c>
      <c r="L253" s="252">
        <v>340</v>
      </c>
      <c r="M253" s="262">
        <v>1955.6991831630912</v>
      </c>
      <c r="N253" s="284"/>
      <c r="O253" s="284"/>
      <c r="P253" s="252">
        <v>2499.2607719880448</v>
      </c>
      <c r="Q253" s="262"/>
      <c r="R253" s="284"/>
      <c r="S253" s="284"/>
      <c r="T253" s="252"/>
      <c r="U253" s="262"/>
      <c r="V253" s="284"/>
      <c r="W253" s="252"/>
      <c r="X253" s="610">
        <v>1687.4267960111897</v>
      </c>
      <c r="Y253" s="642">
        <v>1840.2374297970007</v>
      </c>
      <c r="Z253" s="642">
        <v>2320.4693079941285</v>
      </c>
      <c r="AA253" s="611">
        <v>2762.2595357269679</v>
      </c>
      <c r="AB253" s="262">
        <v>1578.5847123042088</v>
      </c>
      <c r="AC253" s="284">
        <v>1674.6019762817602</v>
      </c>
      <c r="AD253" s="284">
        <v>1879.8419161701718</v>
      </c>
      <c r="AE253" s="252">
        <v>2102.8856583500874</v>
      </c>
      <c r="AF253" s="262"/>
      <c r="AG253" s="284"/>
      <c r="AH253" s="284"/>
      <c r="AI253" s="284"/>
      <c r="AJ253" s="252"/>
      <c r="AK253" s="262">
        <v>2557.3501013641207</v>
      </c>
      <c r="AL253" s="284"/>
      <c r="AM253" s="284"/>
      <c r="AN253" s="252">
        <v>4130</v>
      </c>
      <c r="AO253" s="418">
        <v>0.33</v>
      </c>
      <c r="AP253" s="420">
        <v>0.3</v>
      </c>
      <c r="AQ253" s="610">
        <v>115.5476036580345</v>
      </c>
      <c r="AR253" s="642">
        <v>143.85783125172256</v>
      </c>
      <c r="AS253" s="642">
        <v>140.48415538749069</v>
      </c>
      <c r="AT253" s="611">
        <v>159.9235176739524</v>
      </c>
      <c r="AU253" s="262">
        <v>1140</v>
      </c>
      <c r="AV253" s="284">
        <v>1140</v>
      </c>
      <c r="AW253" s="284">
        <v>1300</v>
      </c>
      <c r="AX253" s="252">
        <v>1320</v>
      </c>
      <c r="AY253" s="418"/>
      <c r="AZ253" s="419"/>
      <c r="BA253" s="419"/>
      <c r="BB253" s="420"/>
      <c r="BC253" s="262">
        <v>1930</v>
      </c>
      <c r="BD253" s="284">
        <v>2009.9999999999998</v>
      </c>
      <c r="BE253" s="284">
        <v>2130</v>
      </c>
      <c r="BF253" s="252">
        <v>2480</v>
      </c>
      <c r="BG253" s="262">
        <v>2240</v>
      </c>
      <c r="BH253" s="284"/>
      <c r="BI253" s="284"/>
      <c r="BJ253" s="252">
        <v>2190</v>
      </c>
      <c r="BK253" s="262"/>
      <c r="BL253" s="252"/>
      <c r="BM253" s="262"/>
      <c r="BN253" s="284"/>
      <c r="BO253" s="284"/>
      <c r="BP253" s="252"/>
      <c r="BQ253" s="266"/>
      <c r="BR253" s="262"/>
      <c r="BS253" s="284"/>
      <c r="BT253" s="252"/>
      <c r="BU253" s="262"/>
      <c r="BV253" s="284"/>
      <c r="BW253" s="252"/>
      <c r="BX253" s="262"/>
      <c r="BY253" s="284"/>
      <c r="BZ253" s="252"/>
      <c r="CA253" s="262"/>
      <c r="CB253" s="284"/>
      <c r="CC253" s="252"/>
      <c r="CD253" s="262"/>
      <c r="CE253" s="284"/>
      <c r="CF253" s="252"/>
      <c r="CG253" s="262"/>
      <c r="CH253" s="284"/>
      <c r="CI253" s="252"/>
      <c r="CJ253" s="262">
        <v>18.28</v>
      </c>
      <c r="CK253" s="252">
        <v>19.690000000000001</v>
      </c>
      <c r="CL253" s="610">
        <v>1447.0255083926254</v>
      </c>
      <c r="CM253" s="611">
        <v>1585</v>
      </c>
      <c r="CN253" s="610">
        <v>746</v>
      </c>
      <c r="CO253" s="611">
        <v>1094.8352747668628</v>
      </c>
      <c r="CP253" s="262">
        <v>1629.7343502905214</v>
      </c>
      <c r="CQ253" s="252">
        <v>1997.1221779263883</v>
      </c>
      <c r="CR253" s="266">
        <v>1452</v>
      </c>
      <c r="CS253" s="266">
        <v>1851.9872470270161</v>
      </c>
      <c r="CT253" s="262">
        <v>933.61793367049097</v>
      </c>
      <c r="CU253" s="252">
        <v>1158.0108487338155</v>
      </c>
      <c r="CV253" s="604">
        <v>4623.069056048359</v>
      </c>
      <c r="CW253" s="748">
        <v>5707.8520033432651</v>
      </c>
      <c r="CX253" s="748">
        <v>6874.8197067878809</v>
      </c>
      <c r="CY253" s="605">
        <v>7233.0632714723233</v>
      </c>
      <c r="CZ253" s="266"/>
      <c r="DA253" s="610">
        <v>80</v>
      </c>
      <c r="DB253" s="642">
        <v>94</v>
      </c>
      <c r="DC253" s="642">
        <v>96.6</v>
      </c>
      <c r="DD253" s="642">
        <v>101</v>
      </c>
      <c r="DE253" s="611">
        <v>83.1</v>
      </c>
      <c r="DF253" s="610">
        <v>175.98749331534643</v>
      </c>
      <c r="DG253" s="642">
        <v>191.22977551540376</v>
      </c>
      <c r="DH253" s="642">
        <v>215.04707444375265</v>
      </c>
      <c r="DI253" s="642">
        <v>245.9341233656387</v>
      </c>
      <c r="DJ253" s="611">
        <v>237.8270273100471</v>
      </c>
      <c r="DK253" s="262">
        <v>122.33850038868935</v>
      </c>
      <c r="DL253" s="284">
        <v>136.83324266262375</v>
      </c>
      <c r="DM253" s="284">
        <v>141.53594372195178</v>
      </c>
      <c r="DN253" s="252">
        <v>140.84229908510571</v>
      </c>
      <c r="DO253" s="262">
        <v>2177.1054226145216</v>
      </c>
      <c r="DP253" s="284">
        <v>2698.7933372570419</v>
      </c>
      <c r="DQ253" s="284">
        <v>3103.986562121816</v>
      </c>
      <c r="DR253" s="252">
        <v>3282.3047620684224</v>
      </c>
      <c r="DS253" s="610">
        <v>1887.3063929317768</v>
      </c>
      <c r="DT253" s="642">
        <v>2280.6358315454086</v>
      </c>
      <c r="DU253" s="642">
        <v>2914.3776545708492</v>
      </c>
      <c r="DV253" s="611">
        <v>3610.2982875582115</v>
      </c>
      <c r="DW253" s="749"/>
      <c r="DX253" s="749"/>
      <c r="DY253" s="262">
        <v>1700</v>
      </c>
      <c r="DZ253" s="284"/>
      <c r="EA253" s="284"/>
      <c r="EB253" s="252">
        <v>2110</v>
      </c>
      <c r="EC253" s="266"/>
      <c r="ED253" s="266"/>
      <c r="EE253" s="262"/>
      <c r="EF253" s="252"/>
      <c r="EG253" s="262"/>
      <c r="EH253" s="252"/>
      <c r="EI253" s="262"/>
      <c r="EJ253" s="252"/>
      <c r="EK253" s="262"/>
      <c r="EL253" s="284"/>
      <c r="EM253" s="252"/>
      <c r="EN253" s="262">
        <v>1854.5397095721237</v>
      </c>
      <c r="EO253" s="252">
        <v>2229.3749416051573</v>
      </c>
      <c r="EP253" s="262"/>
      <c r="EQ253" s="252"/>
      <c r="ER253" s="262"/>
      <c r="ES253" s="252"/>
      <c r="ET253" s="262"/>
      <c r="EU253" s="284"/>
      <c r="EV253" s="284"/>
      <c r="EW253" s="252"/>
      <c r="EX253" s="278">
        <v>1788.1769178030199</v>
      </c>
      <c r="EY253" s="251">
        <v>2032.3778013317799</v>
      </c>
      <c r="EZ253" s="251">
        <v>2181.5227065751401</v>
      </c>
      <c r="FA253" s="243">
        <v>2457.9497318797298</v>
      </c>
      <c r="FB253" s="262"/>
      <c r="FC253" s="252"/>
      <c r="FD253" s="262"/>
      <c r="FE253" s="284"/>
      <c r="FF253" s="284"/>
      <c r="FG253" s="252"/>
      <c r="FH253" s="262"/>
      <c r="FI253" s="252"/>
      <c r="FJ253" s="262"/>
      <c r="FK253" s="252"/>
      <c r="FL253" s="262">
        <v>1854.9535037813876</v>
      </c>
      <c r="FM253" s="252">
        <v>2176.1924795994451</v>
      </c>
      <c r="FN253" s="262"/>
      <c r="FO253" s="284"/>
      <c r="FP253" s="284"/>
      <c r="FQ253" s="252"/>
      <c r="FR253" s="262">
        <v>86</v>
      </c>
      <c r="FS253" s="284">
        <v>76</v>
      </c>
      <c r="FT253" s="284">
        <v>89</v>
      </c>
      <c r="FU253" s="252">
        <v>71</v>
      </c>
      <c r="FV253" s="262"/>
      <c r="FW253" s="252"/>
      <c r="FX253" s="262">
        <v>2257</v>
      </c>
      <c r="FY253" s="252"/>
      <c r="FZ253" s="278">
        <v>2181.3697314288747</v>
      </c>
      <c r="GA253" s="243">
        <v>2358.8705475857632</v>
      </c>
      <c r="GB253" s="266"/>
      <c r="GC253" s="262"/>
      <c r="GD253" s="252"/>
      <c r="GE253" s="610">
        <v>6005.7674341401798</v>
      </c>
      <c r="GF253" s="642">
        <v>6405.6617819869434</v>
      </c>
      <c r="GG253" s="642">
        <v>7176.782200068681</v>
      </c>
      <c r="GH253" s="611">
        <v>8188.9250153073654</v>
      </c>
      <c r="GI253" s="266"/>
      <c r="GJ253" s="266"/>
      <c r="GK253" s="266"/>
      <c r="GL253" s="266"/>
      <c r="GM253" s="278">
        <v>985.6472333092795</v>
      </c>
      <c r="GN253" s="251">
        <v>1061.0169060622229</v>
      </c>
      <c r="GO253" s="251">
        <v>1086.8300205230707</v>
      </c>
      <c r="GP253" s="243">
        <v>1218.8676442925412</v>
      </c>
      <c r="GQ253" s="278">
        <v>1690.0520629528776</v>
      </c>
      <c r="GR253" s="251">
        <v>1754.0456109835934</v>
      </c>
      <c r="GS253" s="251">
        <v>1878.102867837709</v>
      </c>
      <c r="GT253" s="243">
        <v>1974.9210698057834</v>
      </c>
      <c r="GU253" s="278">
        <v>414.17689121606401</v>
      </c>
      <c r="GV253" s="251">
        <v>408.67012308325599</v>
      </c>
      <c r="GW253" s="251">
        <v>488.20770271018</v>
      </c>
      <c r="GX253" s="243">
        <v>569.26114985727804</v>
      </c>
      <c r="GY253" s="278">
        <v>388.16841982951303</v>
      </c>
      <c r="GZ253" s="251">
        <v>425.06510194320003</v>
      </c>
      <c r="HA253" s="251">
        <v>437.45800254957499</v>
      </c>
      <c r="HB253" s="243">
        <v>523.04280704125097</v>
      </c>
      <c r="HC253" s="266">
        <v>1117.3569404867569</v>
      </c>
      <c r="HD253" s="262"/>
      <c r="HE253" s="252"/>
      <c r="HF253" s="610">
        <v>1513.4320779064446</v>
      </c>
      <c r="HG253" s="642">
        <v>1783.7858676615542</v>
      </c>
      <c r="HH253" s="642">
        <v>2105.6376175667783</v>
      </c>
      <c r="HI253" s="611">
        <v>2649.3969685342122</v>
      </c>
      <c r="HJ253" s="262"/>
      <c r="HK253" s="252"/>
      <c r="HL253" s="262">
        <v>730</v>
      </c>
      <c r="HM253" s="284">
        <v>790</v>
      </c>
      <c r="HN253" s="284">
        <v>1000</v>
      </c>
      <c r="HO253" s="252">
        <v>1150</v>
      </c>
      <c r="HP253" s="262"/>
      <c r="HQ253" s="252"/>
      <c r="HR253" s="278">
        <v>27489.13202556987</v>
      </c>
      <c r="HS253" s="251">
        <v>29369.589139652915</v>
      </c>
      <c r="HT253" s="251">
        <v>32652.853006413818</v>
      </c>
      <c r="HU253" s="243">
        <v>35964.680840997775</v>
      </c>
      <c r="HV253" s="262"/>
      <c r="HW253" s="252"/>
      <c r="HX253" s="262"/>
      <c r="HY253" s="252"/>
      <c r="HZ253" s="278">
        <v>760.36823959596825</v>
      </c>
      <c r="IA253" s="251">
        <v>773.26924702154474</v>
      </c>
      <c r="IB253" s="251">
        <v>783.31010536464942</v>
      </c>
      <c r="IC253" s="243">
        <v>801.13928515892951</v>
      </c>
      <c r="ID253" s="262"/>
      <c r="IE253" s="252"/>
      <c r="IF253" s="262"/>
      <c r="IG253" s="252"/>
      <c r="IH253" s="278">
        <v>2151.890100878391</v>
      </c>
      <c r="II253" s="251">
        <v>2348.4123337794872</v>
      </c>
      <c r="IJ253" s="251">
        <v>2638.6067050478377</v>
      </c>
      <c r="IK253" s="243">
        <v>2668.0697234587519</v>
      </c>
      <c r="IL253" s="266"/>
      <c r="IM253" s="262"/>
      <c r="IN253" s="252"/>
      <c r="IO253" s="262">
        <v>910</v>
      </c>
      <c r="IP253" s="284"/>
      <c r="IQ253" s="284"/>
      <c r="IR253" s="252">
        <v>1090</v>
      </c>
      <c r="IS253" s="262">
        <v>1550</v>
      </c>
      <c r="IT253" s="284"/>
      <c r="IU253" s="284"/>
      <c r="IV253" s="252">
        <v>2110</v>
      </c>
      <c r="IW253" s="278">
        <v>2113.0553849530365</v>
      </c>
      <c r="IX253" s="251">
        <v>2361.4589561128792</v>
      </c>
      <c r="IY253" s="251">
        <v>2650.4642839318058</v>
      </c>
      <c r="IZ253" s="243">
        <v>2804.9073929312408</v>
      </c>
      <c r="JA253" s="266"/>
      <c r="JB253" s="262">
        <v>214.40723781807023</v>
      </c>
      <c r="JC253" s="284">
        <v>217.38168712027007</v>
      </c>
      <c r="JD253" s="284">
        <v>255.97798789930164</v>
      </c>
      <c r="JE253" s="252">
        <v>259.5706172379335</v>
      </c>
      <c r="JF253" s="262"/>
      <c r="JG253" s="284"/>
      <c r="JH253" s="252"/>
      <c r="JI253" s="262"/>
      <c r="JJ253" s="252"/>
      <c r="JK253" s="278">
        <v>1207.860957273351</v>
      </c>
      <c r="JL253" s="251">
        <v>1290.1624173722378</v>
      </c>
      <c r="JM253" s="251">
        <v>1388.2291116057909</v>
      </c>
      <c r="JN253" s="243">
        <v>1482.7073534813069</v>
      </c>
      <c r="JO253" s="262"/>
      <c r="JP253" s="252"/>
      <c r="JQ253" s="278">
        <v>1139.0308778906754</v>
      </c>
      <c r="JR253" s="251">
        <v>1209.5587943555172</v>
      </c>
      <c r="JS253" s="251">
        <v>1359.0116595158054</v>
      </c>
      <c r="JT253" s="243">
        <v>1536.3535805699426</v>
      </c>
      <c r="JU253" s="262">
        <v>2510</v>
      </c>
      <c r="JV253" s="284"/>
      <c r="JW253" s="284"/>
      <c r="JX253" s="252">
        <v>3560</v>
      </c>
      <c r="JY253" s="262">
        <v>191.14631692262498</v>
      </c>
      <c r="JZ253" s="284">
        <v>191.34640817433259</v>
      </c>
      <c r="KA253" s="284">
        <v>194.23616873479241</v>
      </c>
      <c r="KB253" s="252">
        <v>200.93918858690779</v>
      </c>
      <c r="KC253" s="262"/>
      <c r="KD253" s="284"/>
      <c r="KE253" s="284"/>
      <c r="KF253" s="288"/>
    </row>
    <row r="254" spans="1:292" s="151" customFormat="1" ht="14">
      <c r="A254" s="881"/>
      <c r="B254" s="747" t="s">
        <v>467</v>
      </c>
      <c r="C254" s="266"/>
      <c r="D254" s="610">
        <v>158.94072991828079</v>
      </c>
      <c r="E254" s="642">
        <v>170.46723814749802</v>
      </c>
      <c r="F254" s="642">
        <v>193.66848657738876</v>
      </c>
      <c r="G254" s="642">
        <v>201.98085075727806</v>
      </c>
      <c r="H254" s="611">
        <v>217.78941535479407</v>
      </c>
      <c r="I254" s="262">
        <v>250</v>
      </c>
      <c r="J254" s="284">
        <v>290</v>
      </c>
      <c r="K254" s="284">
        <v>300</v>
      </c>
      <c r="L254" s="252">
        <v>310</v>
      </c>
      <c r="M254" s="262">
        <v>1896.4690343569507</v>
      </c>
      <c r="N254" s="284"/>
      <c r="O254" s="284"/>
      <c r="P254" s="252">
        <v>2447.3180382271285</v>
      </c>
      <c r="Q254" s="262"/>
      <c r="R254" s="284"/>
      <c r="S254" s="284"/>
      <c r="T254" s="252"/>
      <c r="U254" s="262"/>
      <c r="V254" s="284"/>
      <c r="W254" s="252"/>
      <c r="X254" s="610">
        <v>1596.509180414613</v>
      </c>
      <c r="Y254" s="642">
        <v>1752.3458421856174</v>
      </c>
      <c r="Z254" s="642">
        <v>2166.0996626054375</v>
      </c>
      <c r="AA254" s="611">
        <v>2612.5280413278006</v>
      </c>
      <c r="AB254" s="262">
        <v>1467.1113011348812</v>
      </c>
      <c r="AC254" s="284">
        <v>1598.0247189052254</v>
      </c>
      <c r="AD254" s="284">
        <v>1729.6416436708921</v>
      </c>
      <c r="AE254" s="252">
        <v>1940.9353818392567</v>
      </c>
      <c r="AF254" s="262"/>
      <c r="AG254" s="284"/>
      <c r="AH254" s="284"/>
      <c r="AI254" s="284"/>
      <c r="AJ254" s="252"/>
      <c r="AK254" s="262">
        <v>2290.886850152905</v>
      </c>
      <c r="AL254" s="284"/>
      <c r="AM254" s="284"/>
      <c r="AN254" s="252">
        <v>3720</v>
      </c>
      <c r="AO254" s="418">
        <v>0.3</v>
      </c>
      <c r="AP254" s="420">
        <v>0.3</v>
      </c>
      <c r="AQ254" s="610">
        <v>117.55768797718618</v>
      </c>
      <c r="AR254" s="642">
        <v>130.16999998104578</v>
      </c>
      <c r="AS254" s="642">
        <v>143.95044528207723</v>
      </c>
      <c r="AT254" s="611">
        <v>162.90789502150639</v>
      </c>
      <c r="AU254" s="262">
        <v>1030</v>
      </c>
      <c r="AV254" s="284">
        <v>1100</v>
      </c>
      <c r="AW254" s="284">
        <v>1270</v>
      </c>
      <c r="AX254" s="252">
        <v>1230</v>
      </c>
      <c r="AY254" s="418"/>
      <c r="AZ254" s="419"/>
      <c r="BA254" s="419"/>
      <c r="BB254" s="420"/>
      <c r="BC254" s="262">
        <v>1630</v>
      </c>
      <c r="BD254" s="284">
        <v>1700</v>
      </c>
      <c r="BE254" s="284">
        <v>1870</v>
      </c>
      <c r="BF254" s="252">
        <v>2210</v>
      </c>
      <c r="BG254" s="262">
        <v>1980</v>
      </c>
      <c r="BH254" s="284"/>
      <c r="BI254" s="284"/>
      <c r="BJ254" s="252">
        <v>2009.9999999999998</v>
      </c>
      <c r="BK254" s="262"/>
      <c r="BL254" s="252"/>
      <c r="BM254" s="262"/>
      <c r="BN254" s="284"/>
      <c r="BO254" s="284"/>
      <c r="BP254" s="252"/>
      <c r="BQ254" s="266"/>
      <c r="BR254" s="262"/>
      <c r="BS254" s="284"/>
      <c r="BT254" s="252"/>
      <c r="BU254" s="262"/>
      <c r="BV254" s="284"/>
      <c r="BW254" s="252"/>
      <c r="BX254" s="262"/>
      <c r="BY254" s="284"/>
      <c r="BZ254" s="252"/>
      <c r="CA254" s="262"/>
      <c r="CB254" s="284"/>
      <c r="CC254" s="252"/>
      <c r="CD254" s="262"/>
      <c r="CE254" s="284"/>
      <c r="CF254" s="252"/>
      <c r="CG254" s="262"/>
      <c r="CH254" s="284"/>
      <c r="CI254" s="252"/>
      <c r="CJ254" s="262">
        <v>15.92</v>
      </c>
      <c r="CK254" s="252">
        <v>17.36</v>
      </c>
      <c r="CL254" s="610">
        <v>1962.5028371557753</v>
      </c>
      <c r="CM254" s="611">
        <v>2133</v>
      </c>
      <c r="CN254" s="610">
        <v>644</v>
      </c>
      <c r="CO254" s="611">
        <v>941.15332858665306</v>
      </c>
      <c r="CP254" s="262">
        <v>1291.9510421345362</v>
      </c>
      <c r="CQ254" s="252">
        <v>1555.3568954037892</v>
      </c>
      <c r="CR254" s="266">
        <v>1245</v>
      </c>
      <c r="CS254" s="266">
        <v>1472.9281469954572</v>
      </c>
      <c r="CT254" s="262">
        <v>903.99346922017321</v>
      </c>
      <c r="CU254" s="252">
        <v>1111.3652560734126</v>
      </c>
      <c r="CV254" s="604">
        <v>3979.7223093944112</v>
      </c>
      <c r="CW254" s="748">
        <v>4830.3928218896499</v>
      </c>
      <c r="CX254" s="748">
        <v>5803.4362179005648</v>
      </c>
      <c r="CY254" s="605">
        <v>5679.7791196805865</v>
      </c>
      <c r="CZ254" s="266"/>
      <c r="DA254" s="610">
        <v>71.400000000000006</v>
      </c>
      <c r="DB254" s="642">
        <v>83.3</v>
      </c>
      <c r="DC254" s="642">
        <v>89.5</v>
      </c>
      <c r="DD254" s="642">
        <v>96.5</v>
      </c>
      <c r="DE254" s="611">
        <v>77.900000000000006</v>
      </c>
      <c r="DF254" s="610">
        <v>159.75892874851121</v>
      </c>
      <c r="DG254" s="642">
        <v>173.26610811686211</v>
      </c>
      <c r="DH254" s="642">
        <v>194.66844413474846</v>
      </c>
      <c r="DI254" s="642">
        <v>220.83798105273442</v>
      </c>
      <c r="DJ254" s="611">
        <v>217.19756355277627</v>
      </c>
      <c r="DK254" s="262">
        <v>113.00146581088656</v>
      </c>
      <c r="DL254" s="284">
        <v>125.89066892912329</v>
      </c>
      <c r="DM254" s="284">
        <v>124.159514951579</v>
      </c>
      <c r="DN254" s="252">
        <v>130.75730984628098</v>
      </c>
      <c r="DO254" s="262">
        <v>2099.177140555581</v>
      </c>
      <c r="DP254" s="284">
        <v>2502.0819325014813</v>
      </c>
      <c r="DQ254" s="284">
        <v>2866.6925274285759</v>
      </c>
      <c r="DR254" s="252">
        <v>3214.6494831341142</v>
      </c>
      <c r="DS254" s="610">
        <v>1658.0142548458646</v>
      </c>
      <c r="DT254" s="642">
        <v>2013.8294744815869</v>
      </c>
      <c r="DU254" s="642">
        <v>2573.8010374094765</v>
      </c>
      <c r="DV254" s="611">
        <v>3267.1490203853386</v>
      </c>
      <c r="DW254" s="749"/>
      <c r="DX254" s="749"/>
      <c r="DY254" s="262">
        <v>850</v>
      </c>
      <c r="DZ254" s="284"/>
      <c r="EA254" s="284"/>
      <c r="EB254" s="252">
        <v>1060</v>
      </c>
      <c r="EC254" s="266"/>
      <c r="ED254" s="266"/>
      <c r="EE254" s="262"/>
      <c r="EF254" s="252"/>
      <c r="EG254" s="262"/>
      <c r="EH254" s="252"/>
      <c r="EI254" s="262"/>
      <c r="EJ254" s="252"/>
      <c r="EK254" s="262"/>
      <c r="EL254" s="284"/>
      <c r="EM254" s="252"/>
      <c r="EN254" s="262">
        <v>2246.9199274867519</v>
      </c>
      <c r="EO254" s="252">
        <v>2726.9405255016768</v>
      </c>
      <c r="EP254" s="262"/>
      <c r="EQ254" s="252"/>
      <c r="ER254" s="262"/>
      <c r="ES254" s="252"/>
      <c r="ET254" s="262"/>
      <c r="EU254" s="284"/>
      <c r="EV254" s="284"/>
      <c r="EW254" s="252"/>
      <c r="EX254" s="278">
        <v>1664.08832279135</v>
      </c>
      <c r="EY254" s="251">
        <v>1796.2704449087601</v>
      </c>
      <c r="EZ254" s="251">
        <v>1873.3824570074999</v>
      </c>
      <c r="FA254" s="243">
        <v>2210.6901308256201</v>
      </c>
      <c r="FB254" s="262"/>
      <c r="FC254" s="252"/>
      <c r="FD254" s="262"/>
      <c r="FE254" s="284"/>
      <c r="FF254" s="284"/>
      <c r="FG254" s="252"/>
      <c r="FH254" s="262"/>
      <c r="FI254" s="252"/>
      <c r="FJ254" s="262"/>
      <c r="FK254" s="252"/>
      <c r="FL254" s="262">
        <v>1492.088788356524</v>
      </c>
      <c r="FM254" s="252">
        <v>1779.8697863513103</v>
      </c>
      <c r="FN254" s="262"/>
      <c r="FO254" s="284"/>
      <c r="FP254" s="284"/>
      <c r="FQ254" s="252"/>
      <c r="FR254" s="262">
        <v>80</v>
      </c>
      <c r="FS254" s="284">
        <v>74</v>
      </c>
      <c r="FT254" s="284">
        <v>82</v>
      </c>
      <c r="FU254" s="252">
        <v>72</v>
      </c>
      <c r="FV254" s="262"/>
      <c r="FW254" s="252"/>
      <c r="FX254" s="262">
        <v>2653</v>
      </c>
      <c r="FY254" s="252"/>
      <c r="FZ254" s="278">
        <v>2093.8931982780618</v>
      </c>
      <c r="GA254" s="243">
        <v>2224.0365188175356</v>
      </c>
      <c r="GB254" s="266"/>
      <c r="GC254" s="262"/>
      <c r="GD254" s="252"/>
      <c r="GE254" s="610">
        <v>5308.0317613794314</v>
      </c>
      <c r="GF254" s="642">
        <v>5649.4136191858779</v>
      </c>
      <c r="GG254" s="642">
        <v>6359.158080627778</v>
      </c>
      <c r="GH254" s="611">
        <v>7227.8715423788817</v>
      </c>
      <c r="GI254" s="266"/>
      <c r="GJ254" s="266"/>
      <c r="GK254" s="266"/>
      <c r="GL254" s="266"/>
      <c r="GM254" s="278">
        <v>847.83476447340934</v>
      </c>
      <c r="GN254" s="251">
        <v>906.09065574957879</v>
      </c>
      <c r="GO254" s="251">
        <v>926.85841468726164</v>
      </c>
      <c r="GP254" s="243">
        <v>1032.6394958886847</v>
      </c>
      <c r="GQ254" s="278">
        <v>1490.8909421314888</v>
      </c>
      <c r="GR254" s="251">
        <v>1551.2793255862864</v>
      </c>
      <c r="GS254" s="251">
        <v>1673.3616985360593</v>
      </c>
      <c r="GT254" s="243">
        <v>1812.5064205581971</v>
      </c>
      <c r="GU254" s="278">
        <v>330.23983386468603</v>
      </c>
      <c r="GV254" s="251">
        <v>363.29312606272902</v>
      </c>
      <c r="GW254" s="251">
        <v>447.94586989912699</v>
      </c>
      <c r="GX254" s="243">
        <v>488.51327697745103</v>
      </c>
      <c r="GY254" s="278">
        <v>362.19135345824697</v>
      </c>
      <c r="GZ254" s="251">
        <v>386.24525633207503</v>
      </c>
      <c r="HA254" s="251">
        <v>419.325692776312</v>
      </c>
      <c r="HB254" s="243">
        <v>459.49968612776996</v>
      </c>
      <c r="HC254" s="266">
        <v>1152.461053923138</v>
      </c>
      <c r="HD254" s="262"/>
      <c r="HE254" s="252"/>
      <c r="HF254" s="610">
        <v>1341.3404656741081</v>
      </c>
      <c r="HG254" s="642">
        <v>1551.5417945166523</v>
      </c>
      <c r="HH254" s="642">
        <v>1826.8647340208138</v>
      </c>
      <c r="HI254" s="611">
        <v>2244.7834369377902</v>
      </c>
      <c r="HJ254" s="262"/>
      <c r="HK254" s="252"/>
      <c r="HL254" s="262">
        <v>680</v>
      </c>
      <c r="HM254" s="284">
        <v>710</v>
      </c>
      <c r="HN254" s="284">
        <v>910</v>
      </c>
      <c r="HO254" s="252">
        <v>1030</v>
      </c>
      <c r="HP254" s="262"/>
      <c r="HQ254" s="252"/>
      <c r="HR254" s="278">
        <v>25889.028693481254</v>
      </c>
      <c r="HS254" s="251">
        <v>28078.285606848935</v>
      </c>
      <c r="HT254" s="251">
        <v>30246.243841805699</v>
      </c>
      <c r="HU254" s="243">
        <v>33552.599625461422</v>
      </c>
      <c r="HV254" s="262"/>
      <c r="HW254" s="252"/>
      <c r="HX254" s="262"/>
      <c r="HY254" s="252"/>
      <c r="HZ254" s="278">
        <v>690.48281444604936</v>
      </c>
      <c r="IA254" s="251">
        <v>731.84425685208282</v>
      </c>
      <c r="IB254" s="251">
        <v>747.23635997494455</v>
      </c>
      <c r="IC254" s="243">
        <v>752.0786343868325</v>
      </c>
      <c r="ID254" s="262"/>
      <c r="IE254" s="252"/>
      <c r="IF254" s="262"/>
      <c r="IG254" s="252"/>
      <c r="IH254" s="278">
        <v>2052.7305430996121</v>
      </c>
      <c r="II254" s="251">
        <v>2254.8344106298186</v>
      </c>
      <c r="IJ254" s="251">
        <v>2530.500243881861</v>
      </c>
      <c r="IK254" s="243">
        <v>2589.305416418501</v>
      </c>
      <c r="IL254" s="266"/>
      <c r="IM254" s="262"/>
      <c r="IN254" s="252"/>
      <c r="IO254" s="262">
        <v>810</v>
      </c>
      <c r="IP254" s="284"/>
      <c r="IQ254" s="284"/>
      <c r="IR254" s="252">
        <v>970</v>
      </c>
      <c r="IS254" s="262">
        <v>1330</v>
      </c>
      <c r="IT254" s="284"/>
      <c r="IU254" s="284"/>
      <c r="IV254" s="252">
        <v>1810</v>
      </c>
      <c r="IW254" s="278">
        <v>1845.7366132985899</v>
      </c>
      <c r="IX254" s="251">
        <v>2061.6819140946509</v>
      </c>
      <c r="IY254" s="251">
        <v>2320.6824777387997</v>
      </c>
      <c r="IZ254" s="243">
        <v>2514.3223584031589</v>
      </c>
      <c r="JA254" s="266"/>
      <c r="JB254" s="262">
        <v>175.53359731091498</v>
      </c>
      <c r="JC254" s="284">
        <v>175.06435360882566</v>
      </c>
      <c r="JD254" s="284">
        <v>207.2867454739561</v>
      </c>
      <c r="JE254" s="252">
        <v>221.75392821092694</v>
      </c>
      <c r="JF254" s="262"/>
      <c r="JG254" s="284"/>
      <c r="JH254" s="252"/>
      <c r="JI254" s="262"/>
      <c r="JJ254" s="252"/>
      <c r="JK254" s="278">
        <v>1143.2500581592901</v>
      </c>
      <c r="JL254" s="251">
        <v>1220.5502252327308</v>
      </c>
      <c r="JM254" s="251">
        <v>1295.9284830502058</v>
      </c>
      <c r="JN254" s="243">
        <v>1375.7179266567907</v>
      </c>
      <c r="JO254" s="262"/>
      <c r="JP254" s="252"/>
      <c r="JQ254" s="278">
        <v>956.91802462575959</v>
      </c>
      <c r="JR254" s="251">
        <v>1010.6935578324374</v>
      </c>
      <c r="JS254" s="251">
        <v>1219.5261790852533</v>
      </c>
      <c r="JT254" s="243">
        <v>1369.1794756598724</v>
      </c>
      <c r="JU254" s="262">
        <v>2350</v>
      </c>
      <c r="JV254" s="284"/>
      <c r="JW254" s="284"/>
      <c r="JX254" s="252">
        <v>3370</v>
      </c>
      <c r="JY254" s="262">
        <v>172.76589197625916</v>
      </c>
      <c r="JZ254" s="284">
        <v>172.94331189268294</v>
      </c>
      <c r="KA254" s="284">
        <v>191.86523920491985</v>
      </c>
      <c r="KB254" s="252">
        <v>184.49365345126836</v>
      </c>
      <c r="KC254" s="262"/>
      <c r="KD254" s="284"/>
      <c r="KE254" s="284"/>
      <c r="KF254" s="288"/>
    </row>
    <row r="255" spans="1:292" s="151" customFormat="1" ht="14">
      <c r="A255" s="881"/>
      <c r="B255" s="747" t="s">
        <v>468</v>
      </c>
      <c r="C255" s="266"/>
      <c r="D255" s="610">
        <v>141.56130803129176</v>
      </c>
      <c r="E255" s="642">
        <v>153.73607126632746</v>
      </c>
      <c r="F255" s="642">
        <v>174.74308238760784</v>
      </c>
      <c r="G255" s="642">
        <v>184.46146018594177</v>
      </c>
      <c r="H255" s="611">
        <v>193.85097316130472</v>
      </c>
      <c r="I255" s="262">
        <v>230</v>
      </c>
      <c r="J255" s="284">
        <v>250</v>
      </c>
      <c r="K255" s="284">
        <v>290</v>
      </c>
      <c r="L255" s="252">
        <v>310</v>
      </c>
      <c r="M255" s="262">
        <v>1794.7731098805327</v>
      </c>
      <c r="N255" s="284"/>
      <c r="O255" s="284"/>
      <c r="P255" s="252">
        <v>2335.3914717551079</v>
      </c>
      <c r="Q255" s="262"/>
      <c r="R255" s="284"/>
      <c r="S255" s="284"/>
      <c r="T255" s="252"/>
      <c r="U255" s="262"/>
      <c r="V255" s="284"/>
      <c r="W255" s="252"/>
      <c r="X255" s="610">
        <v>1462.7602058988796</v>
      </c>
      <c r="Y255" s="642">
        <v>1609.4179603583334</v>
      </c>
      <c r="Z255" s="642">
        <v>1988.5277518376513</v>
      </c>
      <c r="AA255" s="611">
        <v>2394.6999675495995</v>
      </c>
      <c r="AB255" s="262">
        <v>1405.5618768455477</v>
      </c>
      <c r="AC255" s="284">
        <v>1498.2705137484763</v>
      </c>
      <c r="AD255" s="284">
        <v>1666.7721149547194</v>
      </c>
      <c r="AE255" s="252">
        <v>1900.6207545561208</v>
      </c>
      <c r="AF255" s="262"/>
      <c r="AG255" s="284"/>
      <c r="AH255" s="284"/>
      <c r="AI255" s="284"/>
      <c r="AJ255" s="252"/>
      <c r="AK255" s="262">
        <v>2020.6191801532486</v>
      </c>
      <c r="AL255" s="284"/>
      <c r="AM255" s="284"/>
      <c r="AN255" s="252">
        <v>3340</v>
      </c>
      <c r="AO255" s="418">
        <v>0.28999999999999998</v>
      </c>
      <c r="AP255" s="420">
        <v>0.31</v>
      </c>
      <c r="AQ255" s="610">
        <v>120.50143154291221</v>
      </c>
      <c r="AR255" s="642">
        <v>134.04105096504617</v>
      </c>
      <c r="AS255" s="642">
        <v>148.38568799034502</v>
      </c>
      <c r="AT255" s="611">
        <v>169.90600496728754</v>
      </c>
      <c r="AU255" s="262">
        <v>940</v>
      </c>
      <c r="AV255" s="284">
        <v>1060</v>
      </c>
      <c r="AW255" s="284">
        <v>1110</v>
      </c>
      <c r="AX255" s="252">
        <v>1170</v>
      </c>
      <c r="AY255" s="418"/>
      <c r="AZ255" s="419"/>
      <c r="BA255" s="419"/>
      <c r="BB255" s="420"/>
      <c r="BC255" s="262">
        <v>1430</v>
      </c>
      <c r="BD255" s="284">
        <v>1490</v>
      </c>
      <c r="BE255" s="284">
        <v>1610</v>
      </c>
      <c r="BF255" s="252">
        <v>1920</v>
      </c>
      <c r="BG255" s="262">
        <v>1570</v>
      </c>
      <c r="BH255" s="284"/>
      <c r="BI255" s="284"/>
      <c r="BJ255" s="252">
        <v>1540</v>
      </c>
      <c r="BK255" s="262"/>
      <c r="BL255" s="252"/>
      <c r="BM255" s="262"/>
      <c r="BN255" s="284"/>
      <c r="BO255" s="284"/>
      <c r="BP255" s="252"/>
      <c r="BQ255" s="266"/>
      <c r="BR255" s="262"/>
      <c r="BS255" s="284"/>
      <c r="BT255" s="252"/>
      <c r="BU255" s="262"/>
      <c r="BV255" s="284"/>
      <c r="BW255" s="252"/>
      <c r="BX255" s="262"/>
      <c r="BY255" s="284"/>
      <c r="BZ255" s="252"/>
      <c r="CA255" s="262"/>
      <c r="CB255" s="284"/>
      <c r="CC255" s="252"/>
      <c r="CD255" s="262"/>
      <c r="CE255" s="284"/>
      <c r="CF255" s="252"/>
      <c r="CG255" s="262"/>
      <c r="CH255" s="284"/>
      <c r="CI255" s="252"/>
      <c r="CJ255" s="262">
        <v>13.59</v>
      </c>
      <c r="CK255" s="252">
        <v>14.69</v>
      </c>
      <c r="CL255" s="610">
        <v>2217.5990769939372</v>
      </c>
      <c r="CM255" s="611">
        <v>2376</v>
      </c>
      <c r="CN255" s="610">
        <v>571</v>
      </c>
      <c r="CO255" s="611">
        <v>839.03630185160387</v>
      </c>
      <c r="CP255" s="262">
        <v>985.71188511126775</v>
      </c>
      <c r="CQ255" s="252">
        <v>1201.0715677804756</v>
      </c>
      <c r="CR255" s="266">
        <v>1000</v>
      </c>
      <c r="CS255" s="266">
        <v>1144.4474457612314</v>
      </c>
      <c r="CT255" s="262">
        <v>812.61420859573093</v>
      </c>
      <c r="CU255" s="252">
        <v>987.1206660108503</v>
      </c>
      <c r="CV255" s="604">
        <v>3336.087654594678</v>
      </c>
      <c r="CW255" s="748">
        <v>4028.9101593492287</v>
      </c>
      <c r="CX255" s="748">
        <v>4845.3875771199682</v>
      </c>
      <c r="CY255" s="605">
        <v>4819.1411472603468</v>
      </c>
      <c r="CZ255" s="266"/>
      <c r="DA255" s="610">
        <v>63.4</v>
      </c>
      <c r="DB255" s="642">
        <v>72.3</v>
      </c>
      <c r="DC255" s="642">
        <v>79.5</v>
      </c>
      <c r="DD255" s="642">
        <v>84.9</v>
      </c>
      <c r="DE255" s="611">
        <v>68.8</v>
      </c>
      <c r="DF255" s="610">
        <v>143.74091128945358</v>
      </c>
      <c r="DG255" s="642">
        <v>158.25687084030181</v>
      </c>
      <c r="DH255" s="642">
        <v>175.51385103509381</v>
      </c>
      <c r="DI255" s="642">
        <v>201.10515257432917</v>
      </c>
      <c r="DJ255" s="611">
        <v>195.35463124279292</v>
      </c>
      <c r="DK255" s="262">
        <v>98.344916847643049</v>
      </c>
      <c r="DL255" s="284">
        <v>111.28872842090956</v>
      </c>
      <c r="DM255" s="284">
        <v>111.43284706554338</v>
      </c>
      <c r="DN255" s="252">
        <v>117.58192555000225</v>
      </c>
      <c r="DO255" s="262">
        <v>1932.400144825401</v>
      </c>
      <c r="DP255" s="284">
        <v>2402.1919466387967</v>
      </c>
      <c r="DQ255" s="284">
        <v>2745.5004808898402</v>
      </c>
      <c r="DR255" s="252">
        <v>3096.9541501656558</v>
      </c>
      <c r="DS255" s="610">
        <v>1483.5334529829972</v>
      </c>
      <c r="DT255" s="642">
        <v>1805.6218063682834</v>
      </c>
      <c r="DU255" s="642">
        <v>2318.0322332032083</v>
      </c>
      <c r="DV255" s="611">
        <v>2962.330173057398</v>
      </c>
      <c r="DW255" s="749"/>
      <c r="DX255" s="749"/>
      <c r="DY255" s="262">
        <v>410</v>
      </c>
      <c r="DZ255" s="284"/>
      <c r="EA255" s="284"/>
      <c r="EB255" s="252">
        <v>520</v>
      </c>
      <c r="EC255" s="266"/>
      <c r="ED255" s="266"/>
      <c r="EE255" s="262"/>
      <c r="EF255" s="252"/>
      <c r="EG255" s="262"/>
      <c r="EH255" s="252"/>
      <c r="EI255" s="262"/>
      <c r="EJ255" s="252"/>
      <c r="EK255" s="262"/>
      <c r="EL255" s="284"/>
      <c r="EM255" s="252"/>
      <c r="EN255" s="262">
        <v>2455.1464858655399</v>
      </c>
      <c r="EO255" s="252">
        <v>2980.960685996657</v>
      </c>
      <c r="EP255" s="262"/>
      <c r="EQ255" s="252"/>
      <c r="ER255" s="262"/>
      <c r="ES255" s="252"/>
      <c r="ET255" s="262"/>
      <c r="EU255" s="284"/>
      <c r="EV255" s="284"/>
      <c r="EW255" s="252"/>
      <c r="EX255" s="278">
        <v>1380.4334021887098</v>
      </c>
      <c r="EY255" s="251">
        <v>1563.1248103072298</v>
      </c>
      <c r="EZ255" s="251">
        <v>1673.62921549518</v>
      </c>
      <c r="FA255" s="243">
        <v>1932.0798646213</v>
      </c>
      <c r="FB255" s="262"/>
      <c r="FC255" s="252"/>
      <c r="FD255" s="262"/>
      <c r="FE255" s="284"/>
      <c r="FF255" s="284"/>
      <c r="FG255" s="252"/>
      <c r="FH255" s="262"/>
      <c r="FI255" s="252"/>
      <c r="FJ255" s="262"/>
      <c r="FK255" s="252"/>
      <c r="FL255" s="262">
        <v>1361.6594694632943</v>
      </c>
      <c r="FM255" s="252">
        <v>1631.0391126921509</v>
      </c>
      <c r="FN255" s="262"/>
      <c r="FO255" s="284"/>
      <c r="FP255" s="284"/>
      <c r="FQ255" s="252"/>
      <c r="FR255" s="262">
        <v>72</v>
      </c>
      <c r="FS255" s="284">
        <v>68</v>
      </c>
      <c r="FT255" s="284">
        <v>74</v>
      </c>
      <c r="FU255" s="252">
        <v>58</v>
      </c>
      <c r="FV255" s="262"/>
      <c r="FW255" s="252"/>
      <c r="FX255" s="262">
        <v>3056</v>
      </c>
      <c r="FY255" s="252"/>
      <c r="FZ255" s="278">
        <v>2372.0397606264464</v>
      </c>
      <c r="GA255" s="243">
        <v>2550.2627745895875</v>
      </c>
      <c r="GB255" s="266"/>
      <c r="GC255" s="262"/>
      <c r="GD255" s="252"/>
      <c r="GE255" s="610">
        <v>4863.1227989823537</v>
      </c>
      <c r="GF255" s="642">
        <v>5254.5918421299475</v>
      </c>
      <c r="GG255" s="642">
        <v>5914.7593301020133</v>
      </c>
      <c r="GH255" s="611">
        <v>6727.6728037280636</v>
      </c>
      <c r="GI255" s="266"/>
      <c r="GJ255" s="266"/>
      <c r="GK255" s="266"/>
      <c r="GL255" s="266"/>
      <c r="GM255" s="278">
        <v>718.90770412631241</v>
      </c>
      <c r="GN255" s="251">
        <v>758.89101559713185</v>
      </c>
      <c r="GO255" s="251">
        <v>824.21143741884532</v>
      </c>
      <c r="GP255" s="243">
        <v>903.8498871459326</v>
      </c>
      <c r="GQ255" s="278">
        <v>1302.0627443738622</v>
      </c>
      <c r="GR255" s="251">
        <v>1319.8371518078336</v>
      </c>
      <c r="GS255" s="251">
        <v>1447.3895444794737</v>
      </c>
      <c r="GT255" s="243">
        <v>1540.446693871562</v>
      </c>
      <c r="GU255" s="278">
        <v>311.59839214093699</v>
      </c>
      <c r="GV255" s="251">
        <v>296.97871398164801</v>
      </c>
      <c r="GW255" s="251">
        <v>388.50294111583401</v>
      </c>
      <c r="GX255" s="243">
        <v>447.18681023686503</v>
      </c>
      <c r="GY255" s="278">
        <v>301.35315319658002</v>
      </c>
      <c r="GZ255" s="251">
        <v>320.56891375727798</v>
      </c>
      <c r="HA255" s="251">
        <v>340.58992049354299</v>
      </c>
      <c r="HB255" s="243">
        <v>355.07698926649101</v>
      </c>
      <c r="HC255" s="266">
        <v>1118.0208995844614</v>
      </c>
      <c r="HD255" s="262"/>
      <c r="HE255" s="252"/>
      <c r="HF255" s="610">
        <v>1123.630749388409</v>
      </c>
      <c r="HG255" s="642">
        <v>1283.6387409373026</v>
      </c>
      <c r="HH255" s="642">
        <v>1554.9221887192014</v>
      </c>
      <c r="HI255" s="611">
        <v>1939.8159340083212</v>
      </c>
      <c r="HJ255" s="262"/>
      <c r="HK255" s="252"/>
      <c r="HL255" s="262">
        <v>580</v>
      </c>
      <c r="HM255" s="284">
        <v>620</v>
      </c>
      <c r="HN255" s="284">
        <v>790</v>
      </c>
      <c r="HO255" s="252">
        <v>910</v>
      </c>
      <c r="HP255" s="262"/>
      <c r="HQ255" s="252"/>
      <c r="HR255" s="278">
        <v>22807.583832489621</v>
      </c>
      <c r="HS255" s="251">
        <v>25165.286426402501</v>
      </c>
      <c r="HT255" s="251">
        <v>27255.604001267602</v>
      </c>
      <c r="HU255" s="243">
        <v>29900.690196740583</v>
      </c>
      <c r="HV255" s="262"/>
      <c r="HW255" s="252"/>
      <c r="HX255" s="262"/>
      <c r="HY255" s="252"/>
      <c r="HZ255" s="278">
        <v>660.96344162571415</v>
      </c>
      <c r="IA255" s="251">
        <v>652.13829090633556</v>
      </c>
      <c r="IB255" s="251">
        <v>678.67153786562051</v>
      </c>
      <c r="IC255" s="243">
        <v>693.88711947524052</v>
      </c>
      <c r="ID255" s="262"/>
      <c r="IE255" s="252"/>
      <c r="IF255" s="262"/>
      <c r="IG255" s="252"/>
      <c r="IH255" s="278">
        <v>1945.2151547241326</v>
      </c>
      <c r="II255" s="251">
        <v>2077.2332883970321</v>
      </c>
      <c r="IJ255" s="251">
        <v>2330.368108558012</v>
      </c>
      <c r="IK255" s="243">
        <v>2386.2883876837677</v>
      </c>
      <c r="IL255" s="266"/>
      <c r="IM255" s="262"/>
      <c r="IN255" s="252"/>
      <c r="IO255" s="262">
        <v>710</v>
      </c>
      <c r="IP255" s="284"/>
      <c r="IQ255" s="284"/>
      <c r="IR255" s="252">
        <v>850</v>
      </c>
      <c r="IS255" s="262">
        <v>1130</v>
      </c>
      <c r="IT255" s="284"/>
      <c r="IU255" s="284"/>
      <c r="IV255" s="252">
        <v>1580</v>
      </c>
      <c r="IW255" s="278">
        <v>1606.5477151248363</v>
      </c>
      <c r="IX255" s="251">
        <v>1804.6587935759835</v>
      </c>
      <c r="IY255" s="251">
        <v>2030.5753940075952</v>
      </c>
      <c r="IZ255" s="243">
        <v>2209.1485744970578</v>
      </c>
      <c r="JA255" s="266"/>
      <c r="JB255" s="262">
        <v>146.45708574640469</v>
      </c>
      <c r="JC255" s="284">
        <v>148.0833065748908</v>
      </c>
      <c r="JD255" s="284">
        <v>177.25535181201522</v>
      </c>
      <c r="JE255" s="252">
        <v>187.64050151939168</v>
      </c>
      <c r="JF255" s="262"/>
      <c r="JG255" s="284"/>
      <c r="JH255" s="252"/>
      <c r="JI255" s="262"/>
      <c r="JJ255" s="252"/>
      <c r="JK255" s="278">
        <v>1089.6553771169936</v>
      </c>
      <c r="JL255" s="251">
        <v>1151.8032506744207</v>
      </c>
      <c r="JM255" s="251">
        <v>1256.0708257954404</v>
      </c>
      <c r="JN255" s="243">
        <v>1336.9335809104098</v>
      </c>
      <c r="JO255" s="262"/>
      <c r="JP255" s="252"/>
      <c r="JQ255" s="278">
        <v>831.5695479120858</v>
      </c>
      <c r="JR255" s="251">
        <v>890.48547039120115</v>
      </c>
      <c r="JS255" s="251">
        <v>1084.8344014881004</v>
      </c>
      <c r="JT255" s="243">
        <v>1205.7761143471116</v>
      </c>
      <c r="JU255" s="262">
        <v>1920</v>
      </c>
      <c r="JV255" s="284"/>
      <c r="JW255" s="284"/>
      <c r="JX255" s="252">
        <v>2780</v>
      </c>
      <c r="JY255" s="262">
        <v>147.87112485320725</v>
      </c>
      <c r="JZ255" s="284">
        <v>150.26061369859676</v>
      </c>
      <c r="KA255" s="284">
        <v>159.80614014762142</v>
      </c>
      <c r="KB255" s="252">
        <v>165.6925594003111</v>
      </c>
      <c r="KC255" s="262"/>
      <c r="KD255" s="284"/>
      <c r="KE255" s="284"/>
      <c r="KF255" s="288"/>
    </row>
    <row r="256" spans="1:292" s="151" customFormat="1" ht="14">
      <c r="A256" s="881"/>
      <c r="B256" s="747" t="s">
        <v>469</v>
      </c>
      <c r="C256" s="266"/>
      <c r="D256" s="610">
        <v>132.65367599198274</v>
      </c>
      <c r="E256" s="642">
        <v>146.72679816486982</v>
      </c>
      <c r="F256" s="642">
        <v>158.63855530352203</v>
      </c>
      <c r="G256" s="642">
        <v>169.88485105686991</v>
      </c>
      <c r="H256" s="611">
        <v>182.57342156205229</v>
      </c>
      <c r="I256" s="262">
        <v>280</v>
      </c>
      <c r="J256" s="284">
        <v>230</v>
      </c>
      <c r="K256" s="284">
        <v>300</v>
      </c>
      <c r="L256" s="252">
        <v>320</v>
      </c>
      <c r="M256" s="262">
        <v>1653.5723758640659</v>
      </c>
      <c r="N256" s="284"/>
      <c r="O256" s="284"/>
      <c r="P256" s="252">
        <v>2156.3643809098353</v>
      </c>
      <c r="Q256" s="262"/>
      <c r="R256" s="284"/>
      <c r="S256" s="284"/>
      <c r="T256" s="252"/>
      <c r="U256" s="262"/>
      <c r="V256" s="284"/>
      <c r="W256" s="252"/>
      <c r="X256" s="610">
        <v>1369.7282800007772</v>
      </c>
      <c r="Y256" s="642">
        <v>1471.1787457985677</v>
      </c>
      <c r="Z256" s="642">
        <v>1826.9669599259123</v>
      </c>
      <c r="AA256" s="611">
        <v>2190.4028508823758</v>
      </c>
      <c r="AB256" s="262">
        <v>1343.3698824013641</v>
      </c>
      <c r="AC256" s="284">
        <v>1466.3803652295835</v>
      </c>
      <c r="AD256" s="284">
        <v>1594.2419994523973</v>
      </c>
      <c r="AE256" s="252">
        <v>1777.6373713204912</v>
      </c>
      <c r="AF256" s="262"/>
      <c r="AG256" s="284"/>
      <c r="AH256" s="284"/>
      <c r="AI256" s="284"/>
      <c r="AJ256" s="252"/>
      <c r="AK256" s="262">
        <v>1859.7890251864069</v>
      </c>
      <c r="AL256" s="284"/>
      <c r="AM256" s="284"/>
      <c r="AN256" s="252">
        <v>2960</v>
      </c>
      <c r="AO256" s="418">
        <v>0.28000000000000003</v>
      </c>
      <c r="AP256" s="420">
        <v>0.3</v>
      </c>
      <c r="AQ256" s="610">
        <v>117.32996456468823</v>
      </c>
      <c r="AR256" s="642">
        <v>118.35872640300389</v>
      </c>
      <c r="AS256" s="642">
        <v>143.87159628194652</v>
      </c>
      <c r="AT256" s="611">
        <v>149.34646922287803</v>
      </c>
      <c r="AU256" s="262">
        <v>900</v>
      </c>
      <c r="AV256" s="284">
        <v>1060</v>
      </c>
      <c r="AW256" s="284">
        <v>1100</v>
      </c>
      <c r="AX256" s="252">
        <v>1170</v>
      </c>
      <c r="AY256" s="418"/>
      <c r="AZ256" s="419"/>
      <c r="BA256" s="419"/>
      <c r="BB256" s="420"/>
      <c r="BC256" s="262">
        <v>1290</v>
      </c>
      <c r="BD256" s="284">
        <v>1350</v>
      </c>
      <c r="BE256" s="284">
        <v>1510</v>
      </c>
      <c r="BF256" s="252">
        <v>1730</v>
      </c>
      <c r="BG256" s="262">
        <v>1430</v>
      </c>
      <c r="BH256" s="284"/>
      <c r="BI256" s="284"/>
      <c r="BJ256" s="252">
        <v>1380</v>
      </c>
      <c r="BK256" s="262"/>
      <c r="BL256" s="252"/>
      <c r="BM256" s="262"/>
      <c r="BN256" s="284"/>
      <c r="BO256" s="284"/>
      <c r="BP256" s="252"/>
      <c r="BQ256" s="266"/>
      <c r="BR256" s="262"/>
      <c r="BS256" s="284"/>
      <c r="BT256" s="252"/>
      <c r="BU256" s="262"/>
      <c r="BV256" s="284"/>
      <c r="BW256" s="252"/>
      <c r="BX256" s="262"/>
      <c r="BY256" s="284"/>
      <c r="BZ256" s="252"/>
      <c r="CA256" s="262"/>
      <c r="CB256" s="284"/>
      <c r="CC256" s="252"/>
      <c r="CD256" s="262"/>
      <c r="CE256" s="284"/>
      <c r="CF256" s="252"/>
      <c r="CG256" s="262"/>
      <c r="CH256" s="284"/>
      <c r="CI256" s="252"/>
      <c r="CJ256" s="262">
        <v>14.7</v>
      </c>
      <c r="CK256" s="252">
        <v>14.11</v>
      </c>
      <c r="CL256" s="610">
        <v>2357.2378949560562</v>
      </c>
      <c r="CM256" s="611">
        <v>2512</v>
      </c>
      <c r="CN256" s="610">
        <v>522</v>
      </c>
      <c r="CO256" s="611">
        <v>776.04134667147332</v>
      </c>
      <c r="CP256" s="262">
        <v>767.19697612825223</v>
      </c>
      <c r="CQ256" s="252">
        <v>940.32667233225084</v>
      </c>
      <c r="CR256" s="266">
        <v>807</v>
      </c>
      <c r="CS256" s="266">
        <v>896.1392781592848</v>
      </c>
      <c r="CT256" s="262">
        <v>781.22729808911379</v>
      </c>
      <c r="CU256" s="252">
        <v>940.8023156793613</v>
      </c>
      <c r="CV256" s="604">
        <v>2959.0367489156265</v>
      </c>
      <c r="CW256" s="748">
        <v>3623.5694642050194</v>
      </c>
      <c r="CX256" s="748">
        <v>4608.8842700716787</v>
      </c>
      <c r="CY256" s="605">
        <v>4523.9122092588277</v>
      </c>
      <c r="CZ256" s="266"/>
      <c r="DA256" s="610">
        <v>74.8</v>
      </c>
      <c r="DB256" s="642">
        <v>72.7</v>
      </c>
      <c r="DC256" s="642">
        <v>76.8</v>
      </c>
      <c r="DD256" s="642">
        <v>86.7</v>
      </c>
      <c r="DE256" s="611">
        <v>73.599999999999994</v>
      </c>
      <c r="DF256" s="610">
        <v>138.64546771625859</v>
      </c>
      <c r="DG256" s="642">
        <v>149.73304703301392</v>
      </c>
      <c r="DH256" s="642">
        <v>168.24242354688855</v>
      </c>
      <c r="DI256" s="642">
        <v>194.26451961714852</v>
      </c>
      <c r="DJ256" s="611">
        <v>187.68465743859898</v>
      </c>
      <c r="DK256" s="262">
        <v>99.365065364935688</v>
      </c>
      <c r="DL256" s="284">
        <v>108.50850602832558</v>
      </c>
      <c r="DM256" s="284">
        <v>99.835637953256708</v>
      </c>
      <c r="DN256" s="252">
        <v>121.86188275522292</v>
      </c>
      <c r="DO256" s="262">
        <v>1930.5788469482009</v>
      </c>
      <c r="DP256" s="284">
        <v>2297.5889883615964</v>
      </c>
      <c r="DQ256" s="284">
        <v>2708.6896067265088</v>
      </c>
      <c r="DR256" s="252">
        <v>2893.2457253685225</v>
      </c>
      <c r="DS256" s="610">
        <v>1341.3538524627968</v>
      </c>
      <c r="DT256" s="642">
        <v>1661.7045159405309</v>
      </c>
      <c r="DU256" s="642">
        <v>2102.4265742457696</v>
      </c>
      <c r="DV256" s="611">
        <v>2700.8978742374838</v>
      </c>
      <c r="DW256" s="749"/>
      <c r="DX256" s="749"/>
      <c r="DY256" s="262">
        <v>190</v>
      </c>
      <c r="DZ256" s="284"/>
      <c r="EA256" s="284"/>
      <c r="EB256" s="252">
        <v>240</v>
      </c>
      <c r="EC256" s="266"/>
      <c r="ED256" s="266"/>
      <c r="EE256" s="262"/>
      <c r="EF256" s="252"/>
      <c r="EG256" s="262"/>
      <c r="EH256" s="252"/>
      <c r="EI256" s="262"/>
      <c r="EJ256" s="252"/>
      <c r="EK256" s="262"/>
      <c r="EL256" s="284"/>
      <c r="EM256" s="252"/>
      <c r="EN256" s="262">
        <v>2468.0478458906036</v>
      </c>
      <c r="EO256" s="252">
        <v>3027.5831283025527</v>
      </c>
      <c r="EP256" s="262"/>
      <c r="EQ256" s="252"/>
      <c r="ER256" s="262"/>
      <c r="ES256" s="252"/>
      <c r="ET256" s="262"/>
      <c r="EU256" s="284"/>
      <c r="EV256" s="284"/>
      <c r="EW256" s="252"/>
      <c r="EX256" s="278">
        <v>1389.06286692149</v>
      </c>
      <c r="EY256" s="251">
        <v>1537.43810142557</v>
      </c>
      <c r="EZ256" s="251">
        <v>1643.0399932217902</v>
      </c>
      <c r="FA256" s="243">
        <v>1899.75477669471</v>
      </c>
      <c r="FB256" s="262"/>
      <c r="FC256" s="252"/>
      <c r="FD256" s="262"/>
      <c r="FE256" s="284"/>
      <c r="FF256" s="284"/>
      <c r="FG256" s="252"/>
      <c r="FH256" s="262"/>
      <c r="FI256" s="252"/>
      <c r="FJ256" s="262"/>
      <c r="FK256" s="252"/>
      <c r="FL256" s="262">
        <v>1234.8401763886034</v>
      </c>
      <c r="FM256" s="252">
        <v>1508.6621651455634</v>
      </c>
      <c r="FN256" s="262"/>
      <c r="FO256" s="284"/>
      <c r="FP256" s="284"/>
      <c r="FQ256" s="252"/>
      <c r="FR256" s="262">
        <v>72</v>
      </c>
      <c r="FS256" s="284">
        <v>76</v>
      </c>
      <c r="FT256" s="284">
        <v>79</v>
      </c>
      <c r="FU256" s="252">
        <v>70</v>
      </c>
      <c r="FV256" s="262"/>
      <c r="FW256" s="252"/>
      <c r="FX256" s="262">
        <v>3021</v>
      </c>
      <c r="FY256" s="252"/>
      <c r="FZ256" s="278">
        <v>2138.5183506168819</v>
      </c>
      <c r="GA256" s="243">
        <v>2294.1771394045441</v>
      </c>
      <c r="GB256" s="266"/>
      <c r="GC256" s="262"/>
      <c r="GD256" s="252"/>
      <c r="GE256" s="610">
        <v>4048.3439918642903</v>
      </c>
      <c r="GF256" s="642">
        <v>4347.5383109519798</v>
      </c>
      <c r="GG256" s="642">
        <v>4952.0733301187975</v>
      </c>
      <c r="GH256" s="611">
        <v>5593.9717049605124</v>
      </c>
      <c r="GI256" s="266"/>
      <c r="GJ256" s="266"/>
      <c r="GK256" s="266"/>
      <c r="GL256" s="266"/>
      <c r="GM256" s="278">
        <v>686.34480408933325</v>
      </c>
      <c r="GN256" s="251">
        <v>711.37975382299123</v>
      </c>
      <c r="GO256" s="251">
        <v>734.61909282750503</v>
      </c>
      <c r="GP256" s="243">
        <v>825.92578663521419</v>
      </c>
      <c r="GQ256" s="278">
        <v>1200.9575078411879</v>
      </c>
      <c r="GR256" s="251">
        <v>1210.4352372931853</v>
      </c>
      <c r="GS256" s="251">
        <v>1328.5603166065109</v>
      </c>
      <c r="GT256" s="243">
        <v>1394.5061886430603</v>
      </c>
      <c r="GU256" s="278">
        <v>303.27473596329099</v>
      </c>
      <c r="GV256" s="251">
        <v>329.30447032664301</v>
      </c>
      <c r="GW256" s="251">
        <v>439.39748599953197</v>
      </c>
      <c r="GX256" s="243">
        <v>373.43479052837097</v>
      </c>
      <c r="GY256" s="278">
        <v>248.135749576097</v>
      </c>
      <c r="GZ256" s="251">
        <v>285.41131773210799</v>
      </c>
      <c r="HA256" s="251">
        <v>312.76310846526701</v>
      </c>
      <c r="HB256" s="243">
        <v>338.12064649788101</v>
      </c>
      <c r="HC256" s="266">
        <v>1061.4098019797368</v>
      </c>
      <c r="HD256" s="262"/>
      <c r="HE256" s="252"/>
      <c r="HF256" s="610">
        <v>1009.1772828844437</v>
      </c>
      <c r="HG256" s="642">
        <v>1152.5444947599676</v>
      </c>
      <c r="HH256" s="642">
        <v>1375.394383273418</v>
      </c>
      <c r="HI256" s="611">
        <v>1685.9772024909689</v>
      </c>
      <c r="HJ256" s="262"/>
      <c r="HK256" s="252"/>
      <c r="HL256" s="262">
        <v>540</v>
      </c>
      <c r="HM256" s="284">
        <v>560</v>
      </c>
      <c r="HN256" s="284">
        <v>730</v>
      </c>
      <c r="HO256" s="252">
        <v>860</v>
      </c>
      <c r="HP256" s="262"/>
      <c r="HQ256" s="252"/>
      <c r="HR256" s="278">
        <v>22721.559111703391</v>
      </c>
      <c r="HS256" s="251">
        <v>22973.601328733203</v>
      </c>
      <c r="HT256" s="251">
        <v>26910.723817636619</v>
      </c>
      <c r="HU256" s="243">
        <v>29961.90464586157</v>
      </c>
      <c r="HV256" s="262"/>
      <c r="HW256" s="252"/>
      <c r="HX256" s="262"/>
      <c r="HY256" s="252"/>
      <c r="HZ256" s="278">
        <v>714.75087331365978</v>
      </c>
      <c r="IA256" s="251">
        <v>733.83150234376637</v>
      </c>
      <c r="IB256" s="251">
        <v>781.92902041322395</v>
      </c>
      <c r="IC256" s="243">
        <v>788.64248184139103</v>
      </c>
      <c r="ID256" s="262"/>
      <c r="IE256" s="252"/>
      <c r="IF256" s="262"/>
      <c r="IG256" s="252"/>
      <c r="IH256" s="278">
        <v>1856.9931293543232</v>
      </c>
      <c r="II256" s="251">
        <v>1968.8199124561688</v>
      </c>
      <c r="IJ256" s="251">
        <v>2200.7518532959234</v>
      </c>
      <c r="IK256" s="243">
        <v>2220.0124995051033</v>
      </c>
      <c r="IL256" s="266"/>
      <c r="IM256" s="262"/>
      <c r="IN256" s="252"/>
      <c r="IO256" s="262">
        <v>650</v>
      </c>
      <c r="IP256" s="284"/>
      <c r="IQ256" s="284"/>
      <c r="IR256" s="252">
        <v>750</v>
      </c>
      <c r="IS256" s="262">
        <v>1030</v>
      </c>
      <c r="IT256" s="284"/>
      <c r="IU256" s="284"/>
      <c r="IV256" s="252">
        <v>1440</v>
      </c>
      <c r="IW256" s="278">
        <v>1470.9841073525304</v>
      </c>
      <c r="IX256" s="251">
        <v>1649.1310460761306</v>
      </c>
      <c r="IY256" s="251">
        <v>1825.237688854919</v>
      </c>
      <c r="IZ256" s="243">
        <v>1994.3408226432095</v>
      </c>
      <c r="JA256" s="266"/>
      <c r="JB256" s="262">
        <v>119.50928046665868</v>
      </c>
      <c r="JC256" s="284">
        <v>120.78737503727103</v>
      </c>
      <c r="JD256" s="284">
        <v>151.62987115553898</v>
      </c>
      <c r="JE256" s="252">
        <v>155.0387281848422</v>
      </c>
      <c r="JF256" s="262"/>
      <c r="JG256" s="284"/>
      <c r="JH256" s="252"/>
      <c r="JI256" s="262"/>
      <c r="JJ256" s="252"/>
      <c r="JK256" s="278">
        <v>1121.8724859665663</v>
      </c>
      <c r="JL256" s="251">
        <v>1198.9021837951191</v>
      </c>
      <c r="JM256" s="251">
        <v>1325.0742915241385</v>
      </c>
      <c r="JN256" s="243">
        <v>1388.4470086407323</v>
      </c>
      <c r="JO256" s="262"/>
      <c r="JP256" s="252"/>
      <c r="JQ256" s="278">
        <v>784.85505953719098</v>
      </c>
      <c r="JR256" s="251">
        <v>851.19490565999911</v>
      </c>
      <c r="JS256" s="251">
        <v>1061.5392493611735</v>
      </c>
      <c r="JT256" s="243">
        <v>1127.9127059380749</v>
      </c>
      <c r="JU256" s="262">
        <v>1730</v>
      </c>
      <c r="JV256" s="284"/>
      <c r="JW256" s="284"/>
      <c r="JX256" s="252">
        <v>2520</v>
      </c>
      <c r="JY256" s="262">
        <v>142.21405070192921</v>
      </c>
      <c r="JZ256" s="284">
        <v>134.83226183245048</v>
      </c>
      <c r="KA256" s="284">
        <v>161.11386698226147</v>
      </c>
      <c r="KB256" s="252">
        <v>166.65898365082069</v>
      </c>
      <c r="KC256" s="262"/>
      <c r="KD256" s="284"/>
      <c r="KE256" s="284"/>
      <c r="KF256" s="288"/>
    </row>
    <row r="257" spans="1:292" s="151" customFormat="1" ht="14">
      <c r="A257" s="881"/>
      <c r="B257" s="747" t="s">
        <v>470</v>
      </c>
      <c r="C257" s="266"/>
      <c r="D257" s="610">
        <v>122.85911069076835</v>
      </c>
      <c r="E257" s="642">
        <v>133.05186469612516</v>
      </c>
      <c r="F257" s="642">
        <v>144.70105845232791</v>
      </c>
      <c r="G257" s="642">
        <v>153.45562647866007</v>
      </c>
      <c r="H257" s="611">
        <v>159.05568000095164</v>
      </c>
      <c r="I257" s="262">
        <v>280</v>
      </c>
      <c r="J257" s="284">
        <v>320</v>
      </c>
      <c r="K257" s="284">
        <v>320</v>
      </c>
      <c r="L257" s="252">
        <v>330</v>
      </c>
      <c r="M257" s="262">
        <v>1471.0967483503575</v>
      </c>
      <c r="N257" s="284"/>
      <c r="O257" s="284"/>
      <c r="P257" s="252">
        <v>1940.27144027144</v>
      </c>
      <c r="Q257" s="262"/>
      <c r="R257" s="284"/>
      <c r="S257" s="284"/>
      <c r="T257" s="252"/>
      <c r="U257" s="262"/>
      <c r="V257" s="284"/>
      <c r="W257" s="252"/>
      <c r="X257" s="610">
        <v>1248.0799265866458</v>
      </c>
      <c r="Y257" s="642">
        <v>1348.2048681884796</v>
      </c>
      <c r="Z257" s="642">
        <v>1512.7209289492373</v>
      </c>
      <c r="AA257" s="611">
        <v>1807.6945357224506</v>
      </c>
      <c r="AB257" s="262">
        <v>1278.8998512323492</v>
      </c>
      <c r="AC257" s="284">
        <v>1398.5745181982654</v>
      </c>
      <c r="AD257" s="284">
        <v>1523.7527230864148</v>
      </c>
      <c r="AE257" s="252">
        <v>1713.711930436443</v>
      </c>
      <c r="AF257" s="262"/>
      <c r="AG257" s="284"/>
      <c r="AH257" s="284"/>
      <c r="AI257" s="284"/>
      <c r="AJ257" s="252"/>
      <c r="AK257" s="262">
        <v>1752.12177438752</v>
      </c>
      <c r="AL257" s="284"/>
      <c r="AM257" s="284"/>
      <c r="AN257" s="252">
        <v>2830</v>
      </c>
      <c r="AO257" s="418">
        <v>0.33</v>
      </c>
      <c r="AP257" s="420">
        <v>0.34</v>
      </c>
      <c r="AQ257" s="610">
        <v>103.46479467389921</v>
      </c>
      <c r="AR257" s="642">
        <v>104.78077739299235</v>
      </c>
      <c r="AS257" s="642">
        <v>120.31141119665058</v>
      </c>
      <c r="AT257" s="611">
        <v>146.43632977444952</v>
      </c>
      <c r="AU257" s="262">
        <v>980</v>
      </c>
      <c r="AV257" s="284">
        <v>990</v>
      </c>
      <c r="AW257" s="284">
        <v>1050</v>
      </c>
      <c r="AX257" s="252">
        <v>1190</v>
      </c>
      <c r="AY257" s="418"/>
      <c r="AZ257" s="419"/>
      <c r="BA257" s="419"/>
      <c r="BB257" s="420"/>
      <c r="BC257" s="262">
        <v>1200</v>
      </c>
      <c r="BD257" s="284">
        <v>1310</v>
      </c>
      <c r="BE257" s="284">
        <v>1350</v>
      </c>
      <c r="BF257" s="252">
        <v>1630</v>
      </c>
      <c r="BG257" s="262">
        <v>1120</v>
      </c>
      <c r="BH257" s="284"/>
      <c r="BI257" s="284"/>
      <c r="BJ257" s="252">
        <v>1160</v>
      </c>
      <c r="BK257" s="262"/>
      <c r="BL257" s="252"/>
      <c r="BM257" s="262"/>
      <c r="BN257" s="284"/>
      <c r="BO257" s="284"/>
      <c r="BP257" s="252"/>
      <c r="BQ257" s="266"/>
      <c r="BR257" s="262"/>
      <c r="BS257" s="284"/>
      <c r="BT257" s="252"/>
      <c r="BU257" s="262"/>
      <c r="BV257" s="284"/>
      <c r="BW257" s="252"/>
      <c r="BX257" s="262"/>
      <c r="BY257" s="284"/>
      <c r="BZ257" s="252"/>
      <c r="CA257" s="262"/>
      <c r="CB257" s="284"/>
      <c r="CC257" s="252"/>
      <c r="CD257" s="262"/>
      <c r="CE257" s="284"/>
      <c r="CF257" s="252"/>
      <c r="CG257" s="262"/>
      <c r="CH257" s="284"/>
      <c r="CI257" s="252"/>
      <c r="CJ257" s="262">
        <v>14.09</v>
      </c>
      <c r="CK257" s="252">
        <v>18.75</v>
      </c>
      <c r="CL257" s="610">
        <v>2262.8289420872297</v>
      </c>
      <c r="CM257" s="611">
        <v>2255</v>
      </c>
      <c r="CN257" s="610">
        <v>437</v>
      </c>
      <c r="CO257" s="611">
        <v>665.07466516600402</v>
      </c>
      <c r="CP257" s="262">
        <v>630.96343177132496</v>
      </c>
      <c r="CQ257" s="252">
        <v>717.23786015166706</v>
      </c>
      <c r="CR257" s="266">
        <v>669</v>
      </c>
      <c r="CS257" s="266">
        <v>740.23281038065386</v>
      </c>
      <c r="CT257" s="262">
        <v>690.43772950063976</v>
      </c>
      <c r="CU257" s="252">
        <v>858.72159172423414</v>
      </c>
      <c r="CV257" s="604">
        <v>2681.969944308968</v>
      </c>
      <c r="CW257" s="748">
        <v>3245.4934666201912</v>
      </c>
      <c r="CX257" s="748">
        <v>3963.2928193533407</v>
      </c>
      <c r="CY257" s="605">
        <v>3874.0867503183395</v>
      </c>
      <c r="CZ257" s="266"/>
      <c r="DA257" s="610">
        <v>50.9</v>
      </c>
      <c r="DB257" s="642">
        <v>55.3</v>
      </c>
      <c r="DC257" s="642">
        <v>71.2</v>
      </c>
      <c r="DD257" s="642">
        <v>73.3</v>
      </c>
      <c r="DE257" s="611">
        <v>60.6</v>
      </c>
      <c r="DF257" s="610">
        <v>116.51022068281361</v>
      </c>
      <c r="DG257" s="642">
        <v>135.33934654146722</v>
      </c>
      <c r="DH257" s="642">
        <v>152.53762764261072</v>
      </c>
      <c r="DI257" s="642">
        <v>182.45889499389421</v>
      </c>
      <c r="DJ257" s="611">
        <v>158.75093487356341</v>
      </c>
      <c r="DK257" s="262">
        <v>88.769358412959022</v>
      </c>
      <c r="DL257" s="284">
        <v>102.46762044003199</v>
      </c>
      <c r="DM257" s="284">
        <v>86.461135887105343</v>
      </c>
      <c r="DN257" s="252">
        <v>116.98294409539952</v>
      </c>
      <c r="DO257" s="262">
        <v>1708.3597939654162</v>
      </c>
      <c r="DP257" s="284">
        <v>2033.5980154675992</v>
      </c>
      <c r="DQ257" s="284">
        <v>2400.7756574217783</v>
      </c>
      <c r="DR257" s="252">
        <v>2549.6137795972681</v>
      </c>
      <c r="DS257" s="610">
        <v>1169.0410282152891</v>
      </c>
      <c r="DT257" s="642">
        <v>1304.7502175957898</v>
      </c>
      <c r="DU257" s="642">
        <v>1682.2650582101367</v>
      </c>
      <c r="DV257" s="611">
        <v>2125.0820834251763</v>
      </c>
      <c r="DW257" s="749"/>
      <c r="DX257" s="749"/>
      <c r="DY257" s="262">
        <v>90</v>
      </c>
      <c r="DZ257" s="284"/>
      <c r="EA257" s="284"/>
      <c r="EB257" s="252">
        <v>110</v>
      </c>
      <c r="EC257" s="266"/>
      <c r="ED257" s="266"/>
      <c r="EE257" s="262"/>
      <c r="EF257" s="252"/>
      <c r="EG257" s="262"/>
      <c r="EH257" s="252"/>
      <c r="EI257" s="262"/>
      <c r="EJ257" s="252"/>
      <c r="EK257" s="262"/>
      <c r="EL257" s="284"/>
      <c r="EM257" s="252"/>
      <c r="EN257" s="262">
        <v>2075.9246911894261</v>
      </c>
      <c r="EO257" s="252">
        <v>2545.7556033095602</v>
      </c>
      <c r="EP257" s="262"/>
      <c r="EQ257" s="252"/>
      <c r="ER257" s="262"/>
      <c r="ES257" s="252"/>
      <c r="ET257" s="262"/>
      <c r="EU257" s="284"/>
      <c r="EV257" s="284"/>
      <c r="EW257" s="252"/>
      <c r="EX257" s="278">
        <v>1223.7461228736199</v>
      </c>
      <c r="EY257" s="251">
        <v>1330.4774092831399</v>
      </c>
      <c r="EZ257" s="251">
        <v>1460.1201907383099</v>
      </c>
      <c r="FA257" s="243">
        <v>1682.73028074799</v>
      </c>
      <c r="FB257" s="262"/>
      <c r="FC257" s="252"/>
      <c r="FD257" s="262"/>
      <c r="FE257" s="284"/>
      <c r="FF257" s="284"/>
      <c r="FG257" s="252"/>
      <c r="FH257" s="262"/>
      <c r="FI257" s="252"/>
      <c r="FJ257" s="262"/>
      <c r="FK257" s="252"/>
      <c r="FL257" s="262">
        <v>996.37855004912353</v>
      </c>
      <c r="FM257" s="252">
        <v>1226.3076557794282</v>
      </c>
      <c r="FN257" s="262"/>
      <c r="FO257" s="284"/>
      <c r="FP257" s="284"/>
      <c r="FQ257" s="252"/>
      <c r="FR257" s="262">
        <v>59</v>
      </c>
      <c r="FS257" s="284">
        <v>56</v>
      </c>
      <c r="FT257" s="284">
        <v>59</v>
      </c>
      <c r="FU257" s="252">
        <v>57</v>
      </c>
      <c r="FV257" s="262"/>
      <c r="FW257" s="252"/>
      <c r="FX257" s="262">
        <v>2794</v>
      </c>
      <c r="FY257" s="252"/>
      <c r="FZ257" s="278">
        <v>1790.3512897522485</v>
      </c>
      <c r="GA257" s="243">
        <v>1957.9341210611178</v>
      </c>
      <c r="GB257" s="266"/>
      <c r="GC257" s="262"/>
      <c r="GD257" s="252"/>
      <c r="GE257" s="610">
        <v>3626.8148751394501</v>
      </c>
      <c r="GF257" s="642">
        <v>3913.3343430431469</v>
      </c>
      <c r="GG257" s="642">
        <v>4428.3147840222609</v>
      </c>
      <c r="GH257" s="611">
        <v>5089.2257190591918</v>
      </c>
      <c r="GI257" s="266"/>
      <c r="GJ257" s="266"/>
      <c r="GK257" s="266"/>
      <c r="GL257" s="266"/>
      <c r="GM257" s="278">
        <v>664.1713352645595</v>
      </c>
      <c r="GN257" s="251">
        <v>676.70058213920072</v>
      </c>
      <c r="GO257" s="251">
        <v>697.20272641591191</v>
      </c>
      <c r="GP257" s="243">
        <v>770.22921643411053</v>
      </c>
      <c r="GQ257" s="278">
        <v>1072.7116243715593</v>
      </c>
      <c r="GR257" s="251">
        <v>1103.3763610366971</v>
      </c>
      <c r="GS257" s="251">
        <v>1189.8175711083775</v>
      </c>
      <c r="GT257" s="243">
        <v>1235.5730707263363</v>
      </c>
      <c r="GU257" s="278">
        <v>226.06770592249899</v>
      </c>
      <c r="GV257" s="251">
        <v>263.54435804259305</v>
      </c>
      <c r="GW257" s="251">
        <v>364.625510779004</v>
      </c>
      <c r="GX257" s="243">
        <v>411.284149312056</v>
      </c>
      <c r="GY257" s="278">
        <v>296.69364511898499</v>
      </c>
      <c r="GZ257" s="251">
        <v>282.48151806334397</v>
      </c>
      <c r="HA257" s="251">
        <v>277.01142554599102</v>
      </c>
      <c r="HB257" s="243">
        <v>335.70884530432301</v>
      </c>
      <c r="HC257" s="266">
        <v>894.3448565923735</v>
      </c>
      <c r="HD257" s="262"/>
      <c r="HE257" s="252"/>
      <c r="HF257" s="610">
        <v>845.05797787735651</v>
      </c>
      <c r="HG257" s="642">
        <v>966.87154566403217</v>
      </c>
      <c r="HH257" s="642">
        <v>1133.4062944147543</v>
      </c>
      <c r="HI257" s="611">
        <v>1431.6943816886389</v>
      </c>
      <c r="HJ257" s="262"/>
      <c r="HK257" s="252"/>
      <c r="HL257" s="262">
        <v>470</v>
      </c>
      <c r="HM257" s="284">
        <v>490</v>
      </c>
      <c r="HN257" s="284">
        <v>630</v>
      </c>
      <c r="HO257" s="252">
        <v>730</v>
      </c>
      <c r="HP257" s="262"/>
      <c r="HQ257" s="252"/>
      <c r="HR257" s="278">
        <v>19949.022622513679</v>
      </c>
      <c r="HS257" s="251">
        <v>21831.352559188494</v>
      </c>
      <c r="HT257" s="251">
        <v>24174.590448376592</v>
      </c>
      <c r="HU257" s="243">
        <v>26260.76211706586</v>
      </c>
      <c r="HV257" s="262"/>
      <c r="HW257" s="252"/>
      <c r="HX257" s="262"/>
      <c r="HY257" s="252"/>
      <c r="HZ257" s="278">
        <v>515.32506011292185</v>
      </c>
      <c r="IA257" s="251">
        <v>522.3631796586991</v>
      </c>
      <c r="IB257" s="251">
        <v>522.65952307126588</v>
      </c>
      <c r="IC257" s="243">
        <v>539.63918838086988</v>
      </c>
      <c r="ID257" s="262"/>
      <c r="IE257" s="252"/>
      <c r="IF257" s="262"/>
      <c r="IG257" s="252"/>
      <c r="IH257" s="278">
        <v>1664.8367858647632</v>
      </c>
      <c r="II257" s="251">
        <v>1777.0893992008353</v>
      </c>
      <c r="IJ257" s="251">
        <v>1931.3835872877378</v>
      </c>
      <c r="IK257" s="243">
        <v>1985.7766943247123</v>
      </c>
      <c r="IL257" s="266"/>
      <c r="IM257" s="262"/>
      <c r="IN257" s="252"/>
      <c r="IO257" s="262">
        <v>590</v>
      </c>
      <c r="IP257" s="284"/>
      <c r="IQ257" s="284"/>
      <c r="IR257" s="252">
        <v>710</v>
      </c>
      <c r="IS257" s="262">
        <v>920</v>
      </c>
      <c r="IT257" s="284"/>
      <c r="IU257" s="284"/>
      <c r="IV257" s="252">
        <v>1280</v>
      </c>
      <c r="IW257" s="278">
        <v>1334.1540315312989</v>
      </c>
      <c r="IX257" s="251">
        <v>1458.7208900929661</v>
      </c>
      <c r="IY257" s="251">
        <v>1612.8107463974968</v>
      </c>
      <c r="IZ257" s="243">
        <v>1825.5941969150513</v>
      </c>
      <c r="JA257" s="266"/>
      <c r="JB257" s="262">
        <v>96.102443210338137</v>
      </c>
      <c r="JC257" s="284">
        <v>95.730826813367301</v>
      </c>
      <c r="JD257" s="284">
        <v>116.64659710411622</v>
      </c>
      <c r="JE257" s="252">
        <v>131.26546729232348</v>
      </c>
      <c r="JF257" s="262"/>
      <c r="JG257" s="284"/>
      <c r="JH257" s="252"/>
      <c r="JI257" s="262"/>
      <c r="JJ257" s="252"/>
      <c r="JK257" s="278">
        <v>1100.0729880068811</v>
      </c>
      <c r="JL257" s="251">
        <v>1199.6069935152345</v>
      </c>
      <c r="JM257" s="251">
        <v>1300.5870073736355</v>
      </c>
      <c r="JN257" s="243">
        <v>1414.9908085987172</v>
      </c>
      <c r="JO257" s="262"/>
      <c r="JP257" s="252"/>
      <c r="JQ257" s="278">
        <v>729.2845411277591</v>
      </c>
      <c r="JR257" s="251">
        <v>780.04443300656487</v>
      </c>
      <c r="JS257" s="251">
        <v>997.88649443637814</v>
      </c>
      <c r="JT257" s="243">
        <v>1101.0249313228815</v>
      </c>
      <c r="JU257" s="262">
        <v>1520</v>
      </c>
      <c r="JV257" s="284"/>
      <c r="JW257" s="284"/>
      <c r="JX257" s="252">
        <v>2280</v>
      </c>
      <c r="JY257" s="262">
        <v>115.15914352661369</v>
      </c>
      <c r="JZ257" s="284">
        <v>117.23703634985051</v>
      </c>
      <c r="KA257" s="284">
        <v>128.49694282408018</v>
      </c>
      <c r="KB257" s="252">
        <v>122.09864739809012</v>
      </c>
      <c r="KC257" s="262"/>
      <c r="KD257" s="284"/>
      <c r="KE257" s="284"/>
      <c r="KF257" s="288"/>
    </row>
    <row r="258" spans="1:292" s="151" customFormat="1" ht="14">
      <c r="A258" s="881"/>
      <c r="B258" s="747" t="s">
        <v>471</v>
      </c>
      <c r="C258" s="266"/>
      <c r="D258" s="610">
        <v>106.55951394352984</v>
      </c>
      <c r="E258" s="642">
        <v>115.69709999498086</v>
      </c>
      <c r="F258" s="642">
        <v>130.57313508039491</v>
      </c>
      <c r="G258" s="642">
        <v>141.6730760539599</v>
      </c>
      <c r="H258" s="611">
        <v>145.96636028999987</v>
      </c>
      <c r="I258" s="262">
        <v>260</v>
      </c>
      <c r="J258" s="284">
        <v>270</v>
      </c>
      <c r="K258" s="284">
        <v>290</v>
      </c>
      <c r="L258" s="252">
        <v>320</v>
      </c>
      <c r="M258" s="262">
        <v>1268.7604540508939</v>
      </c>
      <c r="N258" s="284"/>
      <c r="O258" s="284"/>
      <c r="P258" s="252">
        <v>1731.8357318357316</v>
      </c>
      <c r="Q258" s="262"/>
      <c r="R258" s="284"/>
      <c r="S258" s="284"/>
      <c r="T258" s="252"/>
      <c r="U258" s="262"/>
      <c r="V258" s="284"/>
      <c r="W258" s="252"/>
      <c r="X258" s="610">
        <v>1132.1700809316396</v>
      </c>
      <c r="Y258" s="642">
        <v>1240.2916326372897</v>
      </c>
      <c r="Z258" s="642">
        <v>1560.4527364101784</v>
      </c>
      <c r="AA258" s="611">
        <v>1866.3625695668982</v>
      </c>
      <c r="AB258" s="262">
        <v>1212.7714267967413</v>
      </c>
      <c r="AC258" s="284">
        <v>1314.6493220821433</v>
      </c>
      <c r="AD258" s="284">
        <v>1386.2598705067578</v>
      </c>
      <c r="AE258" s="252">
        <v>1558.0690711267043</v>
      </c>
      <c r="AF258" s="262"/>
      <c r="AG258" s="284"/>
      <c r="AH258" s="284"/>
      <c r="AI258" s="284"/>
      <c r="AJ258" s="252"/>
      <c r="AK258" s="262">
        <v>1560.0096210012709</v>
      </c>
      <c r="AL258" s="284"/>
      <c r="AM258" s="284"/>
      <c r="AN258" s="252">
        <v>2440</v>
      </c>
      <c r="AO258" s="418">
        <v>0.28999999999999998</v>
      </c>
      <c r="AP258" s="420">
        <v>0.35</v>
      </c>
      <c r="AQ258" s="610">
        <v>83.567418371788762</v>
      </c>
      <c r="AR258" s="642">
        <v>99.492554096502303</v>
      </c>
      <c r="AS258" s="642">
        <v>100.44421377787637</v>
      </c>
      <c r="AT258" s="611">
        <v>122.25236774334866</v>
      </c>
      <c r="AU258" s="262">
        <v>920</v>
      </c>
      <c r="AV258" s="284">
        <v>900</v>
      </c>
      <c r="AW258" s="284">
        <v>940</v>
      </c>
      <c r="AX258" s="252">
        <v>1090</v>
      </c>
      <c r="AY258" s="418"/>
      <c r="AZ258" s="419"/>
      <c r="BA258" s="419"/>
      <c r="BB258" s="420"/>
      <c r="BC258" s="262">
        <v>1080</v>
      </c>
      <c r="BD258" s="284">
        <v>1170</v>
      </c>
      <c r="BE258" s="284">
        <v>1290</v>
      </c>
      <c r="BF258" s="252">
        <v>1490</v>
      </c>
      <c r="BG258" s="262">
        <v>1000</v>
      </c>
      <c r="BH258" s="284"/>
      <c r="BI258" s="284"/>
      <c r="BJ258" s="252">
        <v>1020</v>
      </c>
      <c r="BK258" s="262"/>
      <c r="BL258" s="252"/>
      <c r="BM258" s="262"/>
      <c r="BN258" s="284"/>
      <c r="BO258" s="284"/>
      <c r="BP258" s="252"/>
      <c r="BQ258" s="266"/>
      <c r="BR258" s="262"/>
      <c r="BS258" s="284"/>
      <c r="BT258" s="252"/>
      <c r="BU258" s="262"/>
      <c r="BV258" s="284"/>
      <c r="BW258" s="252"/>
      <c r="BX258" s="262"/>
      <c r="BY258" s="284"/>
      <c r="BZ258" s="252"/>
      <c r="CA258" s="262"/>
      <c r="CB258" s="284"/>
      <c r="CC258" s="252"/>
      <c r="CD258" s="262"/>
      <c r="CE258" s="284"/>
      <c r="CF258" s="252"/>
      <c r="CG258" s="262"/>
      <c r="CH258" s="284"/>
      <c r="CI258" s="252"/>
      <c r="CJ258" s="262">
        <v>15.56</v>
      </c>
      <c r="CK258" s="252">
        <v>14.68</v>
      </c>
      <c r="CL258" s="610">
        <v>2214.5789618981071</v>
      </c>
      <c r="CM258" s="611">
        <v>2379</v>
      </c>
      <c r="CN258" s="610">
        <v>345.2</v>
      </c>
      <c r="CO258" s="611">
        <v>535.10161688736162</v>
      </c>
      <c r="CP258" s="262">
        <v>478.47661508781954</v>
      </c>
      <c r="CQ258" s="252">
        <v>585.49678245073846</v>
      </c>
      <c r="CR258" s="266">
        <v>544</v>
      </c>
      <c r="CS258" s="266">
        <v>567.44580353842343</v>
      </c>
      <c r="CT258" s="262">
        <v>661.66138054606847</v>
      </c>
      <c r="CU258" s="252">
        <v>816.05930091797973</v>
      </c>
      <c r="CV258" s="604">
        <v>2005.5041639515334</v>
      </c>
      <c r="CW258" s="748">
        <v>2608.7591893322005</v>
      </c>
      <c r="CX258" s="748">
        <v>3255.6867117539377</v>
      </c>
      <c r="CY258" s="605">
        <v>3107.6104816639918</v>
      </c>
      <c r="CZ258" s="266"/>
      <c r="DA258" s="610">
        <v>56.9</v>
      </c>
      <c r="DB258" s="642">
        <v>68.7</v>
      </c>
      <c r="DC258" s="642">
        <v>59.1</v>
      </c>
      <c r="DD258" s="642">
        <v>78.3</v>
      </c>
      <c r="DE258" s="611">
        <v>70.400000000000006</v>
      </c>
      <c r="DF258" s="610">
        <v>116.7713582699384</v>
      </c>
      <c r="DG258" s="642">
        <v>132.92496859006414</v>
      </c>
      <c r="DH258" s="642">
        <v>140.28408586244484</v>
      </c>
      <c r="DI258" s="642">
        <v>166.53474495022752</v>
      </c>
      <c r="DJ258" s="611">
        <v>157.83715364217463</v>
      </c>
      <c r="DK258" s="262">
        <v>78.953145624846996</v>
      </c>
      <c r="DL258" s="284">
        <v>95.381205409762075</v>
      </c>
      <c r="DM258" s="284">
        <v>93.344084617324967</v>
      </c>
      <c r="DN258" s="252">
        <v>99.338271821425948</v>
      </c>
      <c r="DO258" s="262">
        <v>1480.7912470795284</v>
      </c>
      <c r="DP258" s="284">
        <v>1755.6256191762577</v>
      </c>
      <c r="DQ258" s="284">
        <v>1999.4777874670722</v>
      </c>
      <c r="DR258" s="252">
        <v>2109.3417889614493</v>
      </c>
      <c r="DS258" s="610">
        <v>1053.3072832151286</v>
      </c>
      <c r="DT258" s="642">
        <v>1335.4402754389725</v>
      </c>
      <c r="DU258" s="642">
        <v>1655.4139505918531</v>
      </c>
      <c r="DV258" s="611">
        <v>2159.5974094271419</v>
      </c>
      <c r="DW258" s="749"/>
      <c r="DX258" s="749"/>
      <c r="DY258" s="262">
        <v>40</v>
      </c>
      <c r="DZ258" s="284"/>
      <c r="EA258" s="284"/>
      <c r="EB258" s="252">
        <v>50</v>
      </c>
      <c r="EC258" s="266"/>
      <c r="ED258" s="266"/>
      <c r="EE258" s="262"/>
      <c r="EF258" s="252"/>
      <c r="EG258" s="262"/>
      <c r="EH258" s="252"/>
      <c r="EI258" s="262"/>
      <c r="EJ258" s="252"/>
      <c r="EK258" s="262"/>
      <c r="EL258" s="284"/>
      <c r="EM258" s="252"/>
      <c r="EN258" s="262">
        <v>1770.8174342413554</v>
      </c>
      <c r="EO258" s="252">
        <v>2204.6103377038635</v>
      </c>
      <c r="EP258" s="262"/>
      <c r="EQ258" s="252"/>
      <c r="ER258" s="262"/>
      <c r="ES258" s="252"/>
      <c r="ET258" s="262"/>
      <c r="EU258" s="284"/>
      <c r="EV258" s="284"/>
      <c r="EW258" s="252"/>
      <c r="EX258" s="278">
        <v>1147.49827156787</v>
      </c>
      <c r="EY258" s="251">
        <v>1268.5026881775</v>
      </c>
      <c r="EZ258" s="251">
        <v>1363.42827466328</v>
      </c>
      <c r="FA258" s="243">
        <v>1544.8483727082901</v>
      </c>
      <c r="FB258" s="262"/>
      <c r="FC258" s="252"/>
      <c r="FD258" s="262"/>
      <c r="FE258" s="284"/>
      <c r="FF258" s="284"/>
      <c r="FG258" s="252"/>
      <c r="FH258" s="262"/>
      <c r="FI258" s="252"/>
      <c r="FJ258" s="262"/>
      <c r="FK258" s="252"/>
      <c r="FL258" s="262">
        <v>670.07105810313692</v>
      </c>
      <c r="FM258" s="252">
        <v>839.07686881856591</v>
      </c>
      <c r="FN258" s="262"/>
      <c r="FO258" s="284"/>
      <c r="FP258" s="284"/>
      <c r="FQ258" s="252"/>
      <c r="FR258" s="262">
        <v>52</v>
      </c>
      <c r="FS258" s="284">
        <v>49</v>
      </c>
      <c r="FT258" s="284">
        <v>50</v>
      </c>
      <c r="FU258" s="252">
        <v>47</v>
      </c>
      <c r="FV258" s="262"/>
      <c r="FW258" s="252"/>
      <c r="FX258" s="262">
        <v>2263</v>
      </c>
      <c r="FY258" s="252"/>
      <c r="FZ258" s="278">
        <v>1419.8538945912953</v>
      </c>
      <c r="GA258" s="243">
        <v>1523.6097794423004</v>
      </c>
      <c r="GB258" s="266"/>
      <c r="GC258" s="262"/>
      <c r="GD258" s="252"/>
      <c r="GE258" s="610">
        <v>2722.1150310022695</v>
      </c>
      <c r="GF258" s="642">
        <v>2919.6532200280926</v>
      </c>
      <c r="GG258" s="642">
        <v>3333.8222290770123</v>
      </c>
      <c r="GH258" s="611">
        <v>3822.58918446183</v>
      </c>
      <c r="GI258" s="266"/>
      <c r="GJ258" s="266"/>
      <c r="GK258" s="266"/>
      <c r="GL258" s="266"/>
      <c r="GM258" s="278">
        <v>631.86285327420228</v>
      </c>
      <c r="GN258" s="251">
        <v>641.86167798495171</v>
      </c>
      <c r="GO258" s="251">
        <v>656.97635136126496</v>
      </c>
      <c r="GP258" s="243">
        <v>730.46586022715087</v>
      </c>
      <c r="GQ258" s="278">
        <v>1052.3908705631964</v>
      </c>
      <c r="GR258" s="251">
        <v>1081.0694989322396</v>
      </c>
      <c r="GS258" s="251">
        <v>1130.3496786914773</v>
      </c>
      <c r="GT258" s="243">
        <v>1195.8317781611113</v>
      </c>
      <c r="GU258" s="278">
        <v>216.65517240220899</v>
      </c>
      <c r="GV258" s="251">
        <v>343.061183471123</v>
      </c>
      <c r="GW258" s="251">
        <v>372.01300303791299</v>
      </c>
      <c r="GX258" s="243">
        <v>360.28281416682398</v>
      </c>
      <c r="GY258" s="278">
        <v>314.44537285147902</v>
      </c>
      <c r="GZ258" s="251">
        <v>325.20776323282104</v>
      </c>
      <c r="HA258" s="251">
        <v>376.52113123235699</v>
      </c>
      <c r="HB258" s="243">
        <v>371.825022892785</v>
      </c>
      <c r="HC258" s="266">
        <v>917.12586239999519</v>
      </c>
      <c r="HD258" s="262"/>
      <c r="HE258" s="252"/>
      <c r="HF258" s="610">
        <v>882.75363430739401</v>
      </c>
      <c r="HG258" s="642">
        <v>1070.4581331684853</v>
      </c>
      <c r="HH258" s="642">
        <v>1276.3277608976327</v>
      </c>
      <c r="HI258" s="611">
        <v>1573.5836336154052</v>
      </c>
      <c r="HJ258" s="262"/>
      <c r="HK258" s="252"/>
      <c r="HL258" s="262">
        <v>310</v>
      </c>
      <c r="HM258" s="284">
        <v>330</v>
      </c>
      <c r="HN258" s="284">
        <v>420</v>
      </c>
      <c r="HO258" s="252">
        <v>490</v>
      </c>
      <c r="HP258" s="262"/>
      <c r="HQ258" s="252"/>
      <c r="HR258" s="278">
        <v>18019.315849492396</v>
      </c>
      <c r="HS258" s="251">
        <v>19155.176428996456</v>
      </c>
      <c r="HT258" s="251">
        <v>21635.567432242988</v>
      </c>
      <c r="HU258" s="243">
        <v>23253.146107412322</v>
      </c>
      <c r="HV258" s="262"/>
      <c r="HW258" s="252"/>
      <c r="HX258" s="262"/>
      <c r="HY258" s="252"/>
      <c r="HZ258" s="278">
        <v>397.08123020906191</v>
      </c>
      <c r="IA258" s="251">
        <v>410.27663560297947</v>
      </c>
      <c r="IB258" s="251">
        <v>416.92206980368127</v>
      </c>
      <c r="IC258" s="243">
        <v>426.24195636110477</v>
      </c>
      <c r="ID258" s="262"/>
      <c r="IE258" s="252"/>
      <c r="IF258" s="262"/>
      <c r="IG258" s="252"/>
      <c r="IH258" s="278">
        <v>1653.4828499376858</v>
      </c>
      <c r="II258" s="251">
        <v>1751.407693677414</v>
      </c>
      <c r="IJ258" s="251">
        <v>1903.4070328796829</v>
      </c>
      <c r="IK258" s="243">
        <v>1956.17355070394</v>
      </c>
      <c r="IL258" s="266"/>
      <c r="IM258" s="262"/>
      <c r="IN258" s="252"/>
      <c r="IO258" s="262">
        <v>510</v>
      </c>
      <c r="IP258" s="284"/>
      <c r="IQ258" s="284"/>
      <c r="IR258" s="252">
        <v>600</v>
      </c>
      <c r="IS258" s="262">
        <v>720</v>
      </c>
      <c r="IT258" s="284"/>
      <c r="IU258" s="284"/>
      <c r="IV258" s="252">
        <v>1080</v>
      </c>
      <c r="IW258" s="278">
        <v>1174.8174805986478</v>
      </c>
      <c r="IX258" s="251">
        <v>1393.9529504800339</v>
      </c>
      <c r="IY258" s="251">
        <v>1449.6291033886084</v>
      </c>
      <c r="IZ258" s="243">
        <v>1680.4749257247684</v>
      </c>
      <c r="JA258" s="266"/>
      <c r="JB258" s="262">
        <v>95.335419541093202</v>
      </c>
      <c r="JC258" s="284">
        <v>100.85147928823308</v>
      </c>
      <c r="JD258" s="284">
        <v>118.0663801996502</v>
      </c>
      <c r="JE258" s="252">
        <v>124.63536368165617</v>
      </c>
      <c r="JF258" s="262"/>
      <c r="JG258" s="284"/>
      <c r="JH258" s="252"/>
      <c r="JI258" s="262"/>
      <c r="JJ258" s="252"/>
      <c r="JK258" s="278">
        <v>997.55271799032687</v>
      </c>
      <c r="JL258" s="251">
        <v>1063.2352707866266</v>
      </c>
      <c r="JM258" s="251">
        <v>1113.1062989161203</v>
      </c>
      <c r="JN258" s="243">
        <v>1233.4996119534765</v>
      </c>
      <c r="JO258" s="262"/>
      <c r="JP258" s="252"/>
      <c r="JQ258" s="278">
        <v>694.70006489211278</v>
      </c>
      <c r="JR258" s="251">
        <v>749.55306804602048</v>
      </c>
      <c r="JS258" s="251">
        <v>981.18560931951265</v>
      </c>
      <c r="JT258" s="243">
        <v>1043.8148123423787</v>
      </c>
      <c r="JU258" s="262">
        <v>1330</v>
      </c>
      <c r="JV258" s="284"/>
      <c r="JW258" s="284"/>
      <c r="JX258" s="252">
        <v>1930</v>
      </c>
      <c r="JY258" s="262">
        <v>98.516089183049218</v>
      </c>
      <c r="JZ258" s="284">
        <v>118.77574373111136</v>
      </c>
      <c r="KA258" s="284">
        <v>125.41404135600001</v>
      </c>
      <c r="KB258" s="252">
        <v>135.85688283057709</v>
      </c>
      <c r="KC258" s="262"/>
      <c r="KD258" s="284"/>
      <c r="KE258" s="284"/>
      <c r="KF258" s="288"/>
    </row>
    <row r="259" spans="1:292" s="151" customFormat="1" ht="14">
      <c r="A259" s="881"/>
      <c r="B259" s="747" t="s">
        <v>472</v>
      </c>
      <c r="C259" s="266"/>
      <c r="D259" s="610">
        <v>87.218097907268543</v>
      </c>
      <c r="E259" s="642">
        <v>93.236970648991232</v>
      </c>
      <c r="F259" s="642">
        <v>107.25073627071899</v>
      </c>
      <c r="G259" s="642">
        <v>111.87101885896378</v>
      </c>
      <c r="H259" s="611">
        <v>120.32727894230294</v>
      </c>
      <c r="I259" s="262">
        <v>220</v>
      </c>
      <c r="J259" s="284">
        <v>240</v>
      </c>
      <c r="K259" s="284">
        <v>290</v>
      </c>
      <c r="L259" s="252">
        <v>280</v>
      </c>
      <c r="M259" s="262">
        <v>974.9968874670476</v>
      </c>
      <c r="N259" s="284"/>
      <c r="O259" s="284"/>
      <c r="P259" s="252">
        <v>1282.2096003914182</v>
      </c>
      <c r="Q259" s="262"/>
      <c r="R259" s="284"/>
      <c r="S259" s="284"/>
      <c r="T259" s="252"/>
      <c r="U259" s="262"/>
      <c r="V259" s="284"/>
      <c r="W259" s="252"/>
      <c r="X259" s="610">
        <v>867.19377234819308</v>
      </c>
      <c r="Y259" s="642">
        <v>943.10155283575455</v>
      </c>
      <c r="Z259" s="642">
        <v>1193.3206595118031</v>
      </c>
      <c r="AA259" s="611">
        <v>1408.8470150216835</v>
      </c>
      <c r="AB259" s="262">
        <v>1152.0775539359347</v>
      </c>
      <c r="AC259" s="284">
        <v>1260.6636891584362</v>
      </c>
      <c r="AD259" s="284">
        <v>1430.1722453457371</v>
      </c>
      <c r="AE259" s="252">
        <v>1582.76135755674</v>
      </c>
      <c r="AF259" s="262"/>
      <c r="AG259" s="284"/>
      <c r="AH259" s="284"/>
      <c r="AI259" s="284"/>
      <c r="AJ259" s="252"/>
      <c r="AK259" s="262">
        <v>1304.1404666185617</v>
      </c>
      <c r="AL259" s="284"/>
      <c r="AM259" s="284"/>
      <c r="AN259" s="252">
        <v>2070</v>
      </c>
      <c r="AO259" s="418">
        <v>0.28999999999999998</v>
      </c>
      <c r="AP259" s="420">
        <v>0.31</v>
      </c>
      <c r="AQ259" s="610">
        <v>92.794076205057976</v>
      </c>
      <c r="AR259" s="642">
        <v>106.96409208962928</v>
      </c>
      <c r="AS259" s="642">
        <v>126.84340922611267</v>
      </c>
      <c r="AT259" s="611">
        <v>145.54236550587547</v>
      </c>
      <c r="AU259" s="262">
        <v>610</v>
      </c>
      <c r="AV259" s="284">
        <v>630</v>
      </c>
      <c r="AW259" s="284">
        <v>660</v>
      </c>
      <c r="AX259" s="252">
        <v>680</v>
      </c>
      <c r="AY259" s="418"/>
      <c r="AZ259" s="419"/>
      <c r="BA259" s="419"/>
      <c r="BB259" s="420"/>
      <c r="BC259" s="262">
        <v>840</v>
      </c>
      <c r="BD259" s="284">
        <v>900</v>
      </c>
      <c r="BE259" s="284">
        <v>960</v>
      </c>
      <c r="BF259" s="252">
        <v>1300</v>
      </c>
      <c r="BG259" s="262">
        <v>800</v>
      </c>
      <c r="BH259" s="284"/>
      <c r="BI259" s="284"/>
      <c r="BJ259" s="252">
        <v>920</v>
      </c>
      <c r="BK259" s="262"/>
      <c r="BL259" s="252"/>
      <c r="BM259" s="262"/>
      <c r="BN259" s="284"/>
      <c r="BO259" s="284"/>
      <c r="BP259" s="252"/>
      <c r="BQ259" s="266"/>
      <c r="BR259" s="262"/>
      <c r="BS259" s="284"/>
      <c r="BT259" s="252"/>
      <c r="BU259" s="262"/>
      <c r="BV259" s="284"/>
      <c r="BW259" s="252"/>
      <c r="BX259" s="262"/>
      <c r="BY259" s="284"/>
      <c r="BZ259" s="252"/>
      <c r="CA259" s="262"/>
      <c r="CB259" s="284"/>
      <c r="CC259" s="252"/>
      <c r="CD259" s="262"/>
      <c r="CE259" s="284"/>
      <c r="CF259" s="252"/>
      <c r="CG259" s="262"/>
      <c r="CH259" s="284"/>
      <c r="CI259" s="252"/>
      <c r="CJ259" s="262">
        <v>11.4</v>
      </c>
      <c r="CK259" s="252">
        <v>11.72</v>
      </c>
      <c r="CL259" s="610">
        <v>1945.5030727943099</v>
      </c>
      <c r="CM259" s="611">
        <v>2050</v>
      </c>
      <c r="CN259" s="610">
        <v>245.9</v>
      </c>
      <c r="CO259" s="611">
        <v>372.57600099414759</v>
      </c>
      <c r="CP259" s="262">
        <v>350.91045603285238</v>
      </c>
      <c r="CQ259" s="252">
        <v>437.00077144337138</v>
      </c>
      <c r="CR259" s="266">
        <v>419</v>
      </c>
      <c r="CS259" s="266">
        <v>424.71118119590898</v>
      </c>
      <c r="CT259" s="262">
        <v>602.45826110399742</v>
      </c>
      <c r="CU259" s="252">
        <v>719.08801715687162</v>
      </c>
      <c r="CV259" s="604">
        <v>1585.7436843349501</v>
      </c>
      <c r="CW259" s="748">
        <v>2023.9521445387641</v>
      </c>
      <c r="CX259" s="748">
        <v>2531.2277155520455</v>
      </c>
      <c r="CY259" s="605">
        <v>2457.8947256793481</v>
      </c>
      <c r="CZ259" s="266"/>
      <c r="DA259" s="610">
        <v>40.9</v>
      </c>
      <c r="DB259" s="642">
        <v>51.2</v>
      </c>
      <c r="DC259" s="642">
        <v>50.4</v>
      </c>
      <c r="DD259" s="642">
        <v>57.9</v>
      </c>
      <c r="DE259" s="611">
        <v>47.99</v>
      </c>
      <c r="DF259" s="610">
        <v>91.579739471194443</v>
      </c>
      <c r="DG259" s="642">
        <v>100.28226701923495</v>
      </c>
      <c r="DH259" s="642">
        <v>110.49759533783629</v>
      </c>
      <c r="DI259" s="642">
        <v>130.96038318592545</v>
      </c>
      <c r="DJ259" s="611">
        <v>120.08965285972791</v>
      </c>
      <c r="DK259" s="262">
        <v>62.384967471092509</v>
      </c>
      <c r="DL259" s="284">
        <v>68.973495511696811</v>
      </c>
      <c r="DM259" s="284">
        <v>65.596560308143836</v>
      </c>
      <c r="DN259" s="252">
        <v>78.82276246622267</v>
      </c>
      <c r="DO259" s="262">
        <v>1210.6681304602432</v>
      </c>
      <c r="DP259" s="284">
        <v>1401.846008151352</v>
      </c>
      <c r="DQ259" s="284">
        <v>1777.2450538432918</v>
      </c>
      <c r="DR259" s="252">
        <v>1805.7844636243437</v>
      </c>
      <c r="DS259" s="610">
        <v>804.9387093340149</v>
      </c>
      <c r="DT259" s="642">
        <v>1055.4377891994786</v>
      </c>
      <c r="DU259" s="642">
        <v>1285.8688087105229</v>
      </c>
      <c r="DV259" s="611">
        <v>1639.5351053065986</v>
      </c>
      <c r="DW259" s="749"/>
      <c r="DX259" s="749"/>
      <c r="DY259" s="262">
        <v>20</v>
      </c>
      <c r="DZ259" s="284"/>
      <c r="EA259" s="284"/>
      <c r="EB259" s="252">
        <v>30</v>
      </c>
      <c r="EC259" s="266"/>
      <c r="ED259" s="266"/>
      <c r="EE259" s="262"/>
      <c r="EF259" s="252"/>
      <c r="EG259" s="262"/>
      <c r="EH259" s="252"/>
      <c r="EI259" s="262"/>
      <c r="EJ259" s="252"/>
      <c r="EK259" s="262"/>
      <c r="EL259" s="284"/>
      <c r="EM259" s="252"/>
      <c r="EN259" s="262">
        <v>1337.2696137892992</v>
      </c>
      <c r="EO259" s="252">
        <v>1657.1002937909414</v>
      </c>
      <c r="EP259" s="262"/>
      <c r="EQ259" s="252"/>
      <c r="ER259" s="262"/>
      <c r="ES259" s="252"/>
      <c r="ET259" s="262"/>
      <c r="EU259" s="284"/>
      <c r="EV259" s="284"/>
      <c r="EW259" s="252"/>
      <c r="EX259" s="278">
        <v>799.38837749600498</v>
      </c>
      <c r="EY259" s="251">
        <v>870.60781730049098</v>
      </c>
      <c r="EZ259" s="251">
        <v>943.74307458339899</v>
      </c>
      <c r="FA259" s="243">
        <v>1111.2122722828299</v>
      </c>
      <c r="FB259" s="262"/>
      <c r="FC259" s="252"/>
      <c r="FD259" s="262"/>
      <c r="FE259" s="284"/>
      <c r="FF259" s="284"/>
      <c r="FG259" s="252"/>
      <c r="FH259" s="262"/>
      <c r="FI259" s="252"/>
      <c r="FJ259" s="262"/>
      <c r="FK259" s="252"/>
      <c r="FL259" s="262">
        <v>442.11392144766603</v>
      </c>
      <c r="FM259" s="252">
        <v>569.39659900499998</v>
      </c>
      <c r="FN259" s="262"/>
      <c r="FO259" s="284"/>
      <c r="FP259" s="284"/>
      <c r="FQ259" s="252"/>
      <c r="FR259" s="262">
        <v>40</v>
      </c>
      <c r="FS259" s="284">
        <v>43</v>
      </c>
      <c r="FT259" s="284">
        <v>36</v>
      </c>
      <c r="FU259" s="252">
        <v>43</v>
      </c>
      <c r="FV259" s="262"/>
      <c r="FW259" s="252"/>
      <c r="FX259" s="262">
        <v>1779</v>
      </c>
      <c r="FY259" s="252"/>
      <c r="FZ259" s="278">
        <v>1061.7006429120993</v>
      </c>
      <c r="GA259" s="243">
        <v>1168.8766204131202</v>
      </c>
      <c r="GB259" s="266"/>
      <c r="GC259" s="262"/>
      <c r="GD259" s="252"/>
      <c r="GE259" s="610">
        <v>2478.3858869398955</v>
      </c>
      <c r="GF259" s="642">
        <v>2656.7178402791656</v>
      </c>
      <c r="GG259" s="642">
        <v>3030.6507407965723</v>
      </c>
      <c r="GH259" s="611">
        <v>3474.5856310518925</v>
      </c>
      <c r="GI259" s="266"/>
      <c r="GJ259" s="266"/>
      <c r="GK259" s="266"/>
      <c r="GL259" s="266"/>
      <c r="GM259" s="278">
        <v>407.01087892494064</v>
      </c>
      <c r="GN259" s="251">
        <v>425.02482605978054</v>
      </c>
      <c r="GO259" s="251">
        <v>471.61296308336478</v>
      </c>
      <c r="GP259" s="243">
        <v>530.39531481903168</v>
      </c>
      <c r="GQ259" s="278">
        <v>731.21734930535058</v>
      </c>
      <c r="GR259" s="251">
        <v>766.32159743865145</v>
      </c>
      <c r="GS259" s="251">
        <v>799.58639284519154</v>
      </c>
      <c r="GT259" s="243">
        <v>877.92141091016413</v>
      </c>
      <c r="GU259" s="278">
        <v>244.15740674735</v>
      </c>
      <c r="GV259" s="251">
        <v>263.51916259727301</v>
      </c>
      <c r="GW259" s="251">
        <v>309.66784515290703</v>
      </c>
      <c r="GX259" s="243">
        <v>363.14695838244296</v>
      </c>
      <c r="GY259" s="278">
        <v>248.67553948475199</v>
      </c>
      <c r="GZ259" s="251">
        <v>256.113321044467</v>
      </c>
      <c r="HA259" s="251">
        <v>271.26653532079797</v>
      </c>
      <c r="HB259" s="243">
        <v>320.92703485701799</v>
      </c>
      <c r="HC259" s="266">
        <v>888.57873169308778</v>
      </c>
      <c r="HD259" s="262"/>
      <c r="HE259" s="252"/>
      <c r="HF259" s="610">
        <v>667.65884497305831</v>
      </c>
      <c r="HG259" s="642">
        <v>759.49705680251213</v>
      </c>
      <c r="HH259" s="642">
        <v>957.81659488423816</v>
      </c>
      <c r="HI259" s="611">
        <v>1233.4175325282238</v>
      </c>
      <c r="HJ259" s="262"/>
      <c r="HK259" s="252"/>
      <c r="HL259" s="262">
        <v>270</v>
      </c>
      <c r="HM259" s="284">
        <v>270</v>
      </c>
      <c r="HN259" s="284">
        <v>340</v>
      </c>
      <c r="HO259" s="252">
        <v>420</v>
      </c>
      <c r="HP259" s="262"/>
      <c r="HQ259" s="252"/>
      <c r="HR259" s="278">
        <v>13449.419381573653</v>
      </c>
      <c r="HS259" s="251">
        <v>14297.655717706519</v>
      </c>
      <c r="HT259" s="251">
        <v>15953.099997860263</v>
      </c>
      <c r="HU259" s="243">
        <v>17425.270748693183</v>
      </c>
      <c r="HV259" s="262"/>
      <c r="HW259" s="252"/>
      <c r="HX259" s="262"/>
      <c r="HY259" s="252"/>
      <c r="HZ259" s="278">
        <v>273.14671762226186</v>
      </c>
      <c r="IA259" s="251">
        <v>286.35662458340585</v>
      </c>
      <c r="IB259" s="251">
        <v>292.12818077338085</v>
      </c>
      <c r="IC259" s="243">
        <v>297.34596686175092</v>
      </c>
      <c r="ID259" s="262"/>
      <c r="IE259" s="252"/>
      <c r="IF259" s="262"/>
      <c r="IG259" s="252"/>
      <c r="IH259" s="278">
        <v>1211.7064774596656</v>
      </c>
      <c r="II259" s="251">
        <v>1281.5296218222643</v>
      </c>
      <c r="IJ259" s="251">
        <v>1404.9557299794458</v>
      </c>
      <c r="IK259" s="243">
        <v>1490.9579224563383</v>
      </c>
      <c r="IL259" s="266"/>
      <c r="IM259" s="262"/>
      <c r="IN259" s="252"/>
      <c r="IO259" s="262">
        <v>300</v>
      </c>
      <c r="IP259" s="284"/>
      <c r="IQ259" s="284"/>
      <c r="IR259" s="252">
        <v>370</v>
      </c>
      <c r="IS259" s="262">
        <v>540</v>
      </c>
      <c r="IT259" s="284"/>
      <c r="IU259" s="284"/>
      <c r="IV259" s="252">
        <v>780</v>
      </c>
      <c r="IW259" s="278">
        <v>930.15789922051476</v>
      </c>
      <c r="IX259" s="251">
        <v>1051.5641432400953</v>
      </c>
      <c r="IY259" s="251">
        <v>1085.5971101133071</v>
      </c>
      <c r="IZ259" s="243">
        <v>1233.3526587694309</v>
      </c>
      <c r="JA259" s="266"/>
      <c r="JB259" s="262">
        <v>75.804475125003151</v>
      </c>
      <c r="JC259" s="284">
        <v>72.390012381054191</v>
      </c>
      <c r="JD259" s="284">
        <v>86.372205969991867</v>
      </c>
      <c r="JE259" s="252">
        <v>89.886520948979538</v>
      </c>
      <c r="JF259" s="262"/>
      <c r="JG259" s="284"/>
      <c r="JH259" s="252"/>
      <c r="JI259" s="262"/>
      <c r="JJ259" s="252"/>
      <c r="JK259" s="278">
        <v>910.85290621080549</v>
      </c>
      <c r="JL259" s="251">
        <v>991.54280556953779</v>
      </c>
      <c r="JM259" s="251">
        <v>1048.6751826498612</v>
      </c>
      <c r="JN259" s="243">
        <v>1131.7755196809533</v>
      </c>
      <c r="JO259" s="262"/>
      <c r="JP259" s="252"/>
      <c r="JQ259" s="278">
        <v>511.90142005604076</v>
      </c>
      <c r="JR259" s="251">
        <v>549.01464064814513</v>
      </c>
      <c r="JS259" s="251">
        <v>924.7641654762466</v>
      </c>
      <c r="JT259" s="243">
        <v>975.22154790434899</v>
      </c>
      <c r="JU259" s="262">
        <v>1070</v>
      </c>
      <c r="JV259" s="284"/>
      <c r="JW259" s="284"/>
      <c r="JX259" s="252">
        <v>1570</v>
      </c>
      <c r="JY259" s="262">
        <v>89.557151075937199</v>
      </c>
      <c r="JZ259" s="284">
        <v>89.719177100294388</v>
      </c>
      <c r="KA259" s="284">
        <v>97.452620557909654</v>
      </c>
      <c r="KB259" s="252">
        <v>101.05242054168687</v>
      </c>
      <c r="KC259" s="262"/>
      <c r="KD259" s="284"/>
      <c r="KE259" s="284"/>
      <c r="KF259" s="288"/>
    </row>
    <row r="260" spans="1:292" s="151" customFormat="1" ht="14">
      <c r="A260" s="881"/>
      <c r="B260" s="747" t="s">
        <v>473</v>
      </c>
      <c r="C260" s="266"/>
      <c r="D260" s="610">
        <v>69.19364588024925</v>
      </c>
      <c r="E260" s="642">
        <v>74.891464258572498</v>
      </c>
      <c r="F260" s="642">
        <v>83.88821519454612</v>
      </c>
      <c r="G260" s="642">
        <v>89.946004423362695</v>
      </c>
      <c r="H260" s="611">
        <v>97.310386269656291</v>
      </c>
      <c r="I260" s="262">
        <v>150</v>
      </c>
      <c r="J260" s="284">
        <v>190</v>
      </c>
      <c r="K260" s="284">
        <v>290</v>
      </c>
      <c r="L260" s="252">
        <v>140</v>
      </c>
      <c r="M260" s="262">
        <v>779.08053070040103</v>
      </c>
      <c r="N260" s="284"/>
      <c r="O260" s="284"/>
      <c r="P260" s="252">
        <v>1031.925077379623</v>
      </c>
      <c r="Q260" s="262"/>
      <c r="R260" s="284"/>
      <c r="S260" s="284"/>
      <c r="T260" s="252"/>
      <c r="U260" s="262"/>
      <c r="V260" s="284"/>
      <c r="W260" s="252"/>
      <c r="X260" s="610">
        <v>628.42245072148876</v>
      </c>
      <c r="Y260" s="642">
        <v>684.81679442036898</v>
      </c>
      <c r="Z260" s="642">
        <v>921.69660486233056</v>
      </c>
      <c r="AA260" s="611">
        <v>1096.0636022980045</v>
      </c>
      <c r="AB260" s="262">
        <v>1081.7520912232781</v>
      </c>
      <c r="AC260" s="284">
        <v>1188.2965686464734</v>
      </c>
      <c r="AD260" s="284">
        <v>1301.4859837191075</v>
      </c>
      <c r="AE260" s="252">
        <v>1494.1772299100392</v>
      </c>
      <c r="AF260" s="262"/>
      <c r="AG260" s="284"/>
      <c r="AH260" s="284"/>
      <c r="AI260" s="284"/>
      <c r="AJ260" s="252"/>
      <c r="AK260" s="262">
        <v>1135.3936020341546</v>
      </c>
      <c r="AL260" s="284"/>
      <c r="AM260" s="284"/>
      <c r="AN260" s="252">
        <v>1830</v>
      </c>
      <c r="AO260" s="418">
        <v>0.28999999999999998</v>
      </c>
      <c r="AP260" s="420">
        <v>0.3</v>
      </c>
      <c r="AQ260" s="610">
        <v>51.481452951823734</v>
      </c>
      <c r="AR260" s="642">
        <v>72.084436237195661</v>
      </c>
      <c r="AS260" s="642">
        <v>62.780245883234038</v>
      </c>
      <c r="AT260" s="611">
        <v>89.512923475666952</v>
      </c>
      <c r="AU260" s="262">
        <v>480</v>
      </c>
      <c r="AV260" s="284">
        <v>480</v>
      </c>
      <c r="AW260" s="284">
        <v>560</v>
      </c>
      <c r="AX260" s="252">
        <v>600</v>
      </c>
      <c r="AY260" s="418"/>
      <c r="AZ260" s="419"/>
      <c r="BA260" s="419"/>
      <c r="BB260" s="420"/>
      <c r="BC260" s="262">
        <v>760</v>
      </c>
      <c r="BD260" s="284">
        <v>780</v>
      </c>
      <c r="BE260" s="284">
        <v>800</v>
      </c>
      <c r="BF260" s="252">
        <v>1080</v>
      </c>
      <c r="BG260" s="262">
        <v>710</v>
      </c>
      <c r="BH260" s="284"/>
      <c r="BI260" s="284"/>
      <c r="BJ260" s="252">
        <v>690</v>
      </c>
      <c r="BK260" s="262"/>
      <c r="BL260" s="252"/>
      <c r="BM260" s="262"/>
      <c r="BN260" s="284"/>
      <c r="BO260" s="284"/>
      <c r="BP260" s="252"/>
      <c r="BQ260" s="266"/>
      <c r="BR260" s="262"/>
      <c r="BS260" s="284"/>
      <c r="BT260" s="252"/>
      <c r="BU260" s="262"/>
      <c r="BV260" s="284"/>
      <c r="BW260" s="252"/>
      <c r="BX260" s="262"/>
      <c r="BY260" s="284"/>
      <c r="BZ260" s="252"/>
      <c r="CA260" s="262"/>
      <c r="CB260" s="284"/>
      <c r="CC260" s="252"/>
      <c r="CD260" s="262"/>
      <c r="CE260" s="284"/>
      <c r="CF260" s="252"/>
      <c r="CG260" s="262"/>
      <c r="CH260" s="284"/>
      <c r="CI260" s="252"/>
      <c r="CJ260" s="262">
        <v>9.3800000000000008</v>
      </c>
      <c r="CK260" s="252">
        <v>7.4</v>
      </c>
      <c r="CL260" s="610">
        <v>1747.743575557231</v>
      </c>
      <c r="CM260" s="611">
        <v>1795</v>
      </c>
      <c r="CN260" s="610">
        <v>156.9</v>
      </c>
      <c r="CO260" s="611">
        <v>241.28356249260307</v>
      </c>
      <c r="CP260" s="262">
        <v>268.55149722972993</v>
      </c>
      <c r="CQ260" s="252">
        <v>330.61803285039241</v>
      </c>
      <c r="CR260" s="266">
        <v>319</v>
      </c>
      <c r="CS260" s="266">
        <v>305.33082701028968</v>
      </c>
      <c r="CT260" s="262">
        <v>528.11562579428914</v>
      </c>
      <c r="CU260" s="252">
        <v>640.98151191455065</v>
      </c>
      <c r="CV260" s="604">
        <v>1444.1600551759971</v>
      </c>
      <c r="CW260" s="748">
        <v>1753.0786173576296</v>
      </c>
      <c r="CX260" s="748">
        <v>2147.4023498853367</v>
      </c>
      <c r="CY260" s="605">
        <v>2102.6399870053192</v>
      </c>
      <c r="CZ260" s="266"/>
      <c r="DA260" s="610">
        <v>30.1</v>
      </c>
      <c r="DB260" s="642">
        <v>38.1</v>
      </c>
      <c r="DC260" s="642">
        <v>39.6</v>
      </c>
      <c r="DD260" s="642">
        <v>44.3</v>
      </c>
      <c r="DE260" s="611">
        <v>33.22</v>
      </c>
      <c r="DF260" s="610">
        <v>70.705997968983013</v>
      </c>
      <c r="DG260" s="642">
        <v>77.777592051747774</v>
      </c>
      <c r="DH260" s="642">
        <v>84.339394850755426</v>
      </c>
      <c r="DI260" s="642">
        <v>94.136510700148122</v>
      </c>
      <c r="DJ260" s="611">
        <v>91.779786953616323</v>
      </c>
      <c r="DK260" s="262">
        <v>43.826381322082433</v>
      </c>
      <c r="DL260" s="284">
        <v>50.542253157090485</v>
      </c>
      <c r="DM260" s="284">
        <v>49.262649420255329</v>
      </c>
      <c r="DN260" s="252">
        <v>56.364847748485069</v>
      </c>
      <c r="DO260" s="262">
        <v>1056.3694157754262</v>
      </c>
      <c r="DP260" s="284">
        <v>1200.4553922883738</v>
      </c>
      <c r="DQ260" s="284">
        <v>1412.0233856174711</v>
      </c>
      <c r="DR260" s="252">
        <v>1508.2746906007667</v>
      </c>
      <c r="DS260" s="610">
        <v>679.33620378535909</v>
      </c>
      <c r="DT260" s="642">
        <v>878.400275866176</v>
      </c>
      <c r="DU260" s="642">
        <v>1013.5344808344508</v>
      </c>
      <c r="DV260" s="611">
        <v>1370.7840767962157</v>
      </c>
      <c r="DW260" s="749"/>
      <c r="DX260" s="749"/>
      <c r="DY260" s="262">
        <v>20</v>
      </c>
      <c r="DZ260" s="284"/>
      <c r="EA260" s="284"/>
      <c r="EB260" s="252">
        <v>20</v>
      </c>
      <c r="EC260" s="266"/>
      <c r="ED260" s="266"/>
      <c r="EE260" s="262"/>
      <c r="EF260" s="252"/>
      <c r="EG260" s="262"/>
      <c r="EH260" s="252"/>
      <c r="EI260" s="262"/>
      <c r="EJ260" s="252"/>
      <c r="EK260" s="262"/>
      <c r="EL260" s="284"/>
      <c r="EM260" s="252"/>
      <c r="EN260" s="262">
        <v>1007.6288864075149</v>
      </c>
      <c r="EO260" s="252">
        <v>1256.0497056899935</v>
      </c>
      <c r="EP260" s="262"/>
      <c r="EQ260" s="252"/>
      <c r="ER260" s="262"/>
      <c r="ES260" s="252"/>
      <c r="ET260" s="262"/>
      <c r="EU260" s="284"/>
      <c r="EV260" s="284"/>
      <c r="EW260" s="252"/>
      <c r="EX260" s="278">
        <v>605.47767946232</v>
      </c>
      <c r="EY260" s="251">
        <v>674.22074885719496</v>
      </c>
      <c r="EZ260" s="251">
        <v>709.93757898475997</v>
      </c>
      <c r="FA260" s="243">
        <v>847.717478593191</v>
      </c>
      <c r="FB260" s="262"/>
      <c r="FC260" s="252"/>
      <c r="FD260" s="262"/>
      <c r="FE260" s="284"/>
      <c r="FF260" s="284"/>
      <c r="FG260" s="252"/>
      <c r="FH260" s="262"/>
      <c r="FI260" s="252"/>
      <c r="FJ260" s="262"/>
      <c r="FK260" s="252"/>
      <c r="FL260" s="262">
        <v>308.45157310302278</v>
      </c>
      <c r="FM260" s="252">
        <v>383.78174981706485</v>
      </c>
      <c r="FN260" s="262"/>
      <c r="FO260" s="284"/>
      <c r="FP260" s="284"/>
      <c r="FQ260" s="252"/>
      <c r="FR260" s="262">
        <v>26</v>
      </c>
      <c r="FS260" s="284">
        <v>28</v>
      </c>
      <c r="FT260" s="284">
        <v>32</v>
      </c>
      <c r="FU260" s="252">
        <v>25</v>
      </c>
      <c r="FV260" s="262"/>
      <c r="FW260" s="252"/>
      <c r="FX260" s="262">
        <v>1250</v>
      </c>
      <c r="FY260" s="252"/>
      <c r="FZ260" s="278">
        <v>752.63468119026288</v>
      </c>
      <c r="GA260" s="243">
        <v>878.49191064174931</v>
      </c>
      <c r="GB260" s="266"/>
      <c r="GC260" s="262"/>
      <c r="GD260" s="252"/>
      <c r="GE260" s="610">
        <v>1668.4120577062713</v>
      </c>
      <c r="GF260" s="642">
        <v>1798.6396313686403</v>
      </c>
      <c r="GG260" s="642">
        <v>1931.544453205207</v>
      </c>
      <c r="GH260" s="611">
        <v>2336.3386020302537</v>
      </c>
      <c r="GI260" s="266"/>
      <c r="GJ260" s="266"/>
      <c r="GK260" s="266"/>
      <c r="GL260" s="266"/>
      <c r="GM260" s="278">
        <v>392.03650224835906</v>
      </c>
      <c r="GN260" s="251">
        <v>411.71656467597393</v>
      </c>
      <c r="GO260" s="251">
        <v>426.85656815134581</v>
      </c>
      <c r="GP260" s="243">
        <v>465.26842963657509</v>
      </c>
      <c r="GQ260" s="278">
        <v>613.04954389926775</v>
      </c>
      <c r="GR260" s="251">
        <v>636.41664726432509</v>
      </c>
      <c r="GS260" s="251">
        <v>687.66994986817224</v>
      </c>
      <c r="GT260" s="243">
        <v>750.01087238918512</v>
      </c>
      <c r="GU260" s="278">
        <v>124.64455978782</v>
      </c>
      <c r="GV260" s="251">
        <v>137.239590655641</v>
      </c>
      <c r="GW260" s="251">
        <v>156.48291638424499</v>
      </c>
      <c r="GX260" s="243">
        <v>184.68989646835098</v>
      </c>
      <c r="GY260" s="278">
        <v>161.799977371577</v>
      </c>
      <c r="GZ260" s="251">
        <v>226.83973935406502</v>
      </c>
      <c r="HA260" s="251">
        <v>247.54321631051801</v>
      </c>
      <c r="HB260" s="243">
        <v>273.848594921124</v>
      </c>
      <c r="HC260" s="266">
        <v>775.58011504505146</v>
      </c>
      <c r="HD260" s="262"/>
      <c r="HE260" s="252"/>
      <c r="HF260" s="610">
        <v>608.64138760830929</v>
      </c>
      <c r="HG260" s="642">
        <v>675.84230269722752</v>
      </c>
      <c r="HH260" s="642">
        <v>839.35592195738207</v>
      </c>
      <c r="HI260" s="611">
        <v>1090.5082224984319</v>
      </c>
      <c r="HJ260" s="262"/>
      <c r="HK260" s="252"/>
      <c r="HL260" s="262">
        <v>250</v>
      </c>
      <c r="HM260" s="284">
        <v>260</v>
      </c>
      <c r="HN260" s="284">
        <v>330</v>
      </c>
      <c r="HO260" s="252">
        <v>400</v>
      </c>
      <c r="HP260" s="262"/>
      <c r="HQ260" s="252"/>
      <c r="HR260" s="278">
        <v>10357.810163681368</v>
      </c>
      <c r="HS260" s="251">
        <v>11519.083252686734</v>
      </c>
      <c r="HT260" s="251">
        <v>12099.001011442915</v>
      </c>
      <c r="HU260" s="243">
        <v>13805.247445874822</v>
      </c>
      <c r="HV260" s="262"/>
      <c r="HW260" s="252"/>
      <c r="HX260" s="262"/>
      <c r="HY260" s="252"/>
      <c r="HZ260" s="278">
        <v>278.91510992425623</v>
      </c>
      <c r="IA260" s="251">
        <v>312.44446278500158</v>
      </c>
      <c r="IB260" s="251">
        <v>336.51341054819585</v>
      </c>
      <c r="IC260" s="243">
        <v>330.27890618723933</v>
      </c>
      <c r="ID260" s="262"/>
      <c r="IE260" s="252"/>
      <c r="IF260" s="262"/>
      <c r="IG260" s="252"/>
      <c r="IH260" s="278">
        <v>1005.2536131817316</v>
      </c>
      <c r="II260" s="251">
        <v>1009.323290820153</v>
      </c>
      <c r="IJ260" s="251">
        <v>1152.3580387459715</v>
      </c>
      <c r="IK260" s="243">
        <v>1169.9401425979013</v>
      </c>
      <c r="IL260" s="266"/>
      <c r="IM260" s="262"/>
      <c r="IN260" s="252"/>
      <c r="IO260" s="262">
        <v>300</v>
      </c>
      <c r="IP260" s="284"/>
      <c r="IQ260" s="284"/>
      <c r="IR260" s="252">
        <v>360</v>
      </c>
      <c r="IS260" s="262">
        <v>490</v>
      </c>
      <c r="IT260" s="284"/>
      <c r="IU260" s="284"/>
      <c r="IV260" s="252">
        <v>700</v>
      </c>
      <c r="IW260" s="278">
        <v>777.5043740776207</v>
      </c>
      <c r="IX260" s="251">
        <v>899.02348158874577</v>
      </c>
      <c r="IY260" s="251">
        <v>939.18869707115755</v>
      </c>
      <c r="IZ260" s="243">
        <v>1014.3430021425308</v>
      </c>
      <c r="JA260" s="266"/>
      <c r="JB260" s="262">
        <v>57.854374464678052</v>
      </c>
      <c r="JC260" s="284">
        <v>59.459039858426102</v>
      </c>
      <c r="JD260" s="284">
        <v>64.693692044880592</v>
      </c>
      <c r="JE260" s="252">
        <v>69.78046036314116</v>
      </c>
      <c r="JF260" s="262"/>
      <c r="JG260" s="284"/>
      <c r="JH260" s="252"/>
      <c r="JI260" s="262"/>
      <c r="JJ260" s="252"/>
      <c r="JK260" s="278">
        <v>831.72820021927112</v>
      </c>
      <c r="JL260" s="251">
        <v>890.86733252776401</v>
      </c>
      <c r="JM260" s="251">
        <v>979.46628124251583</v>
      </c>
      <c r="JN260" s="243">
        <v>1041.8848597005383</v>
      </c>
      <c r="JO260" s="262"/>
      <c r="JP260" s="252"/>
      <c r="JQ260" s="278">
        <v>439.06860266445835</v>
      </c>
      <c r="JR260" s="251">
        <v>491.09618471287422</v>
      </c>
      <c r="JS260" s="251">
        <v>843.8595683998027</v>
      </c>
      <c r="JT260" s="243">
        <v>914.18433691657435</v>
      </c>
      <c r="JU260" s="262">
        <v>1020</v>
      </c>
      <c r="JV260" s="284"/>
      <c r="JW260" s="284"/>
      <c r="JX260" s="252">
        <v>1540</v>
      </c>
      <c r="JY260" s="262">
        <v>61.111725581362464</v>
      </c>
      <c r="JZ260" s="284">
        <v>61.209876703327943</v>
      </c>
      <c r="KA260" s="284">
        <v>73.770620158112564</v>
      </c>
      <c r="KB260" s="252">
        <v>75.052983832064555</v>
      </c>
      <c r="KC260" s="262"/>
      <c r="KD260" s="284"/>
      <c r="KE260" s="284"/>
      <c r="KF260" s="288"/>
    </row>
    <row r="261" spans="1:292" s="151" customFormat="1" ht="14">
      <c r="A261" s="881"/>
      <c r="B261" s="747" t="s">
        <v>474</v>
      </c>
      <c r="C261" s="266"/>
      <c r="D261" s="610">
        <v>56.281379322813557</v>
      </c>
      <c r="E261" s="642">
        <v>62.17389022014541</v>
      </c>
      <c r="F261" s="642">
        <v>68.963629908634459</v>
      </c>
      <c r="G261" s="642">
        <v>75.645683681934102</v>
      </c>
      <c r="H261" s="611">
        <v>80.129884949738482</v>
      </c>
      <c r="I261" s="262">
        <v>170</v>
      </c>
      <c r="J261" s="284">
        <v>180</v>
      </c>
      <c r="K261" s="284">
        <v>230</v>
      </c>
      <c r="L261" s="252">
        <v>220</v>
      </c>
      <c r="M261" s="262">
        <v>697.88401890254795</v>
      </c>
      <c r="N261" s="284"/>
      <c r="O261" s="284"/>
      <c r="P261" s="252">
        <v>983.86462022825651</v>
      </c>
      <c r="Q261" s="262"/>
      <c r="R261" s="284"/>
      <c r="S261" s="284"/>
      <c r="T261" s="252"/>
      <c r="U261" s="262"/>
      <c r="V261" s="284"/>
      <c r="W261" s="252"/>
      <c r="X261" s="610">
        <v>535.04772474249592</v>
      </c>
      <c r="Y261" s="642">
        <v>591.26873475889806</v>
      </c>
      <c r="Z261" s="642">
        <v>734.95961547196396</v>
      </c>
      <c r="AA261" s="611">
        <v>906.49529025083632</v>
      </c>
      <c r="AB261" s="262">
        <v>876.0207788435572</v>
      </c>
      <c r="AC261" s="284">
        <v>917.66366473721155</v>
      </c>
      <c r="AD261" s="284">
        <v>1042.4881385545493</v>
      </c>
      <c r="AE261" s="252">
        <v>1196.6645504976805</v>
      </c>
      <c r="AF261" s="262"/>
      <c r="AG261" s="284"/>
      <c r="AH261" s="284"/>
      <c r="AI261" s="284"/>
      <c r="AJ261" s="252"/>
      <c r="AK261" s="262">
        <v>1033.5704222932345</v>
      </c>
      <c r="AL261" s="284"/>
      <c r="AM261" s="284"/>
      <c r="AN261" s="252">
        <v>1660</v>
      </c>
      <c r="AO261" s="418">
        <v>0.25</v>
      </c>
      <c r="AP261" s="420">
        <v>0.28000000000000003</v>
      </c>
      <c r="AQ261" s="610">
        <v>58.69301427422122</v>
      </c>
      <c r="AR261" s="642">
        <v>73.243694518801348</v>
      </c>
      <c r="AS261" s="642">
        <v>74.134202826781063</v>
      </c>
      <c r="AT261" s="611">
        <v>95.71677484340772</v>
      </c>
      <c r="AU261" s="262">
        <v>510</v>
      </c>
      <c r="AV261" s="284">
        <v>560</v>
      </c>
      <c r="AW261" s="284">
        <v>600</v>
      </c>
      <c r="AX261" s="252">
        <v>630</v>
      </c>
      <c r="AY261" s="418"/>
      <c r="AZ261" s="419"/>
      <c r="BA261" s="419"/>
      <c r="BB261" s="420"/>
      <c r="BC261" s="262">
        <v>680</v>
      </c>
      <c r="BD261" s="284">
        <v>710</v>
      </c>
      <c r="BE261" s="284">
        <v>740</v>
      </c>
      <c r="BF261" s="252">
        <v>1020</v>
      </c>
      <c r="BG261" s="262">
        <v>580</v>
      </c>
      <c r="BH261" s="284"/>
      <c r="BI261" s="284"/>
      <c r="BJ261" s="252">
        <v>610</v>
      </c>
      <c r="BK261" s="262"/>
      <c r="BL261" s="252"/>
      <c r="BM261" s="262"/>
      <c r="BN261" s="284"/>
      <c r="BO261" s="284"/>
      <c r="BP261" s="252"/>
      <c r="BQ261" s="266"/>
      <c r="BR261" s="262"/>
      <c r="BS261" s="284"/>
      <c r="BT261" s="252"/>
      <c r="BU261" s="262"/>
      <c r="BV261" s="284"/>
      <c r="BW261" s="252"/>
      <c r="BX261" s="262"/>
      <c r="BY261" s="284"/>
      <c r="BZ261" s="252"/>
      <c r="CA261" s="262"/>
      <c r="CB261" s="284"/>
      <c r="CC261" s="252"/>
      <c r="CD261" s="262"/>
      <c r="CE261" s="284"/>
      <c r="CF261" s="252"/>
      <c r="CG261" s="262"/>
      <c r="CH261" s="284"/>
      <c r="CI261" s="252"/>
      <c r="CJ261" s="262">
        <v>0</v>
      </c>
      <c r="CK261" s="252">
        <v>7.02</v>
      </c>
      <c r="CL261" s="610">
        <v>1614.5363127605824</v>
      </c>
      <c r="CM261" s="611">
        <v>1558</v>
      </c>
      <c r="CN261" s="610">
        <v>109.2</v>
      </c>
      <c r="CO261" s="611">
        <v>172.74493139770411</v>
      </c>
      <c r="CP261" s="262">
        <v>220.65907216173136</v>
      </c>
      <c r="CQ261" s="252">
        <v>277.36168383811497</v>
      </c>
      <c r="CR261" s="266">
        <v>259</v>
      </c>
      <c r="CS261" s="266">
        <v>257.54924854541991</v>
      </c>
      <c r="CT261" s="262">
        <v>477.17373879372138</v>
      </c>
      <c r="CU261" s="252">
        <v>578.42363275232719</v>
      </c>
      <c r="CV261" s="604">
        <v>1129.4636559152168</v>
      </c>
      <c r="CW261" s="748">
        <v>1457.8906152101658</v>
      </c>
      <c r="CX261" s="748">
        <v>1845.7389548808603</v>
      </c>
      <c r="CY261" s="605">
        <v>1779.6379173493542</v>
      </c>
      <c r="CZ261" s="266"/>
      <c r="DA261" s="610">
        <v>26.3</v>
      </c>
      <c r="DB261" s="642">
        <v>29.6</v>
      </c>
      <c r="DC261" s="642">
        <v>33.299999999999997</v>
      </c>
      <c r="DD261" s="642">
        <v>30.2</v>
      </c>
      <c r="DE261" s="611">
        <v>27.05</v>
      </c>
      <c r="DF261" s="610">
        <v>62.227504342153736</v>
      </c>
      <c r="DG261" s="642">
        <v>68.954789460933327</v>
      </c>
      <c r="DH261" s="642">
        <v>74.653111388518965</v>
      </c>
      <c r="DI261" s="642">
        <v>79.332008450020183</v>
      </c>
      <c r="DJ261" s="611">
        <v>76.932333872920495</v>
      </c>
      <c r="DK261" s="262">
        <v>39.200471708987919</v>
      </c>
      <c r="DL261" s="284">
        <v>44.824391885199127</v>
      </c>
      <c r="DM261" s="284">
        <v>42.007774749014281</v>
      </c>
      <c r="DN261" s="252">
        <v>47.846216236153495</v>
      </c>
      <c r="DO261" s="262">
        <v>950.66600234210409</v>
      </c>
      <c r="DP261" s="284">
        <v>1077.5336548358828</v>
      </c>
      <c r="DQ261" s="284">
        <v>1368.7494586842204</v>
      </c>
      <c r="DR261" s="252">
        <v>1424.565729336653</v>
      </c>
      <c r="DS261" s="610">
        <v>538.33994469485174</v>
      </c>
      <c r="DT261" s="642">
        <v>723.40789163543457</v>
      </c>
      <c r="DU261" s="642">
        <v>846.2677295206397</v>
      </c>
      <c r="DV261" s="611">
        <v>1084.6223710732258</v>
      </c>
      <c r="DW261" s="749"/>
      <c r="DX261" s="749"/>
      <c r="DY261" s="262">
        <v>10</v>
      </c>
      <c r="DZ261" s="284"/>
      <c r="EA261" s="284"/>
      <c r="EB261" s="252">
        <v>10</v>
      </c>
      <c r="EC261" s="266"/>
      <c r="ED261" s="266"/>
      <c r="EE261" s="262"/>
      <c r="EF261" s="252"/>
      <c r="EG261" s="262"/>
      <c r="EH261" s="252"/>
      <c r="EI261" s="262"/>
      <c r="EJ261" s="252"/>
      <c r="EK261" s="262"/>
      <c r="EL261" s="284"/>
      <c r="EM261" s="252"/>
      <c r="EN261" s="262">
        <v>583.7477138779326</v>
      </c>
      <c r="EO261" s="252">
        <v>696.88664652693444</v>
      </c>
      <c r="EP261" s="262"/>
      <c r="EQ261" s="252"/>
      <c r="ER261" s="262"/>
      <c r="ES261" s="252"/>
      <c r="ET261" s="262"/>
      <c r="EU261" s="284"/>
      <c r="EV261" s="284"/>
      <c r="EW261" s="252"/>
      <c r="EX261" s="278">
        <v>620.65440325103407</v>
      </c>
      <c r="EY261" s="251">
        <v>698.16364021779395</v>
      </c>
      <c r="EZ261" s="251">
        <v>731.86654550340904</v>
      </c>
      <c r="FA261" s="243">
        <v>847.1472180199811</v>
      </c>
      <c r="FB261" s="262"/>
      <c r="FC261" s="252"/>
      <c r="FD261" s="262"/>
      <c r="FE261" s="284"/>
      <c r="FF261" s="284"/>
      <c r="FG261" s="252"/>
      <c r="FH261" s="262"/>
      <c r="FI261" s="252"/>
      <c r="FJ261" s="262"/>
      <c r="FK261" s="252"/>
      <c r="FL261" s="262">
        <v>198.20869604953501</v>
      </c>
      <c r="FM261" s="252">
        <v>254.37343186138312</v>
      </c>
      <c r="FN261" s="262"/>
      <c r="FO261" s="284"/>
      <c r="FP261" s="284"/>
      <c r="FQ261" s="252"/>
      <c r="FR261" s="262">
        <v>27</v>
      </c>
      <c r="FS261" s="284">
        <v>29</v>
      </c>
      <c r="FT261" s="284">
        <v>30</v>
      </c>
      <c r="FU261" s="252">
        <v>27</v>
      </c>
      <c r="FV261" s="262"/>
      <c r="FW261" s="252"/>
      <c r="FX261" s="262">
        <v>951</v>
      </c>
      <c r="FY261" s="252"/>
      <c r="FZ261" s="278">
        <v>589.68279178720059</v>
      </c>
      <c r="GA261" s="243">
        <v>750.1386014855766</v>
      </c>
      <c r="GB261" s="266"/>
      <c r="GC261" s="262"/>
      <c r="GD261" s="252"/>
      <c r="GE261" s="610">
        <v>1689.3282537302077</v>
      </c>
      <c r="GF261" s="642">
        <v>1830.6681487908907</v>
      </c>
      <c r="GG261" s="642">
        <v>2088.1738254244751</v>
      </c>
      <c r="GH261" s="611">
        <v>2381.7688388246775</v>
      </c>
      <c r="GI261" s="266"/>
      <c r="GJ261" s="266"/>
      <c r="GK261" s="266"/>
      <c r="GL261" s="266"/>
      <c r="GM261" s="278">
        <v>320.65688173286793</v>
      </c>
      <c r="GN261" s="251">
        <v>338.30541141307987</v>
      </c>
      <c r="GO261" s="251">
        <v>371.18909847234664</v>
      </c>
      <c r="GP261" s="243">
        <v>408.487800993137</v>
      </c>
      <c r="GQ261" s="278">
        <v>582.39122630067686</v>
      </c>
      <c r="GR261" s="251">
        <v>595.40933911151967</v>
      </c>
      <c r="GS261" s="251">
        <v>630.58984420099296</v>
      </c>
      <c r="GT261" s="243">
        <v>687.11680203114315</v>
      </c>
      <c r="GU261" s="278">
        <v>198.99700080948702</v>
      </c>
      <c r="GV261" s="251">
        <v>213.07788106751499</v>
      </c>
      <c r="GW261" s="251">
        <v>229.51355414374498</v>
      </c>
      <c r="GX261" s="243">
        <v>228.61845623847398</v>
      </c>
      <c r="GY261" s="278">
        <v>196.26182784595699</v>
      </c>
      <c r="GZ261" s="251">
        <v>211.72685606269002</v>
      </c>
      <c r="HA261" s="251">
        <v>223.871190962962</v>
      </c>
      <c r="HB261" s="243">
        <v>231.00602241381497</v>
      </c>
      <c r="HC261" s="266">
        <v>712.65398008966383</v>
      </c>
      <c r="HD261" s="262"/>
      <c r="HE261" s="252"/>
      <c r="HF261" s="610">
        <v>516.56445567912715</v>
      </c>
      <c r="HG261" s="642">
        <v>551.49698324200324</v>
      </c>
      <c r="HH261" s="642">
        <v>660.53789567912656</v>
      </c>
      <c r="HI261" s="611">
        <v>914.32106677801562</v>
      </c>
      <c r="HJ261" s="262"/>
      <c r="HK261" s="252"/>
      <c r="HL261" s="262">
        <v>230</v>
      </c>
      <c r="HM261" s="284">
        <v>240</v>
      </c>
      <c r="HN261" s="284">
        <v>310</v>
      </c>
      <c r="HO261" s="252">
        <v>370</v>
      </c>
      <c r="HP261" s="262"/>
      <c r="HQ261" s="252"/>
      <c r="HR261" s="278">
        <v>11035.153994106533</v>
      </c>
      <c r="HS261" s="251">
        <v>11121.603883995444</v>
      </c>
      <c r="HT261" s="251">
        <v>13373.295529355679</v>
      </c>
      <c r="HU261" s="243">
        <v>12956.055932234944</v>
      </c>
      <c r="HV261" s="262"/>
      <c r="HW261" s="252"/>
      <c r="HX261" s="262"/>
      <c r="HY261" s="252"/>
      <c r="HZ261" s="278">
        <v>325.05437728394901</v>
      </c>
      <c r="IA261" s="251">
        <v>343.00381534337629</v>
      </c>
      <c r="IB261" s="251">
        <v>359.1082105890211</v>
      </c>
      <c r="IC261" s="243">
        <v>357.72419354998931</v>
      </c>
      <c r="ID261" s="262"/>
      <c r="IE261" s="252"/>
      <c r="IF261" s="262"/>
      <c r="IG261" s="252"/>
      <c r="IH261" s="278">
        <v>786.36416382963955</v>
      </c>
      <c r="II261" s="251">
        <v>889.90022292970957</v>
      </c>
      <c r="IJ261" s="251">
        <v>959.81609193346537</v>
      </c>
      <c r="IK261" s="243">
        <v>1005.5322305657915</v>
      </c>
      <c r="IL261" s="266"/>
      <c r="IM261" s="262"/>
      <c r="IN261" s="252"/>
      <c r="IO261" s="262">
        <v>300</v>
      </c>
      <c r="IP261" s="284"/>
      <c r="IQ261" s="284"/>
      <c r="IR261" s="252">
        <v>360</v>
      </c>
      <c r="IS261" s="262">
        <v>420</v>
      </c>
      <c r="IT261" s="284"/>
      <c r="IU261" s="284"/>
      <c r="IV261" s="252">
        <v>620</v>
      </c>
      <c r="IW261" s="278">
        <v>624.48705576167924</v>
      </c>
      <c r="IX261" s="251">
        <v>686.77778457878139</v>
      </c>
      <c r="IY261" s="251">
        <v>761.32104290302345</v>
      </c>
      <c r="IZ261" s="243">
        <v>803.93834050230907</v>
      </c>
      <c r="JA261" s="266"/>
      <c r="JB261" s="262">
        <v>41.874441026219557</v>
      </c>
      <c r="JC261" s="284">
        <v>49.690720851540902</v>
      </c>
      <c r="JD261" s="284">
        <v>50.958139350364199</v>
      </c>
      <c r="JE261" s="252">
        <v>54.922277783920258</v>
      </c>
      <c r="JF261" s="262"/>
      <c r="JG261" s="284"/>
      <c r="JH261" s="252"/>
      <c r="JI261" s="262"/>
      <c r="JJ261" s="252"/>
      <c r="JK261" s="278">
        <v>692.26767004621331</v>
      </c>
      <c r="JL261" s="251">
        <v>732.92221930930464</v>
      </c>
      <c r="JM261" s="251">
        <v>852.95120540056348</v>
      </c>
      <c r="JN261" s="243">
        <v>917.52525703439608</v>
      </c>
      <c r="JO261" s="262"/>
      <c r="JP261" s="252"/>
      <c r="JQ261" s="278">
        <v>389.47914278569647</v>
      </c>
      <c r="JR261" s="251">
        <v>410.89240176312921</v>
      </c>
      <c r="JS261" s="251">
        <v>741.14051622741181</v>
      </c>
      <c r="JT261" s="243">
        <v>818.40437018736918</v>
      </c>
      <c r="JU261" s="262">
        <v>880</v>
      </c>
      <c r="JV261" s="284"/>
      <c r="JW261" s="284"/>
      <c r="JX261" s="252">
        <v>1330</v>
      </c>
      <c r="JY261" s="262">
        <v>53.233415910025222</v>
      </c>
      <c r="JZ261" s="284">
        <v>59.964478807904598</v>
      </c>
      <c r="KA261" s="284">
        <v>68.46023503643741</v>
      </c>
      <c r="KB261" s="252">
        <v>57.927078264529698</v>
      </c>
      <c r="KC261" s="262"/>
      <c r="KD261" s="284"/>
      <c r="KE261" s="284"/>
      <c r="KF261" s="288"/>
    </row>
    <row r="262" spans="1:292" s="151" customFormat="1" ht="14">
      <c r="A262" s="881"/>
      <c r="B262" s="747" t="s">
        <v>475</v>
      </c>
      <c r="C262" s="266"/>
      <c r="D262" s="610">
        <v>49.558958978968334</v>
      </c>
      <c r="E262" s="642">
        <v>53.524329153567443</v>
      </c>
      <c r="F262" s="642">
        <v>59.646715371013464</v>
      </c>
      <c r="G262" s="642">
        <v>63.609063103966811</v>
      </c>
      <c r="H262" s="611">
        <v>68.169249591198579</v>
      </c>
      <c r="I262" s="262">
        <v>170</v>
      </c>
      <c r="J262" s="284">
        <v>190</v>
      </c>
      <c r="K262" s="284">
        <v>270</v>
      </c>
      <c r="L262" s="252">
        <v>240</v>
      </c>
      <c r="M262" s="262">
        <v>557.54938101192511</v>
      </c>
      <c r="N262" s="284"/>
      <c r="O262" s="284"/>
      <c r="P262" s="252">
        <v>689.45509854600755</v>
      </c>
      <c r="Q262" s="262"/>
      <c r="R262" s="284"/>
      <c r="S262" s="284"/>
      <c r="T262" s="252"/>
      <c r="U262" s="262"/>
      <c r="V262" s="284"/>
      <c r="W262" s="252"/>
      <c r="X262" s="610">
        <v>465.50231879242085</v>
      </c>
      <c r="Y262" s="642">
        <v>508.62451635456949</v>
      </c>
      <c r="Z262" s="642">
        <v>636.95877459160624</v>
      </c>
      <c r="AA262" s="611">
        <v>785.35442582929306</v>
      </c>
      <c r="AB262" s="262">
        <v>690.68417479528671</v>
      </c>
      <c r="AC262" s="284">
        <v>759.6501450041161</v>
      </c>
      <c r="AD262" s="284">
        <v>873.65980832795969</v>
      </c>
      <c r="AE262" s="252">
        <v>992.82093531449868</v>
      </c>
      <c r="AF262" s="262"/>
      <c r="AG262" s="284"/>
      <c r="AH262" s="284"/>
      <c r="AI262" s="284"/>
      <c r="AJ262" s="252"/>
      <c r="AK262" s="262">
        <v>759.03652544411204</v>
      </c>
      <c r="AL262" s="284"/>
      <c r="AM262" s="284"/>
      <c r="AN262" s="252">
        <v>1280</v>
      </c>
      <c r="AO262" s="418">
        <v>0.3</v>
      </c>
      <c r="AP262" s="420">
        <v>0.28999999999999998</v>
      </c>
      <c r="AQ262" s="610">
        <v>42.076644337620039</v>
      </c>
      <c r="AR262" s="642">
        <v>60.463705320178519</v>
      </c>
      <c r="AS262" s="642">
        <v>64.123790135786535</v>
      </c>
      <c r="AT262" s="611">
        <v>84.710368620702269</v>
      </c>
      <c r="AU262" s="262">
        <v>460</v>
      </c>
      <c r="AV262" s="284">
        <v>410</v>
      </c>
      <c r="AW262" s="284">
        <v>470</v>
      </c>
      <c r="AX262" s="252">
        <v>540</v>
      </c>
      <c r="AY262" s="418"/>
      <c r="AZ262" s="419"/>
      <c r="BA262" s="419"/>
      <c r="BB262" s="420"/>
      <c r="BC262" s="262">
        <v>590</v>
      </c>
      <c r="BD262" s="284">
        <v>600</v>
      </c>
      <c r="BE262" s="284">
        <v>630</v>
      </c>
      <c r="BF262" s="252">
        <v>780</v>
      </c>
      <c r="BG262" s="262">
        <v>480</v>
      </c>
      <c r="BH262" s="284"/>
      <c r="BI262" s="284"/>
      <c r="BJ262" s="252">
        <v>420</v>
      </c>
      <c r="BK262" s="262"/>
      <c r="BL262" s="252"/>
      <c r="BM262" s="262"/>
      <c r="BN262" s="284"/>
      <c r="BO262" s="284"/>
      <c r="BP262" s="252"/>
      <c r="BQ262" s="266"/>
      <c r="BR262" s="262"/>
      <c r="BS262" s="284"/>
      <c r="BT262" s="252"/>
      <c r="BU262" s="262"/>
      <c r="BV262" s="284"/>
      <c r="BW262" s="252"/>
      <c r="BX262" s="262"/>
      <c r="BY262" s="284"/>
      <c r="BZ262" s="252"/>
      <c r="CA262" s="262"/>
      <c r="CB262" s="284"/>
      <c r="CC262" s="252"/>
      <c r="CD262" s="262"/>
      <c r="CE262" s="284"/>
      <c r="CF262" s="252"/>
      <c r="CG262" s="262"/>
      <c r="CH262" s="284"/>
      <c r="CI262" s="252"/>
      <c r="CJ262" s="262">
        <v>0</v>
      </c>
      <c r="CK262" s="252">
        <v>6.49</v>
      </c>
      <c r="CL262" s="610">
        <v>1289.8348940792562</v>
      </c>
      <c r="CM262" s="611">
        <v>1301</v>
      </c>
      <c r="CN262" s="610">
        <v>72.599999999999994</v>
      </c>
      <c r="CO262" s="611">
        <v>106.80947446186057</v>
      </c>
      <c r="CP262" s="262">
        <v>155.12200019106263</v>
      </c>
      <c r="CQ262" s="252">
        <v>200.09890560925641</v>
      </c>
      <c r="CR262" s="266">
        <v>187</v>
      </c>
      <c r="CS262" s="266">
        <v>187.27902276437868</v>
      </c>
      <c r="CT262" s="262">
        <v>428.9394484578998</v>
      </c>
      <c r="CU262" s="252">
        <v>510.00900220061641</v>
      </c>
      <c r="CV262" s="604">
        <v>1011.8371834649876</v>
      </c>
      <c r="CW262" s="748">
        <v>1260.4030463169779</v>
      </c>
      <c r="CX262" s="748">
        <v>1512.9854569338752</v>
      </c>
      <c r="CY262" s="605">
        <v>1504.1372275737358</v>
      </c>
      <c r="CZ262" s="266"/>
      <c r="DA262" s="610">
        <v>25.9</v>
      </c>
      <c r="DB262" s="642">
        <v>29.4</v>
      </c>
      <c r="DC262" s="642">
        <v>33</v>
      </c>
      <c r="DD262" s="642">
        <v>33.700000000000003</v>
      </c>
      <c r="DE262" s="611">
        <v>30.97</v>
      </c>
      <c r="DF262" s="610">
        <v>58.075192254019633</v>
      </c>
      <c r="DG262" s="642">
        <v>63.519684951682926</v>
      </c>
      <c r="DH262" s="642">
        <v>63.176380052045943</v>
      </c>
      <c r="DI262" s="642">
        <v>69.495279226699154</v>
      </c>
      <c r="DJ262" s="611">
        <v>68.581606807611124</v>
      </c>
      <c r="DK262" s="262">
        <v>33.913404195935421</v>
      </c>
      <c r="DL262" s="284">
        <v>40.223014179729034</v>
      </c>
      <c r="DM262" s="284">
        <v>37.838886938109823</v>
      </c>
      <c r="DN262" s="252">
        <v>45.176113004660095</v>
      </c>
      <c r="DO262" s="262">
        <v>716.62312767444234</v>
      </c>
      <c r="DP262" s="284">
        <v>853.32675876191138</v>
      </c>
      <c r="DQ262" s="284">
        <v>1095.8188213417232</v>
      </c>
      <c r="DR262" s="252">
        <v>1106.154779538547</v>
      </c>
      <c r="DS262" s="610">
        <v>517.86336071881794</v>
      </c>
      <c r="DT262" s="642">
        <v>713.72503442854043</v>
      </c>
      <c r="DU262" s="642">
        <v>818.53174554606426</v>
      </c>
      <c r="DV262" s="611">
        <v>1094.303085735351</v>
      </c>
      <c r="DW262" s="749"/>
      <c r="DX262" s="749"/>
      <c r="DY262" s="262">
        <v>10</v>
      </c>
      <c r="DZ262" s="284"/>
      <c r="EA262" s="284"/>
      <c r="EB262" s="252">
        <v>10</v>
      </c>
      <c r="EC262" s="266"/>
      <c r="ED262" s="266"/>
      <c r="EE262" s="262"/>
      <c r="EF262" s="252"/>
      <c r="EG262" s="262"/>
      <c r="EH262" s="252"/>
      <c r="EI262" s="262"/>
      <c r="EJ262" s="252"/>
      <c r="EK262" s="262"/>
      <c r="EL262" s="284"/>
      <c r="EM262" s="252"/>
      <c r="EN262" s="262">
        <v>373.27720786506325</v>
      </c>
      <c r="EO262" s="252">
        <v>482.73069855803675</v>
      </c>
      <c r="EP262" s="262"/>
      <c r="EQ262" s="252"/>
      <c r="ER262" s="262"/>
      <c r="ES262" s="252"/>
      <c r="ET262" s="262"/>
      <c r="EU262" s="284"/>
      <c r="EV262" s="284"/>
      <c r="EW262" s="252"/>
      <c r="EX262" s="278">
        <v>528.54408400868101</v>
      </c>
      <c r="EY262" s="251">
        <v>594.06050217477298</v>
      </c>
      <c r="EZ262" s="251">
        <v>636.21835617261604</v>
      </c>
      <c r="FA262" s="243">
        <v>734.20750987648501</v>
      </c>
      <c r="FB262" s="262"/>
      <c r="FC262" s="252"/>
      <c r="FD262" s="262"/>
      <c r="FE262" s="284"/>
      <c r="FF262" s="284"/>
      <c r="FG262" s="252"/>
      <c r="FH262" s="262"/>
      <c r="FI262" s="252"/>
      <c r="FJ262" s="262"/>
      <c r="FK262" s="252"/>
      <c r="FL262" s="262">
        <v>114.24132337148991</v>
      </c>
      <c r="FM262" s="252">
        <v>133.8515220056623</v>
      </c>
      <c r="FN262" s="262"/>
      <c r="FO262" s="284"/>
      <c r="FP262" s="284"/>
      <c r="FQ262" s="252"/>
      <c r="FR262" s="262">
        <v>24</v>
      </c>
      <c r="FS262" s="284">
        <v>24</v>
      </c>
      <c r="FT262" s="284">
        <v>23</v>
      </c>
      <c r="FU262" s="252">
        <v>29</v>
      </c>
      <c r="FV262" s="262"/>
      <c r="FW262" s="252"/>
      <c r="FX262" s="262">
        <v>595</v>
      </c>
      <c r="FY262" s="252"/>
      <c r="FZ262" s="278">
        <v>405.91595376522031</v>
      </c>
      <c r="GA262" s="243">
        <v>466.57526182970116</v>
      </c>
      <c r="GB262" s="266"/>
      <c r="GC262" s="262"/>
      <c r="GD262" s="252"/>
      <c r="GE262" s="610">
        <v>830.65282386859155</v>
      </c>
      <c r="GF262" s="642">
        <v>907.23505068085603</v>
      </c>
      <c r="GG262" s="642">
        <v>1028.8388533095506</v>
      </c>
      <c r="GH262" s="611">
        <v>1184.5833509456525</v>
      </c>
      <c r="GI262" s="266"/>
      <c r="GJ262" s="266"/>
      <c r="GK262" s="266"/>
      <c r="GL262" s="266"/>
      <c r="GM262" s="278">
        <v>262.40001758088749</v>
      </c>
      <c r="GN262" s="251">
        <v>268.5419872453067</v>
      </c>
      <c r="GO262" s="251">
        <v>282.33232675689857</v>
      </c>
      <c r="GP262" s="243">
        <v>320.98690582954612</v>
      </c>
      <c r="GQ262" s="278">
        <v>487.54563859933637</v>
      </c>
      <c r="GR262" s="251">
        <v>512.98828030625987</v>
      </c>
      <c r="GS262" s="251">
        <v>542.38746677540928</v>
      </c>
      <c r="GT262" s="243">
        <v>595.19586247857069</v>
      </c>
      <c r="GU262" s="278">
        <v>177.638145537589</v>
      </c>
      <c r="GV262" s="251">
        <v>190.427175725231</v>
      </c>
      <c r="GW262" s="251">
        <v>212.06588046225801</v>
      </c>
      <c r="GX262" s="243">
        <v>221.69572536998999</v>
      </c>
      <c r="GY262" s="278">
        <v>184.46217564825801</v>
      </c>
      <c r="GZ262" s="251">
        <v>190.80320342826602</v>
      </c>
      <c r="HA262" s="251">
        <v>213.407283767076</v>
      </c>
      <c r="HB262" s="243">
        <v>240.08368459470199</v>
      </c>
      <c r="HC262" s="266">
        <v>586.55983703539721</v>
      </c>
      <c r="HD262" s="262"/>
      <c r="HE262" s="252"/>
      <c r="HF262" s="610">
        <v>431.77562460806615</v>
      </c>
      <c r="HG262" s="642">
        <v>499.09012480956653</v>
      </c>
      <c r="HH262" s="642">
        <v>599.17264805277819</v>
      </c>
      <c r="HI262" s="611">
        <v>740.23200660415034</v>
      </c>
      <c r="HJ262" s="262"/>
      <c r="HK262" s="252"/>
      <c r="HL262" s="262">
        <v>190</v>
      </c>
      <c r="HM262" s="284">
        <v>170</v>
      </c>
      <c r="HN262" s="284">
        <v>270</v>
      </c>
      <c r="HO262" s="252">
        <v>320</v>
      </c>
      <c r="HP262" s="262"/>
      <c r="HQ262" s="252"/>
      <c r="HR262" s="278">
        <v>9006.8870558319977</v>
      </c>
      <c r="HS262" s="251">
        <v>9338.7475024737469</v>
      </c>
      <c r="HT262" s="251">
        <v>10617.274908630829</v>
      </c>
      <c r="HU262" s="243">
        <v>11890.320004861502</v>
      </c>
      <c r="HV262" s="262"/>
      <c r="HW262" s="252"/>
      <c r="HX262" s="262"/>
      <c r="HY262" s="252"/>
      <c r="HZ262" s="278">
        <v>224.12202568082571</v>
      </c>
      <c r="IA262" s="251">
        <v>237.2166303224754</v>
      </c>
      <c r="IB262" s="251">
        <v>246.12524198343039</v>
      </c>
      <c r="IC262" s="243">
        <v>244.20055903653676</v>
      </c>
      <c r="ID262" s="262"/>
      <c r="IE262" s="252"/>
      <c r="IF262" s="262"/>
      <c r="IG262" s="252"/>
      <c r="IH262" s="278">
        <v>615.38887929450527</v>
      </c>
      <c r="II262" s="251">
        <v>675.98454860498543</v>
      </c>
      <c r="IJ262" s="251">
        <v>724.96979488011527</v>
      </c>
      <c r="IK262" s="243">
        <v>758.63041486234101</v>
      </c>
      <c r="IL262" s="266"/>
      <c r="IM262" s="262"/>
      <c r="IN262" s="252"/>
      <c r="IO262" s="262">
        <v>280</v>
      </c>
      <c r="IP262" s="284"/>
      <c r="IQ262" s="284"/>
      <c r="IR262" s="252">
        <v>290</v>
      </c>
      <c r="IS262" s="262">
        <v>380</v>
      </c>
      <c r="IT262" s="284"/>
      <c r="IU262" s="284"/>
      <c r="IV262" s="252">
        <v>540</v>
      </c>
      <c r="IW262" s="278">
        <v>482.43144327712395</v>
      </c>
      <c r="IX262" s="251">
        <v>526.87734845792352</v>
      </c>
      <c r="IY262" s="251">
        <v>646.90797190014825</v>
      </c>
      <c r="IZ262" s="243">
        <v>637.84078473879492</v>
      </c>
      <c r="JA262" s="266"/>
      <c r="JB262" s="262">
        <v>39.864675467123114</v>
      </c>
      <c r="JC262" s="284">
        <v>39.127897732435223</v>
      </c>
      <c r="JD262" s="284">
        <v>45.472075532330301</v>
      </c>
      <c r="JE262" s="252">
        <v>51.533503021135935</v>
      </c>
      <c r="JF262" s="262"/>
      <c r="JG262" s="284"/>
      <c r="JH262" s="252"/>
      <c r="JI262" s="262"/>
      <c r="JJ262" s="252"/>
      <c r="JK262" s="278">
        <v>608.97952364798334</v>
      </c>
      <c r="JL262" s="251">
        <v>659.47412096078801</v>
      </c>
      <c r="JM262" s="251">
        <v>723.3964383829217</v>
      </c>
      <c r="JN262" s="243">
        <v>802.28499668510756</v>
      </c>
      <c r="JO262" s="262"/>
      <c r="JP262" s="252"/>
      <c r="JQ262" s="278">
        <v>325.38939557529727</v>
      </c>
      <c r="JR262" s="251">
        <v>377.29687861568163</v>
      </c>
      <c r="JS262" s="251">
        <v>618.03605376804285</v>
      </c>
      <c r="JT262" s="243">
        <v>750.08613965511029</v>
      </c>
      <c r="JU262" s="262">
        <v>710</v>
      </c>
      <c r="JV262" s="284"/>
      <c r="JW262" s="284"/>
      <c r="JX262" s="252">
        <v>1040</v>
      </c>
      <c r="JY262" s="262">
        <v>47.383521006345887</v>
      </c>
      <c r="JZ262" s="284">
        <v>47.013179512714245</v>
      </c>
      <c r="KA262" s="284">
        <v>56.894524535596759</v>
      </c>
      <c r="KB262" s="252">
        <v>54.536812455395683</v>
      </c>
      <c r="KC262" s="262"/>
      <c r="KD262" s="284"/>
      <c r="KE262" s="284"/>
      <c r="KF262" s="288"/>
    </row>
    <row r="263" spans="1:292" s="151" customFormat="1" ht="14">
      <c r="A263" s="881"/>
      <c r="B263" s="747" t="s">
        <v>476</v>
      </c>
      <c r="C263" s="266"/>
      <c r="D263" s="610">
        <v>41.957428849556031</v>
      </c>
      <c r="E263" s="642">
        <v>45.313164991680395</v>
      </c>
      <c r="F263" s="642">
        <v>51.851351000057832</v>
      </c>
      <c r="G263" s="642">
        <v>55.471092861221926</v>
      </c>
      <c r="H263" s="611">
        <v>58.09780949180233</v>
      </c>
      <c r="I263" s="262">
        <v>140</v>
      </c>
      <c r="J263" s="284">
        <v>170</v>
      </c>
      <c r="K263" s="284">
        <v>190</v>
      </c>
      <c r="L263" s="252">
        <v>190</v>
      </c>
      <c r="M263" s="262">
        <v>443.87426449493057</v>
      </c>
      <c r="N263" s="284"/>
      <c r="O263" s="284"/>
      <c r="P263" s="252">
        <v>600.95514640969179</v>
      </c>
      <c r="Q263" s="262"/>
      <c r="R263" s="284"/>
      <c r="S263" s="284"/>
      <c r="T263" s="252"/>
      <c r="U263" s="262"/>
      <c r="V263" s="284"/>
      <c r="W263" s="252"/>
      <c r="X263" s="610">
        <v>385.23945033180581</v>
      </c>
      <c r="Y263" s="642">
        <v>444.92264757734841</v>
      </c>
      <c r="Z263" s="642">
        <v>558.32104316331845</v>
      </c>
      <c r="AA263" s="611">
        <v>656.57377270164409</v>
      </c>
      <c r="AB263" s="262">
        <v>576.10558706666973</v>
      </c>
      <c r="AC263" s="284">
        <v>661.51135650109609</v>
      </c>
      <c r="AD263" s="284">
        <v>722.04758140139415</v>
      </c>
      <c r="AE263" s="252">
        <v>826.82974951068059</v>
      </c>
      <c r="AF263" s="262"/>
      <c r="AG263" s="284"/>
      <c r="AH263" s="284"/>
      <c r="AI263" s="284"/>
      <c r="AJ263" s="252"/>
      <c r="AK263" s="262">
        <v>661.76545373329202</v>
      </c>
      <c r="AL263" s="284"/>
      <c r="AM263" s="284"/>
      <c r="AN263" s="252">
        <v>1060</v>
      </c>
      <c r="AO263" s="418">
        <v>0.35</v>
      </c>
      <c r="AP263" s="420">
        <v>0.36</v>
      </c>
      <c r="AQ263" s="610">
        <v>31.539970078321765</v>
      </c>
      <c r="AR263" s="642">
        <v>55.417708881463597</v>
      </c>
      <c r="AS263" s="642">
        <v>54.870384281046086</v>
      </c>
      <c r="AT263" s="611">
        <v>69.506563594996734</v>
      </c>
      <c r="AU263" s="262">
        <v>320</v>
      </c>
      <c r="AV263" s="284">
        <v>350</v>
      </c>
      <c r="AW263" s="284">
        <v>400</v>
      </c>
      <c r="AX263" s="252">
        <v>450</v>
      </c>
      <c r="AY263" s="418"/>
      <c r="AZ263" s="419"/>
      <c r="BA263" s="419"/>
      <c r="BB263" s="420"/>
      <c r="BC263" s="262">
        <v>540</v>
      </c>
      <c r="BD263" s="284">
        <v>560</v>
      </c>
      <c r="BE263" s="284">
        <v>580</v>
      </c>
      <c r="BF263" s="252">
        <v>760</v>
      </c>
      <c r="BG263" s="262">
        <v>400</v>
      </c>
      <c r="BH263" s="284"/>
      <c r="BI263" s="284"/>
      <c r="BJ263" s="252">
        <v>290</v>
      </c>
      <c r="BK263" s="262"/>
      <c r="BL263" s="252"/>
      <c r="BM263" s="262"/>
      <c r="BN263" s="284"/>
      <c r="BO263" s="284"/>
      <c r="BP263" s="252"/>
      <c r="BQ263" s="266"/>
      <c r="BR263" s="262"/>
      <c r="BS263" s="284"/>
      <c r="BT263" s="252"/>
      <c r="BU263" s="262"/>
      <c r="BV263" s="284"/>
      <c r="BW263" s="252"/>
      <c r="BX263" s="262"/>
      <c r="BY263" s="284"/>
      <c r="BZ263" s="252"/>
      <c r="CA263" s="262"/>
      <c r="CB263" s="284"/>
      <c r="CC263" s="252"/>
      <c r="CD263" s="262"/>
      <c r="CE263" s="284"/>
      <c r="CF263" s="252"/>
      <c r="CG263" s="262"/>
      <c r="CH263" s="284"/>
      <c r="CI263" s="252"/>
      <c r="CJ263" s="262">
        <v>0</v>
      </c>
      <c r="CK263" s="252">
        <v>0</v>
      </c>
      <c r="CL263" s="610">
        <v>969.83438677570177</v>
      </c>
      <c r="CM263" s="611">
        <v>957</v>
      </c>
      <c r="CN263" s="610">
        <v>49</v>
      </c>
      <c r="CO263" s="611">
        <v>71.586985949757306</v>
      </c>
      <c r="CP263" s="262">
        <v>132.69585165836384</v>
      </c>
      <c r="CQ263" s="252">
        <v>173.37060175510248</v>
      </c>
      <c r="CR263" s="266">
        <v>168</v>
      </c>
      <c r="CS263" s="266">
        <v>142.38523967790528</v>
      </c>
      <c r="CT263" s="262">
        <v>371.8627394432055</v>
      </c>
      <c r="CU263" s="252">
        <v>489.13672686519322</v>
      </c>
      <c r="CV263" s="604">
        <v>955.57033484037254</v>
      </c>
      <c r="CW263" s="748">
        <v>1143.5145642089055</v>
      </c>
      <c r="CX263" s="748">
        <v>1405.5342204276708</v>
      </c>
      <c r="CY263" s="605">
        <v>1351.1491421192286</v>
      </c>
      <c r="CZ263" s="266"/>
      <c r="DA263" s="610">
        <v>17.100000000000001</v>
      </c>
      <c r="DB263" s="642">
        <v>26.8</v>
      </c>
      <c r="DC263" s="642">
        <v>22.1</v>
      </c>
      <c r="DD263" s="642">
        <v>26.3</v>
      </c>
      <c r="DE263" s="611">
        <v>20.82</v>
      </c>
      <c r="DF263" s="610">
        <v>49.152167453911318</v>
      </c>
      <c r="DG263" s="642">
        <v>59.392414570207187</v>
      </c>
      <c r="DH263" s="642">
        <v>53.605402036224227</v>
      </c>
      <c r="DI263" s="642">
        <v>54.966565509760443</v>
      </c>
      <c r="DJ263" s="611">
        <v>55.00095265734587</v>
      </c>
      <c r="DK263" s="262">
        <v>27.511760065347332</v>
      </c>
      <c r="DL263" s="284">
        <v>35.528653601054629</v>
      </c>
      <c r="DM263" s="284">
        <v>34.17530629754873</v>
      </c>
      <c r="DN263" s="252">
        <v>34.270768332449883</v>
      </c>
      <c r="DO263" s="262">
        <v>644.02672467039315</v>
      </c>
      <c r="DP263" s="284">
        <v>652.78742276797664</v>
      </c>
      <c r="DQ263" s="284">
        <v>939.45575145293685</v>
      </c>
      <c r="DR263" s="252">
        <v>1026.735561037917</v>
      </c>
      <c r="DS263" s="610">
        <v>518.95878770076808</v>
      </c>
      <c r="DT263" s="642">
        <v>721.65151360462551</v>
      </c>
      <c r="DU263" s="642">
        <v>819.34900239989713</v>
      </c>
      <c r="DV263" s="611">
        <v>1130.3515559060404</v>
      </c>
      <c r="DW263" s="749"/>
      <c r="DX263" s="749"/>
      <c r="DY263" s="262">
        <v>10</v>
      </c>
      <c r="DZ263" s="284"/>
      <c r="EA263" s="284"/>
      <c r="EB263" s="252">
        <v>10</v>
      </c>
      <c r="EC263" s="266"/>
      <c r="ED263" s="266"/>
      <c r="EE263" s="262"/>
      <c r="EF263" s="252"/>
      <c r="EG263" s="262"/>
      <c r="EH263" s="252"/>
      <c r="EI263" s="262"/>
      <c r="EJ263" s="252"/>
      <c r="EK263" s="262"/>
      <c r="EL263" s="284"/>
      <c r="EM263" s="252"/>
      <c r="EN263" s="262">
        <v>212.07715109693694</v>
      </c>
      <c r="EO263" s="252">
        <v>264.72328630602016</v>
      </c>
      <c r="EP263" s="262"/>
      <c r="EQ263" s="252"/>
      <c r="ER263" s="262"/>
      <c r="ES263" s="252"/>
      <c r="ET263" s="262"/>
      <c r="EU263" s="284"/>
      <c r="EV263" s="284"/>
      <c r="EW263" s="252"/>
      <c r="EX263" s="278">
        <v>454.67613258000102</v>
      </c>
      <c r="EY263" s="251">
        <v>541.74597654294394</v>
      </c>
      <c r="EZ263" s="251">
        <v>556.81483693801601</v>
      </c>
      <c r="FA263" s="243">
        <v>621.06255669555696</v>
      </c>
      <c r="FB263" s="262"/>
      <c r="FC263" s="252"/>
      <c r="FD263" s="262"/>
      <c r="FE263" s="284"/>
      <c r="FF263" s="284"/>
      <c r="FG263" s="252"/>
      <c r="FH263" s="262"/>
      <c r="FI263" s="252"/>
      <c r="FJ263" s="262"/>
      <c r="FK263" s="252"/>
      <c r="FL263" s="262">
        <v>65.68876093860672</v>
      </c>
      <c r="FM263" s="252">
        <v>87.197879480867144</v>
      </c>
      <c r="FN263" s="262"/>
      <c r="FO263" s="284"/>
      <c r="FP263" s="284"/>
      <c r="FQ263" s="252"/>
      <c r="FR263" s="262">
        <v>16</v>
      </c>
      <c r="FS263" s="284">
        <v>21</v>
      </c>
      <c r="FT263" s="284">
        <v>21</v>
      </c>
      <c r="FU263" s="252">
        <v>15</v>
      </c>
      <c r="FV263" s="262"/>
      <c r="FW263" s="252"/>
      <c r="FX263" s="262">
        <v>487</v>
      </c>
      <c r="FY263" s="252"/>
      <c r="FZ263" s="278">
        <v>321.36833788498768</v>
      </c>
      <c r="GA263" s="243">
        <v>404.02721853278143</v>
      </c>
      <c r="GB263" s="266"/>
      <c r="GC263" s="262"/>
      <c r="GD263" s="252"/>
      <c r="GE263" s="610">
        <v>763.65105534524218</v>
      </c>
      <c r="GF263" s="642">
        <v>826.29711210531673</v>
      </c>
      <c r="GG263" s="642">
        <v>949.05894650421396</v>
      </c>
      <c r="GH263" s="611">
        <v>1085.8032536808491</v>
      </c>
      <c r="GI263" s="266"/>
      <c r="GJ263" s="266"/>
      <c r="GK263" s="266"/>
      <c r="GL263" s="266"/>
      <c r="GM263" s="278">
        <v>244.47764895769532</v>
      </c>
      <c r="GN263" s="251">
        <v>261.72474879757391</v>
      </c>
      <c r="GO263" s="251">
        <v>261.70586220183992</v>
      </c>
      <c r="GP263" s="243">
        <v>303.91560512153478</v>
      </c>
      <c r="GQ263" s="278">
        <v>457.33944624521939</v>
      </c>
      <c r="GR263" s="251">
        <v>493.89309410551408</v>
      </c>
      <c r="GS263" s="251">
        <v>522.90634711172447</v>
      </c>
      <c r="GT263" s="243">
        <v>548.03307313019729</v>
      </c>
      <c r="GU263" s="278">
        <v>105.50628495227301</v>
      </c>
      <c r="GV263" s="251">
        <v>128.21962123123902</v>
      </c>
      <c r="GW263" s="251">
        <v>139.91646499364199</v>
      </c>
      <c r="GX263" s="243">
        <v>147.27834197240301</v>
      </c>
      <c r="GY263" s="278">
        <v>107.206336270962</v>
      </c>
      <c r="GZ263" s="251">
        <v>122.001741206787</v>
      </c>
      <c r="HA263" s="251">
        <v>190.91501266219399</v>
      </c>
      <c r="HB263" s="243">
        <v>198.82251153179399</v>
      </c>
      <c r="HC263" s="266">
        <v>565.8554188412287</v>
      </c>
      <c r="HD263" s="262"/>
      <c r="HE263" s="252"/>
      <c r="HF263" s="610">
        <v>398.81718927195743</v>
      </c>
      <c r="HG263" s="642">
        <v>496.55535534097982</v>
      </c>
      <c r="HH263" s="642">
        <v>525.90990893378864</v>
      </c>
      <c r="HI263" s="611">
        <v>715.82782860323744</v>
      </c>
      <c r="HJ263" s="262"/>
      <c r="HK263" s="252"/>
      <c r="HL263" s="262">
        <v>170</v>
      </c>
      <c r="HM263" s="284">
        <v>100</v>
      </c>
      <c r="HN263" s="284">
        <v>200</v>
      </c>
      <c r="HO263" s="252">
        <v>260</v>
      </c>
      <c r="HP263" s="262"/>
      <c r="HQ263" s="252"/>
      <c r="HR263" s="278">
        <v>8324.6236079009832</v>
      </c>
      <c r="HS263" s="251">
        <v>8768.758052446994</v>
      </c>
      <c r="HT263" s="251">
        <v>9351.5394609687846</v>
      </c>
      <c r="HU263" s="243">
        <v>10842.889290306026</v>
      </c>
      <c r="HV263" s="262"/>
      <c r="HW263" s="252"/>
      <c r="HX263" s="262"/>
      <c r="HY263" s="252"/>
      <c r="HZ263" s="278">
        <v>313.31176228382316</v>
      </c>
      <c r="IA263" s="251">
        <v>305.13134095769345</v>
      </c>
      <c r="IB263" s="251">
        <v>303.2212869620659</v>
      </c>
      <c r="IC263" s="243">
        <v>333.6085169057007</v>
      </c>
      <c r="ID263" s="262"/>
      <c r="IE263" s="252"/>
      <c r="IF263" s="262"/>
      <c r="IG263" s="252"/>
      <c r="IH263" s="278">
        <v>500.10062524767739</v>
      </c>
      <c r="II263" s="251">
        <v>567.96204576244475</v>
      </c>
      <c r="IJ263" s="251">
        <v>611.09255916638756</v>
      </c>
      <c r="IK263" s="243">
        <v>647.26085547658943</v>
      </c>
      <c r="IL263" s="266"/>
      <c r="IM263" s="262"/>
      <c r="IN263" s="252"/>
      <c r="IO263" s="262">
        <v>230</v>
      </c>
      <c r="IP263" s="284"/>
      <c r="IQ263" s="284"/>
      <c r="IR263" s="252">
        <v>280</v>
      </c>
      <c r="IS263" s="262">
        <v>310</v>
      </c>
      <c r="IT263" s="284"/>
      <c r="IU263" s="284"/>
      <c r="IV263" s="252">
        <v>460</v>
      </c>
      <c r="IW263" s="278">
        <v>394.95616292729915</v>
      </c>
      <c r="IX263" s="251">
        <v>483.19381870994323</v>
      </c>
      <c r="IY263" s="251">
        <v>489.06511506156278</v>
      </c>
      <c r="IZ263" s="243">
        <v>542.34166401672746</v>
      </c>
      <c r="JA263" s="266"/>
      <c r="JB263" s="262">
        <v>31.015259553635108</v>
      </c>
      <c r="JC263" s="284">
        <v>32.43938313411379</v>
      </c>
      <c r="JD263" s="284">
        <v>34.884267376201478</v>
      </c>
      <c r="JE263" s="252">
        <v>38.658059514845561</v>
      </c>
      <c r="JF263" s="262"/>
      <c r="JG263" s="284"/>
      <c r="JH263" s="252"/>
      <c r="JI263" s="262"/>
      <c r="JJ263" s="252"/>
      <c r="JK263" s="278">
        <v>536.91460265093315</v>
      </c>
      <c r="JL263" s="251">
        <v>578.38862821016721</v>
      </c>
      <c r="JM263" s="251">
        <v>654.58089223816501</v>
      </c>
      <c r="JN263" s="243">
        <v>707.83466554626546</v>
      </c>
      <c r="JO263" s="262"/>
      <c r="JP263" s="252"/>
      <c r="JQ263" s="278">
        <v>318.91627920505573</v>
      </c>
      <c r="JR263" s="251">
        <v>327.11586278505706</v>
      </c>
      <c r="JS263" s="251">
        <v>528.53997043044842</v>
      </c>
      <c r="JT263" s="243">
        <v>606.12652551280883</v>
      </c>
      <c r="JU263" s="262">
        <v>570</v>
      </c>
      <c r="JV263" s="284"/>
      <c r="JW263" s="284"/>
      <c r="JX263" s="252">
        <v>860</v>
      </c>
      <c r="JY263" s="262">
        <v>37.480234691680529</v>
      </c>
      <c r="JZ263" s="284">
        <v>38.376495039074669</v>
      </c>
      <c r="KA263" s="284">
        <v>44.620528462072201</v>
      </c>
      <c r="KB263" s="252">
        <v>42.397063304213219</v>
      </c>
      <c r="KC263" s="262"/>
      <c r="KD263" s="284"/>
      <c r="KE263" s="284"/>
      <c r="KF263" s="288"/>
    </row>
    <row r="264" spans="1:292" s="151" customFormat="1" ht="14">
      <c r="A264" s="881"/>
      <c r="B264" s="747" t="s">
        <v>477</v>
      </c>
      <c r="C264" s="266"/>
      <c r="D264" s="610">
        <v>30.48848842076157</v>
      </c>
      <c r="E264" s="642">
        <v>32.316252057737408</v>
      </c>
      <c r="F264" s="642">
        <v>37.918773831070261</v>
      </c>
      <c r="G264" s="642">
        <v>41.406271733014172</v>
      </c>
      <c r="H264" s="611">
        <v>45.322131425469742</v>
      </c>
      <c r="I264" s="262">
        <v>120</v>
      </c>
      <c r="J264" s="284">
        <v>120</v>
      </c>
      <c r="K264" s="284">
        <v>140</v>
      </c>
      <c r="L264" s="252">
        <v>130</v>
      </c>
      <c r="M264" s="262">
        <v>308.54674483184198</v>
      </c>
      <c r="N264" s="284"/>
      <c r="O264" s="284"/>
      <c r="P264" s="252">
        <v>425.45497090951636</v>
      </c>
      <c r="Q264" s="262"/>
      <c r="R264" s="284"/>
      <c r="S264" s="284"/>
      <c r="T264" s="252"/>
      <c r="U264" s="262"/>
      <c r="V264" s="284"/>
      <c r="W264" s="252"/>
      <c r="X264" s="610">
        <v>299.00308228122219</v>
      </c>
      <c r="Y264" s="642">
        <v>331.62026967768912</v>
      </c>
      <c r="Z264" s="642">
        <v>414.05096806223565</v>
      </c>
      <c r="AA264" s="611">
        <v>512.11685914398447</v>
      </c>
      <c r="AB264" s="262">
        <v>479.65982802306678</v>
      </c>
      <c r="AC264" s="284">
        <v>473.96985759599198</v>
      </c>
      <c r="AD264" s="284">
        <v>646.37028570818575</v>
      </c>
      <c r="AE264" s="252">
        <v>685.71937760465369</v>
      </c>
      <c r="AF264" s="262"/>
      <c r="AG264" s="284"/>
      <c r="AH264" s="284"/>
      <c r="AI264" s="284"/>
      <c r="AJ264" s="252"/>
      <c r="AK264" s="262">
        <v>439.81720097584434</v>
      </c>
      <c r="AL264" s="284"/>
      <c r="AM264" s="284"/>
      <c r="AN264" s="252">
        <v>740</v>
      </c>
      <c r="AO264" s="418">
        <v>0.2</v>
      </c>
      <c r="AP264" s="420">
        <v>0.2</v>
      </c>
      <c r="AQ264" s="610">
        <v>23.450055060163418</v>
      </c>
      <c r="AR264" s="642">
        <v>28.239476736387939</v>
      </c>
      <c r="AS264" s="642">
        <v>41.938895964259807</v>
      </c>
      <c r="AT264" s="611">
        <v>39.601350016170507</v>
      </c>
      <c r="AU264" s="262">
        <v>260</v>
      </c>
      <c r="AV264" s="284">
        <v>300</v>
      </c>
      <c r="AW264" s="284">
        <v>320</v>
      </c>
      <c r="AX264" s="252">
        <v>360</v>
      </c>
      <c r="AY264" s="418"/>
      <c r="AZ264" s="419"/>
      <c r="BA264" s="419"/>
      <c r="BB264" s="420"/>
      <c r="BC264" s="262">
        <v>450</v>
      </c>
      <c r="BD264" s="284">
        <v>490</v>
      </c>
      <c r="BE264" s="284">
        <v>510</v>
      </c>
      <c r="BF264" s="252">
        <v>630</v>
      </c>
      <c r="BG264" s="262">
        <v>290</v>
      </c>
      <c r="BH264" s="284"/>
      <c r="BI264" s="284"/>
      <c r="BJ264" s="252">
        <v>240</v>
      </c>
      <c r="BK264" s="262"/>
      <c r="BL264" s="252"/>
      <c r="BM264" s="262"/>
      <c r="BN264" s="284"/>
      <c r="BO264" s="284"/>
      <c r="BP264" s="252"/>
      <c r="BQ264" s="266"/>
      <c r="BR264" s="262"/>
      <c r="BS264" s="284"/>
      <c r="BT264" s="252"/>
      <c r="BU264" s="262"/>
      <c r="BV264" s="284"/>
      <c r="BW264" s="252"/>
      <c r="BX264" s="262"/>
      <c r="BY264" s="284"/>
      <c r="BZ264" s="252"/>
      <c r="CA264" s="262"/>
      <c r="CB264" s="284"/>
      <c r="CC264" s="252"/>
      <c r="CD264" s="262"/>
      <c r="CE264" s="284"/>
      <c r="CF264" s="252"/>
      <c r="CG264" s="262"/>
      <c r="CH264" s="284"/>
      <c r="CI264" s="252"/>
      <c r="CJ264" s="262">
        <v>0</v>
      </c>
      <c r="CK264" s="252">
        <v>0</v>
      </c>
      <c r="CL264" s="610">
        <v>659.49597640620595</v>
      </c>
      <c r="CM264" s="611">
        <v>649</v>
      </c>
      <c r="CN264" s="610">
        <v>30.97</v>
      </c>
      <c r="CO264" s="611">
        <v>44.373070367386575</v>
      </c>
      <c r="CP264" s="262">
        <v>101.78344749904547</v>
      </c>
      <c r="CQ264" s="252">
        <v>135.7934793977027</v>
      </c>
      <c r="CR264" s="266">
        <v>134</v>
      </c>
      <c r="CS264" s="266">
        <v>122.92161970187152</v>
      </c>
      <c r="CT264" s="262">
        <v>313.61686098855046</v>
      </c>
      <c r="CU264" s="252">
        <v>387.81673858650072</v>
      </c>
      <c r="CV264" s="604">
        <v>626.36336503202017</v>
      </c>
      <c r="CW264" s="748">
        <v>799.11253989544161</v>
      </c>
      <c r="CX264" s="748">
        <v>951.57567472600601</v>
      </c>
      <c r="CY264" s="605">
        <v>881.11585751107259</v>
      </c>
      <c r="CZ264" s="266"/>
      <c r="DA264" s="610">
        <v>15.4</v>
      </c>
      <c r="DB264" s="642">
        <v>17.600000000000001</v>
      </c>
      <c r="DC264" s="642">
        <v>19.2</v>
      </c>
      <c r="DD264" s="642">
        <v>23.3</v>
      </c>
      <c r="DE264" s="611">
        <v>14.6</v>
      </c>
      <c r="DF264" s="610">
        <v>35.437927980222547</v>
      </c>
      <c r="DG264" s="642">
        <v>44.420241120522327</v>
      </c>
      <c r="DH264" s="642">
        <v>39.868586591982584</v>
      </c>
      <c r="DI264" s="642">
        <v>40.513479527584714</v>
      </c>
      <c r="DJ264" s="611">
        <v>40.811952694273685</v>
      </c>
      <c r="DK264" s="262">
        <v>20.0026718876559</v>
      </c>
      <c r="DL264" s="284">
        <v>24.556896755078473</v>
      </c>
      <c r="DM264" s="284">
        <v>21.09877267527223</v>
      </c>
      <c r="DN264" s="252">
        <v>26.318917592521682</v>
      </c>
      <c r="DO264" s="262">
        <v>416.47540549319581</v>
      </c>
      <c r="DP264" s="284">
        <v>454.54385565675346</v>
      </c>
      <c r="DQ264" s="284">
        <v>556.38825319299997</v>
      </c>
      <c r="DR264" s="252">
        <v>593.22266145199853</v>
      </c>
      <c r="DS264" s="610">
        <v>432.16832467194467</v>
      </c>
      <c r="DT264" s="642">
        <v>593.69996413897013</v>
      </c>
      <c r="DU264" s="642">
        <v>679.27986568547385</v>
      </c>
      <c r="DV264" s="611">
        <v>905.46367808392517</v>
      </c>
      <c r="DW264" s="749"/>
      <c r="DX264" s="749"/>
      <c r="DY264" s="262"/>
      <c r="DZ264" s="284"/>
      <c r="EA264" s="284"/>
      <c r="EB264" s="252"/>
      <c r="EC264" s="266"/>
      <c r="ED264" s="266"/>
      <c r="EE264" s="262"/>
      <c r="EF264" s="252"/>
      <c r="EG264" s="262"/>
      <c r="EH264" s="252"/>
      <c r="EI264" s="262"/>
      <c r="EJ264" s="252"/>
      <c r="EK264" s="262"/>
      <c r="EL264" s="284"/>
      <c r="EM264" s="252"/>
      <c r="EN264" s="262">
        <v>139.24257395253437</v>
      </c>
      <c r="EO264" s="252">
        <v>166.10088552534597</v>
      </c>
      <c r="EP264" s="262"/>
      <c r="EQ264" s="252"/>
      <c r="ER264" s="262"/>
      <c r="ES264" s="252"/>
      <c r="ET264" s="262"/>
      <c r="EU264" s="284"/>
      <c r="EV264" s="284"/>
      <c r="EW264" s="252"/>
      <c r="EX264" s="278">
        <v>303.829490863535</v>
      </c>
      <c r="EY264" s="251">
        <v>376.27706954449104</v>
      </c>
      <c r="EZ264" s="251">
        <v>425.76022497581903</v>
      </c>
      <c r="FA264" s="243">
        <v>437.43162335688601</v>
      </c>
      <c r="FB264" s="262"/>
      <c r="FC264" s="252"/>
      <c r="FD264" s="262"/>
      <c r="FE264" s="284"/>
      <c r="FF264" s="284"/>
      <c r="FG264" s="252"/>
      <c r="FH264" s="262"/>
      <c r="FI264" s="252"/>
      <c r="FJ264" s="262"/>
      <c r="FK264" s="252"/>
      <c r="FL264" s="262">
        <v>36.557223478876779</v>
      </c>
      <c r="FM264" s="252">
        <v>43.321239487309796</v>
      </c>
      <c r="FN264" s="262"/>
      <c r="FO264" s="284"/>
      <c r="FP264" s="284"/>
      <c r="FQ264" s="252"/>
      <c r="FR264" s="262">
        <v>9</v>
      </c>
      <c r="FS264" s="284">
        <v>11</v>
      </c>
      <c r="FT264" s="284">
        <v>11</v>
      </c>
      <c r="FU264" s="252">
        <v>12</v>
      </c>
      <c r="FV264" s="262"/>
      <c r="FW264" s="252"/>
      <c r="FX264" s="262">
        <v>324.2</v>
      </c>
      <c r="FY264" s="252"/>
      <c r="FZ264" s="278">
        <v>195.37884148701727</v>
      </c>
      <c r="GA264" s="243">
        <v>225.83688909277359</v>
      </c>
      <c r="GB264" s="266"/>
      <c r="GC264" s="262"/>
      <c r="GD264" s="252"/>
      <c r="GE264" s="610">
        <v>351.15683420211303</v>
      </c>
      <c r="GF264" s="642">
        <v>384.13871319803064</v>
      </c>
      <c r="GG264" s="642">
        <v>440.55575107794158</v>
      </c>
      <c r="GH264" s="611">
        <v>513.57266456546984</v>
      </c>
      <c r="GI264" s="266"/>
      <c r="GJ264" s="266"/>
      <c r="GK264" s="266"/>
      <c r="GL264" s="266"/>
      <c r="GM264" s="278">
        <v>212.61225288479321</v>
      </c>
      <c r="GN264" s="251">
        <v>227.07447653990894</v>
      </c>
      <c r="GO264" s="251">
        <v>252.21095667593852</v>
      </c>
      <c r="GP264" s="243">
        <v>268.61409501294315</v>
      </c>
      <c r="GQ264" s="278">
        <v>371.57408167825821</v>
      </c>
      <c r="GR264" s="251">
        <v>387.50562812993047</v>
      </c>
      <c r="GS264" s="251">
        <v>434.16917714509964</v>
      </c>
      <c r="GT264" s="243">
        <v>469.68406623132489</v>
      </c>
      <c r="GU264" s="278">
        <v>96.23535105079651</v>
      </c>
      <c r="GV264" s="251">
        <v>98.161454965003998</v>
      </c>
      <c r="GW264" s="251">
        <v>104.39318078866</v>
      </c>
      <c r="GX264" s="243">
        <v>126.06799298026</v>
      </c>
      <c r="GY264" s="278">
        <v>106.846067730782</v>
      </c>
      <c r="GZ264" s="251">
        <v>118.38832161531199</v>
      </c>
      <c r="HA264" s="251">
        <v>138.87759182775099</v>
      </c>
      <c r="HB264" s="243">
        <v>157.50661220484699</v>
      </c>
      <c r="HC264" s="266">
        <v>423.08537884641692</v>
      </c>
      <c r="HD264" s="262"/>
      <c r="HE264" s="252"/>
      <c r="HF264" s="610">
        <v>307.97309054680255</v>
      </c>
      <c r="HG264" s="642">
        <v>360.6715221004323</v>
      </c>
      <c r="HH264" s="642">
        <v>437.44373070469555</v>
      </c>
      <c r="HI264" s="611">
        <v>555.0397942360521</v>
      </c>
      <c r="HJ264" s="262"/>
      <c r="HK264" s="252"/>
      <c r="HL264" s="262">
        <v>100</v>
      </c>
      <c r="HM264" s="284">
        <v>90</v>
      </c>
      <c r="HN264" s="284">
        <v>140</v>
      </c>
      <c r="HO264" s="252">
        <v>170</v>
      </c>
      <c r="HP264" s="262"/>
      <c r="HQ264" s="252"/>
      <c r="HR264" s="278">
        <v>5587.4497881667448</v>
      </c>
      <c r="HS264" s="251">
        <v>5692.580476351276</v>
      </c>
      <c r="HT264" s="251">
        <v>6220.4301733751181</v>
      </c>
      <c r="HU264" s="243">
        <v>7320.4958911444173</v>
      </c>
      <c r="HV264" s="262"/>
      <c r="HW264" s="252"/>
      <c r="HX264" s="262"/>
      <c r="HY264" s="252"/>
      <c r="HZ264" s="278">
        <v>117.76564048719374</v>
      </c>
      <c r="IA264" s="251">
        <v>121.30307695831451</v>
      </c>
      <c r="IB264" s="251">
        <v>136.8429241794542</v>
      </c>
      <c r="IC264" s="243">
        <v>148.6814701886249</v>
      </c>
      <c r="ID264" s="262"/>
      <c r="IE264" s="252"/>
      <c r="IF264" s="262"/>
      <c r="IG264" s="252"/>
      <c r="IH264" s="278">
        <v>377.26158740582491</v>
      </c>
      <c r="II264" s="251">
        <v>449.76129225834023</v>
      </c>
      <c r="IJ264" s="251">
        <v>485.94305815488048</v>
      </c>
      <c r="IK264" s="243">
        <v>542.3120742218332</v>
      </c>
      <c r="IL264" s="266"/>
      <c r="IM264" s="262"/>
      <c r="IN264" s="252"/>
      <c r="IO264" s="262">
        <v>150</v>
      </c>
      <c r="IP264" s="284"/>
      <c r="IQ264" s="284"/>
      <c r="IR264" s="252">
        <v>170</v>
      </c>
      <c r="IS264" s="262">
        <v>230</v>
      </c>
      <c r="IT264" s="284"/>
      <c r="IU264" s="284"/>
      <c r="IV264" s="252">
        <v>340</v>
      </c>
      <c r="IW264" s="278">
        <v>322.27820802759129</v>
      </c>
      <c r="IX264" s="251">
        <v>350.70933926071262</v>
      </c>
      <c r="IY264" s="251">
        <v>362.1111941535986</v>
      </c>
      <c r="IZ264" s="243">
        <v>408.77248856887945</v>
      </c>
      <c r="JA264" s="266"/>
      <c r="JB264" s="262">
        <v>23.402175671415083</v>
      </c>
      <c r="JC264" s="284">
        <v>25.536015628176404</v>
      </c>
      <c r="JD264" s="284">
        <v>30.786694527156708</v>
      </c>
      <c r="JE264" s="252">
        <v>27.402561445697195</v>
      </c>
      <c r="JF264" s="262"/>
      <c r="JG264" s="284"/>
      <c r="JH264" s="252"/>
      <c r="JI264" s="262"/>
      <c r="JJ264" s="252"/>
      <c r="JK264" s="278">
        <v>383.38337006308802</v>
      </c>
      <c r="JL264" s="251">
        <v>420.01383985238959</v>
      </c>
      <c r="JM264" s="251">
        <v>459.53928581410014</v>
      </c>
      <c r="JN264" s="243">
        <v>510.24891534776793</v>
      </c>
      <c r="JO264" s="262"/>
      <c r="JP264" s="252"/>
      <c r="JQ264" s="278">
        <v>236.36253901811378</v>
      </c>
      <c r="JR264" s="251">
        <v>256.88063882696099</v>
      </c>
      <c r="JS264" s="251">
        <v>428.12805084121226</v>
      </c>
      <c r="JT264" s="243">
        <v>455.29847462822295</v>
      </c>
      <c r="JU264" s="262">
        <v>450</v>
      </c>
      <c r="JV264" s="284"/>
      <c r="JW264" s="284"/>
      <c r="JX264" s="252">
        <v>670</v>
      </c>
      <c r="JY264" s="262">
        <v>31.50452733125303</v>
      </c>
      <c r="JZ264" s="284">
        <v>32.384812944112319</v>
      </c>
      <c r="KA264" s="284">
        <v>32.069423764593971</v>
      </c>
      <c r="KB264" s="252">
        <v>34.152762842015392</v>
      </c>
      <c r="KC264" s="262"/>
      <c r="KD264" s="284"/>
      <c r="KE264" s="284"/>
      <c r="KF264" s="288"/>
    </row>
    <row r="265" spans="1:292" s="151" customFormat="1" ht="14">
      <c r="A265" s="881"/>
      <c r="B265" s="747" t="s">
        <v>478</v>
      </c>
      <c r="C265" s="266"/>
      <c r="D265" s="610">
        <v>24.340628498778784</v>
      </c>
      <c r="E265" s="642">
        <v>27.914495779934697</v>
      </c>
      <c r="F265" s="642">
        <v>33.985202244992735</v>
      </c>
      <c r="G265" s="642">
        <v>34.291372716873731</v>
      </c>
      <c r="H265" s="611">
        <v>37.935150586491829</v>
      </c>
      <c r="I265" s="262">
        <v>90</v>
      </c>
      <c r="J265" s="284">
        <v>90</v>
      </c>
      <c r="K265" s="284">
        <v>120</v>
      </c>
      <c r="L265" s="252">
        <v>130</v>
      </c>
      <c r="M265" s="262">
        <v>265.24193853965369</v>
      </c>
      <c r="N265" s="284"/>
      <c r="O265" s="284"/>
      <c r="P265" s="252">
        <v>331.32305859578577</v>
      </c>
      <c r="Q265" s="262"/>
      <c r="R265" s="284"/>
      <c r="S265" s="284"/>
      <c r="T265" s="252"/>
      <c r="U265" s="262"/>
      <c r="V265" s="284"/>
      <c r="W265" s="252"/>
      <c r="X265" s="610">
        <v>261.83816655109348</v>
      </c>
      <c r="Y265" s="642">
        <v>288.49483680299113</v>
      </c>
      <c r="Z265" s="642">
        <v>363.88640983838525</v>
      </c>
      <c r="AA265" s="611">
        <v>445.05714721033434</v>
      </c>
      <c r="AB265" s="262">
        <v>402.88565122090932</v>
      </c>
      <c r="AC265" s="284">
        <v>453.92112812794682</v>
      </c>
      <c r="AD265" s="284">
        <v>523.96729276099336</v>
      </c>
      <c r="AE265" s="252">
        <v>622.50646174469614</v>
      </c>
      <c r="AF265" s="262"/>
      <c r="AG265" s="284"/>
      <c r="AH265" s="284"/>
      <c r="AI265" s="284"/>
      <c r="AJ265" s="252"/>
      <c r="AK265" s="262">
        <v>346.35604576847743</v>
      </c>
      <c r="AL265" s="284"/>
      <c r="AM265" s="284"/>
      <c r="AN265" s="252">
        <v>520</v>
      </c>
      <c r="AO265" s="418">
        <v>0.26</v>
      </c>
      <c r="AP265" s="420">
        <v>0.22</v>
      </c>
      <c r="AQ265" s="610">
        <v>23.40365796920188</v>
      </c>
      <c r="AR265" s="642">
        <v>35.567560088520445</v>
      </c>
      <c r="AS265" s="642">
        <v>33.924278394820668</v>
      </c>
      <c r="AT265" s="611">
        <v>44.807578373421634</v>
      </c>
      <c r="AU265" s="262">
        <v>210</v>
      </c>
      <c r="AV265" s="284">
        <v>240</v>
      </c>
      <c r="AW265" s="284">
        <v>270</v>
      </c>
      <c r="AX265" s="252">
        <v>280</v>
      </c>
      <c r="AY265" s="418"/>
      <c r="AZ265" s="419"/>
      <c r="BA265" s="419"/>
      <c r="BB265" s="420"/>
      <c r="BC265" s="262">
        <v>390</v>
      </c>
      <c r="BD265" s="284">
        <v>430</v>
      </c>
      <c r="BE265" s="284">
        <v>460</v>
      </c>
      <c r="BF265" s="252">
        <v>590</v>
      </c>
      <c r="BG265" s="262">
        <v>210</v>
      </c>
      <c r="BH265" s="284"/>
      <c r="BI265" s="284"/>
      <c r="BJ265" s="252">
        <v>190</v>
      </c>
      <c r="BK265" s="262"/>
      <c r="BL265" s="252"/>
      <c r="BM265" s="262"/>
      <c r="BN265" s="284"/>
      <c r="BO265" s="284"/>
      <c r="BP265" s="252"/>
      <c r="BQ265" s="266"/>
      <c r="BR265" s="262"/>
      <c r="BS265" s="284"/>
      <c r="BT265" s="252"/>
      <c r="BU265" s="262"/>
      <c r="BV265" s="284"/>
      <c r="BW265" s="252"/>
      <c r="BX265" s="262"/>
      <c r="BY265" s="284"/>
      <c r="BZ265" s="252"/>
      <c r="CA265" s="262"/>
      <c r="CB265" s="284"/>
      <c r="CC265" s="252"/>
      <c r="CD265" s="262"/>
      <c r="CE265" s="284"/>
      <c r="CF265" s="252"/>
      <c r="CG265" s="262"/>
      <c r="CH265" s="284"/>
      <c r="CI265" s="252"/>
      <c r="CJ265" s="262">
        <v>0</v>
      </c>
      <c r="CK265" s="252">
        <v>0</v>
      </c>
      <c r="CL265" s="610">
        <v>462.88537822804028</v>
      </c>
      <c r="CM265" s="611">
        <v>437</v>
      </c>
      <c r="CN265" s="610">
        <v>25.27</v>
      </c>
      <c r="CO265" s="611">
        <v>32.211600330408992</v>
      </c>
      <c r="CP265" s="262">
        <v>89.161443708085443</v>
      </c>
      <c r="CQ265" s="252">
        <v>111.83368061729004</v>
      </c>
      <c r="CR265" s="266">
        <v>144</v>
      </c>
      <c r="CS265" s="266">
        <v>108.7779631988314</v>
      </c>
      <c r="CT265" s="262">
        <v>363.97204587976137</v>
      </c>
      <c r="CU265" s="252">
        <v>434.45837546345706</v>
      </c>
      <c r="CV265" s="604">
        <v>413.9159442571443</v>
      </c>
      <c r="CW265" s="748">
        <v>576.65249695196837</v>
      </c>
      <c r="CX265" s="748">
        <v>766.27667460060252</v>
      </c>
      <c r="CY265" s="605">
        <v>694.05403397149485</v>
      </c>
      <c r="CZ265" s="266"/>
      <c r="DA265" s="610">
        <v>17.399999999999999</v>
      </c>
      <c r="DB265" s="642">
        <v>15.8</v>
      </c>
      <c r="DC265" s="642">
        <v>15.5</v>
      </c>
      <c r="DD265" s="642">
        <v>18.899999999999999</v>
      </c>
      <c r="DE265" s="611">
        <v>10.65</v>
      </c>
      <c r="DF265" s="610">
        <v>33.741334749839496</v>
      </c>
      <c r="DG265" s="642">
        <v>38.421074003217178</v>
      </c>
      <c r="DH265" s="642">
        <v>35.764240927720572</v>
      </c>
      <c r="DI265" s="642">
        <v>34.036987654097608</v>
      </c>
      <c r="DJ265" s="611">
        <v>33.556035587513207</v>
      </c>
      <c r="DK265" s="262">
        <v>18.556281630181449</v>
      </c>
      <c r="DL265" s="284">
        <v>21.771976191288999</v>
      </c>
      <c r="DM265" s="284">
        <v>23.64859656686421</v>
      </c>
      <c r="DN265" s="252">
        <v>22.541156240231906</v>
      </c>
      <c r="DO265" s="262">
        <v>342.0455097170306</v>
      </c>
      <c r="DP265" s="284">
        <v>367.27777047665899</v>
      </c>
      <c r="DQ265" s="284">
        <v>487.67990636015406</v>
      </c>
      <c r="DR265" s="252">
        <v>523.24792999560668</v>
      </c>
      <c r="DS265" s="610">
        <v>366.97756240513905</v>
      </c>
      <c r="DT265" s="642">
        <v>512.66909428388703</v>
      </c>
      <c r="DU265" s="642">
        <v>589.17177289563062</v>
      </c>
      <c r="DV265" s="611">
        <v>789.87232748427869</v>
      </c>
      <c r="DW265" s="749"/>
      <c r="DX265" s="749"/>
      <c r="DY265" s="262"/>
      <c r="DZ265" s="284"/>
      <c r="EA265" s="284"/>
      <c r="EB265" s="252"/>
      <c r="EC265" s="266"/>
      <c r="ED265" s="266"/>
      <c r="EE265" s="262"/>
      <c r="EF265" s="252"/>
      <c r="EG265" s="262"/>
      <c r="EH265" s="252"/>
      <c r="EI265" s="262"/>
      <c r="EJ265" s="252"/>
      <c r="EK265" s="262"/>
      <c r="EL265" s="284"/>
      <c r="EM265" s="252"/>
      <c r="EN265" s="262">
        <v>107.10967227118027</v>
      </c>
      <c r="EO265" s="252">
        <v>116.78968513500888</v>
      </c>
      <c r="EP265" s="262"/>
      <c r="EQ265" s="252"/>
      <c r="ER265" s="262"/>
      <c r="ES265" s="252"/>
      <c r="ET265" s="262"/>
      <c r="EU265" s="284"/>
      <c r="EV265" s="284"/>
      <c r="EW265" s="252"/>
      <c r="EX265" s="278">
        <v>246.47585162659499</v>
      </c>
      <c r="EY265" s="251">
        <v>215.430662959009</v>
      </c>
      <c r="EZ265" s="251">
        <v>303.24276253699202</v>
      </c>
      <c r="FA265" s="243">
        <v>360.36881927587899</v>
      </c>
      <c r="FB265" s="262"/>
      <c r="FC265" s="252"/>
      <c r="FD265" s="262"/>
      <c r="FE265" s="284"/>
      <c r="FF265" s="284"/>
      <c r="FG265" s="252"/>
      <c r="FH265" s="262"/>
      <c r="FI265" s="252"/>
      <c r="FJ265" s="262"/>
      <c r="FK265" s="252"/>
      <c r="FL265" s="262">
        <v>22.277058057440534</v>
      </c>
      <c r="FM265" s="252">
        <v>23.326821262397576</v>
      </c>
      <c r="FN265" s="262"/>
      <c r="FO265" s="284"/>
      <c r="FP265" s="284"/>
      <c r="FQ265" s="252"/>
      <c r="FR265" s="262"/>
      <c r="FS265" s="284">
        <v>9</v>
      </c>
      <c r="FT265" s="284"/>
      <c r="FU265" s="252">
        <v>10</v>
      </c>
      <c r="FV265" s="262"/>
      <c r="FW265" s="252"/>
      <c r="FX265" s="262">
        <v>298.89999999999998</v>
      </c>
      <c r="FY265" s="252"/>
      <c r="FZ265" s="278">
        <v>178.47411249494502</v>
      </c>
      <c r="GA265" s="243">
        <v>200.42821058154368</v>
      </c>
      <c r="GB265" s="266"/>
      <c r="GC265" s="262"/>
      <c r="GD265" s="252"/>
      <c r="GE265" s="610">
        <v>307.42065800565484</v>
      </c>
      <c r="GF265" s="642">
        <v>335.03907689362995</v>
      </c>
      <c r="GG265" s="642">
        <v>389.85933308176743</v>
      </c>
      <c r="GH265" s="611">
        <v>440.49633418809907</v>
      </c>
      <c r="GI265" s="266"/>
      <c r="GJ265" s="266"/>
      <c r="GK265" s="266"/>
      <c r="GL265" s="266"/>
      <c r="GM265" s="278">
        <v>202.09746971531055</v>
      </c>
      <c r="GN265" s="251">
        <v>211.43986372810602</v>
      </c>
      <c r="GO265" s="251">
        <v>231.2498406379909</v>
      </c>
      <c r="GP265" s="243">
        <v>252.77138177590092</v>
      </c>
      <c r="GQ265" s="278">
        <v>352.28761743876765</v>
      </c>
      <c r="GR265" s="251">
        <v>362.34577182205999</v>
      </c>
      <c r="GS265" s="251">
        <v>400.85475055726164</v>
      </c>
      <c r="GT265" s="243">
        <v>425.80426439047841</v>
      </c>
      <c r="GU265" s="278">
        <v>78.739756020623091</v>
      </c>
      <c r="GV265" s="251">
        <v>104.83824797468699</v>
      </c>
      <c r="GW265" s="251">
        <v>92.367398747193604</v>
      </c>
      <c r="GX265" s="243">
        <v>85.552413983704497</v>
      </c>
      <c r="GY265" s="278">
        <v>77.13732143992209</v>
      </c>
      <c r="GZ265" s="251">
        <v>92.60608453018709</v>
      </c>
      <c r="HA265" s="251">
        <v>133.15834843392099</v>
      </c>
      <c r="HB265" s="243">
        <v>151.13761537397698</v>
      </c>
      <c r="HC265" s="266">
        <v>348.67095052868916</v>
      </c>
      <c r="HD265" s="262"/>
      <c r="HE265" s="252"/>
      <c r="HF265" s="610">
        <v>273.34956063109871</v>
      </c>
      <c r="HG265" s="642">
        <v>319.23903522271058</v>
      </c>
      <c r="HH265" s="642">
        <v>386.55626712897049</v>
      </c>
      <c r="HI265" s="611">
        <v>487.33211421301144</v>
      </c>
      <c r="HJ265" s="262"/>
      <c r="HK265" s="252"/>
      <c r="HL265" s="262">
        <v>80</v>
      </c>
      <c r="HM265" s="284">
        <v>240</v>
      </c>
      <c r="HN265" s="284">
        <v>120</v>
      </c>
      <c r="HO265" s="252">
        <v>140</v>
      </c>
      <c r="HP265" s="262"/>
      <c r="HQ265" s="252"/>
      <c r="HR265" s="278">
        <v>4235.736859904725</v>
      </c>
      <c r="HS265" s="251">
        <v>4448.9442028636968</v>
      </c>
      <c r="HT265" s="251">
        <v>4361.8532421720247</v>
      </c>
      <c r="HU265" s="243">
        <v>4550.1103369584735</v>
      </c>
      <c r="HV265" s="262"/>
      <c r="HW265" s="252"/>
      <c r="HX265" s="262"/>
      <c r="HY265" s="252"/>
      <c r="HZ265" s="278">
        <v>153.63524955757759</v>
      </c>
      <c r="IA265" s="251">
        <v>161.33842746469307</v>
      </c>
      <c r="IB265" s="251">
        <v>185.93451201004018</v>
      </c>
      <c r="IC265" s="243">
        <v>196.24200773124207</v>
      </c>
      <c r="ID265" s="262"/>
      <c r="IE265" s="252"/>
      <c r="IF265" s="262"/>
      <c r="IG265" s="252"/>
      <c r="IH265" s="278">
        <v>373.51395574285317</v>
      </c>
      <c r="II265" s="251">
        <v>433.28163332862482</v>
      </c>
      <c r="IJ265" s="251">
        <v>447.71934885489878</v>
      </c>
      <c r="IK265" s="243">
        <v>476.62321769076914</v>
      </c>
      <c r="IL265" s="266"/>
      <c r="IM265" s="262"/>
      <c r="IN265" s="252"/>
      <c r="IO265" s="262">
        <v>140</v>
      </c>
      <c r="IP265" s="284"/>
      <c r="IQ265" s="284"/>
      <c r="IR265" s="252">
        <v>170</v>
      </c>
      <c r="IS265" s="262">
        <v>180</v>
      </c>
      <c r="IT265" s="284"/>
      <c r="IU265" s="284"/>
      <c r="IV265" s="252">
        <v>270</v>
      </c>
      <c r="IW265" s="278">
        <v>301.20218756002839</v>
      </c>
      <c r="IX265" s="251">
        <v>334.758490852477</v>
      </c>
      <c r="IY265" s="251">
        <v>356.10378301403011</v>
      </c>
      <c r="IZ265" s="243">
        <v>387.60165335938547</v>
      </c>
      <c r="JA265" s="266"/>
      <c r="JB265" s="262">
        <v>18.26207526955189</v>
      </c>
      <c r="JC265" s="284">
        <v>18.566631597488506</v>
      </c>
      <c r="JD265" s="284">
        <v>24.544025341376546</v>
      </c>
      <c r="JE265" s="252">
        <v>25.774070236850054</v>
      </c>
      <c r="JF265" s="262"/>
      <c r="JG265" s="284"/>
      <c r="JH265" s="252"/>
      <c r="JI265" s="262"/>
      <c r="JJ265" s="252"/>
      <c r="JK265" s="278">
        <v>551.73743718975561</v>
      </c>
      <c r="JL265" s="251">
        <v>592.50341986612852</v>
      </c>
      <c r="JM265" s="251">
        <v>618.85222181410563</v>
      </c>
      <c r="JN265" s="243">
        <v>668.18181100780328</v>
      </c>
      <c r="JO265" s="262"/>
      <c r="JP265" s="252"/>
      <c r="JQ265" s="278">
        <v>251.63818255848696</v>
      </c>
      <c r="JR265" s="251">
        <v>270.86222227961878</v>
      </c>
      <c r="JS265" s="251">
        <v>391.6271472868259</v>
      </c>
      <c r="JT265" s="243">
        <v>423.34224997879267</v>
      </c>
      <c r="JU265" s="262">
        <v>340</v>
      </c>
      <c r="JV265" s="284"/>
      <c r="JW265" s="284"/>
      <c r="JX265" s="252">
        <v>520</v>
      </c>
      <c r="JY265" s="262">
        <v>25.470278453516631</v>
      </c>
      <c r="JZ265" s="284">
        <v>27.022852692552092</v>
      </c>
      <c r="KA265" s="284">
        <v>28.553331155551696</v>
      </c>
      <c r="KB265" s="252">
        <v>28.747115072967492</v>
      </c>
      <c r="KC265" s="262"/>
      <c r="KD265" s="284"/>
      <c r="KE265" s="284"/>
      <c r="KF265" s="288"/>
    </row>
    <row r="266" spans="1:292" s="151" customFormat="1" ht="14">
      <c r="A266" s="881"/>
      <c r="B266" s="747" t="s">
        <v>479</v>
      </c>
      <c r="C266" s="266"/>
      <c r="D266" s="610">
        <v>17.974601738777686</v>
      </c>
      <c r="E266" s="642">
        <v>20.491225554401566</v>
      </c>
      <c r="F266" s="642">
        <v>23.119993056567452</v>
      </c>
      <c r="G266" s="642">
        <v>25.490102190089573</v>
      </c>
      <c r="H266" s="611">
        <v>24.636492798333546</v>
      </c>
      <c r="I266" s="262">
        <v>80</v>
      </c>
      <c r="J266" s="284">
        <v>80</v>
      </c>
      <c r="K266" s="284">
        <v>110</v>
      </c>
      <c r="L266" s="252">
        <v>120</v>
      </c>
      <c r="M266" s="262">
        <v>238.17643460703593</v>
      </c>
      <c r="N266" s="284"/>
      <c r="O266" s="284"/>
      <c r="P266" s="252">
        <v>308.45485390939933</v>
      </c>
      <c r="Q266" s="262"/>
      <c r="R266" s="284"/>
      <c r="S266" s="284"/>
      <c r="T266" s="252"/>
      <c r="U266" s="262"/>
      <c r="V266" s="284"/>
      <c r="W266" s="252"/>
      <c r="X266" s="610">
        <v>212.29895592199256</v>
      </c>
      <c r="Y266" s="642">
        <v>245.50280866591464</v>
      </c>
      <c r="Z266" s="642">
        <v>305.59624685113539</v>
      </c>
      <c r="AA266" s="611">
        <v>375.90866980863086</v>
      </c>
      <c r="AB266" s="262">
        <v>307.10052306533544</v>
      </c>
      <c r="AC266" s="284">
        <v>348.21880635652644</v>
      </c>
      <c r="AD266" s="284">
        <v>403.00956892032588</v>
      </c>
      <c r="AE266" s="252">
        <v>479.11263602287079</v>
      </c>
      <c r="AF266" s="262"/>
      <c r="AG266" s="284"/>
      <c r="AH266" s="284"/>
      <c r="AI266" s="284"/>
      <c r="AJ266" s="252"/>
      <c r="AK266" s="262">
        <v>290.33432979417927</v>
      </c>
      <c r="AL266" s="284"/>
      <c r="AM266" s="284"/>
      <c r="AN266" s="252">
        <v>490</v>
      </c>
      <c r="AO266" s="418">
        <v>0.15</v>
      </c>
      <c r="AP266" s="420">
        <v>0.15</v>
      </c>
      <c r="AQ266" s="610">
        <v>9.4531678397705878</v>
      </c>
      <c r="AR266" s="642">
        <v>16.518655180881527</v>
      </c>
      <c r="AS266" s="642">
        <v>18.842757618483283</v>
      </c>
      <c r="AT266" s="611">
        <v>17.887534528207873</v>
      </c>
      <c r="AU266" s="262">
        <v>190</v>
      </c>
      <c r="AV266" s="284">
        <v>250</v>
      </c>
      <c r="AW266" s="284">
        <v>290</v>
      </c>
      <c r="AX266" s="252">
        <v>310</v>
      </c>
      <c r="AY266" s="418"/>
      <c r="AZ266" s="419"/>
      <c r="BA266" s="419"/>
      <c r="BB266" s="420"/>
      <c r="BC266" s="262">
        <v>340</v>
      </c>
      <c r="BD266" s="284">
        <v>370</v>
      </c>
      <c r="BE266" s="284">
        <v>370</v>
      </c>
      <c r="BF266" s="252">
        <v>500</v>
      </c>
      <c r="BG266" s="262">
        <v>180</v>
      </c>
      <c r="BH266" s="284"/>
      <c r="BI266" s="284"/>
      <c r="BJ266" s="252">
        <v>110</v>
      </c>
      <c r="BK266" s="262"/>
      <c r="BL266" s="252"/>
      <c r="BM266" s="262"/>
      <c r="BN266" s="284"/>
      <c r="BO266" s="284"/>
      <c r="BP266" s="252"/>
      <c r="BQ266" s="266"/>
      <c r="BR266" s="262"/>
      <c r="BS266" s="284"/>
      <c r="BT266" s="252"/>
      <c r="BU266" s="262"/>
      <c r="BV266" s="284"/>
      <c r="BW266" s="252"/>
      <c r="BX266" s="262"/>
      <c r="BY266" s="284"/>
      <c r="BZ266" s="252"/>
      <c r="CA266" s="262"/>
      <c r="CB266" s="284"/>
      <c r="CC266" s="252"/>
      <c r="CD266" s="262"/>
      <c r="CE266" s="284"/>
      <c r="CF266" s="252"/>
      <c r="CG266" s="262"/>
      <c r="CH266" s="284"/>
      <c r="CI266" s="252"/>
      <c r="CJ266" s="262">
        <v>0</v>
      </c>
      <c r="CK266" s="252">
        <v>0</v>
      </c>
      <c r="CL266" s="610">
        <v>282.22743783917866</v>
      </c>
      <c r="CM266" s="611">
        <v>262.39999999999998</v>
      </c>
      <c r="CN266" s="610">
        <v>16.48</v>
      </c>
      <c r="CO266" s="611">
        <v>16.96538294205957</v>
      </c>
      <c r="CP266" s="262">
        <v>66.996477928392039</v>
      </c>
      <c r="CQ266" s="252">
        <v>98.453055516980086</v>
      </c>
      <c r="CR266" s="266">
        <v>104</v>
      </c>
      <c r="CS266" s="266">
        <v>83.520698378250913</v>
      </c>
      <c r="CT266" s="262">
        <v>251.61251201647545</v>
      </c>
      <c r="CU266" s="252">
        <v>307.06322916585509</v>
      </c>
      <c r="CV266" s="604">
        <v>361.38870254833898</v>
      </c>
      <c r="CW266" s="748">
        <v>604.56359159634394</v>
      </c>
      <c r="CX266" s="748">
        <v>810.84246646494512</v>
      </c>
      <c r="CY266" s="605">
        <v>816.37282973728259</v>
      </c>
      <c r="CZ266" s="266"/>
      <c r="DA266" s="610">
        <v>10.199999999999999</v>
      </c>
      <c r="DB266" s="642">
        <v>13.7</v>
      </c>
      <c r="DC266" s="642">
        <v>16.399999999999999</v>
      </c>
      <c r="DD266" s="642">
        <v>0</v>
      </c>
      <c r="DE266" s="611">
        <v>10.6</v>
      </c>
      <c r="DF266" s="610">
        <v>26.978539444243022</v>
      </c>
      <c r="DG266" s="642">
        <v>34.815910247919852</v>
      </c>
      <c r="DH266" s="642">
        <v>27.982506796381987</v>
      </c>
      <c r="DI266" s="642">
        <v>24.20383952680541</v>
      </c>
      <c r="DJ266" s="611">
        <v>23.818743222601096</v>
      </c>
      <c r="DK266" s="262">
        <v>18.298424029503188</v>
      </c>
      <c r="DL266" s="284">
        <v>18.315042513597486</v>
      </c>
      <c r="DM266" s="284">
        <v>13.527026387425947</v>
      </c>
      <c r="DN266" s="252">
        <v>21.324674144226574</v>
      </c>
      <c r="DO266" s="262">
        <v>319.87015794616906</v>
      </c>
      <c r="DP266" s="284">
        <v>355.0600660438742</v>
      </c>
      <c r="DQ266" s="284">
        <v>465.19114440293458</v>
      </c>
      <c r="DR266" s="252">
        <v>491.68939947581919</v>
      </c>
      <c r="DS266" s="610">
        <v>288.05990110033179</v>
      </c>
      <c r="DT266" s="642">
        <v>389.30966812354455</v>
      </c>
      <c r="DU266" s="642">
        <v>460.32964440262816</v>
      </c>
      <c r="DV266" s="611">
        <v>619.97524186244459</v>
      </c>
      <c r="DW266" s="749"/>
      <c r="DX266" s="749"/>
      <c r="DY266" s="262"/>
      <c r="DZ266" s="284"/>
      <c r="EA266" s="284"/>
      <c r="EB266" s="252"/>
      <c r="EC266" s="266"/>
      <c r="ED266" s="266"/>
      <c r="EE266" s="262"/>
      <c r="EF266" s="252"/>
      <c r="EG266" s="262"/>
      <c r="EH266" s="252"/>
      <c r="EI266" s="262"/>
      <c r="EJ266" s="252"/>
      <c r="EK266" s="262"/>
      <c r="EL266" s="284"/>
      <c r="EM266" s="252"/>
      <c r="EN266" s="262">
        <v>74.976770589826202</v>
      </c>
      <c r="EO266" s="252">
        <v>90.836421771673571</v>
      </c>
      <c r="EP266" s="262"/>
      <c r="EQ266" s="252"/>
      <c r="ER266" s="262"/>
      <c r="ES266" s="252"/>
      <c r="ET266" s="262"/>
      <c r="EU266" s="284"/>
      <c r="EV266" s="284"/>
      <c r="EW266" s="252"/>
      <c r="EX266" s="278">
        <v>279.06032706910901</v>
      </c>
      <c r="EY266" s="251">
        <v>295.06499642079399</v>
      </c>
      <c r="EZ266" s="251">
        <v>330.78109125030704</v>
      </c>
      <c r="FA266" s="243">
        <v>378.18349315312298</v>
      </c>
      <c r="FB266" s="262"/>
      <c r="FC266" s="252"/>
      <c r="FD266" s="262"/>
      <c r="FE266" s="284"/>
      <c r="FF266" s="284"/>
      <c r="FG266" s="252"/>
      <c r="FH266" s="262"/>
      <c r="FI266" s="252"/>
      <c r="FJ266" s="262"/>
      <c r="FK266" s="252"/>
      <c r="FL266" s="262">
        <v>15.42257865515114</v>
      </c>
      <c r="FM266" s="252">
        <v>15.551214174931719</v>
      </c>
      <c r="FN266" s="262"/>
      <c r="FO266" s="284"/>
      <c r="FP266" s="284"/>
      <c r="FQ266" s="252"/>
      <c r="FR266" s="262"/>
      <c r="FS266" s="284"/>
      <c r="FT266" s="284"/>
      <c r="FU266" s="252"/>
      <c r="FV266" s="262"/>
      <c r="FW266" s="252"/>
      <c r="FX266" s="262">
        <v>193.8</v>
      </c>
      <c r="FY266" s="252"/>
      <c r="FZ266" s="278">
        <v>99.935893962434903</v>
      </c>
      <c r="GA266" s="243">
        <v>121.96146853885863</v>
      </c>
      <c r="GB266" s="266"/>
      <c r="GC266" s="262"/>
      <c r="GD266" s="252"/>
      <c r="GE266" s="610">
        <v>165.95170647437118</v>
      </c>
      <c r="GF266" s="642">
        <v>185.34857754537438</v>
      </c>
      <c r="GG266" s="642">
        <v>208.91816053906416</v>
      </c>
      <c r="GH266" s="611">
        <v>245.71844850904353</v>
      </c>
      <c r="GI266" s="266"/>
      <c r="GJ266" s="266"/>
      <c r="GK266" s="266"/>
      <c r="GL266" s="266"/>
      <c r="GM266" s="278">
        <v>182.3984159030573</v>
      </c>
      <c r="GN266" s="251">
        <v>188.73251500489326</v>
      </c>
      <c r="GO266" s="251">
        <v>207.37399202574878</v>
      </c>
      <c r="GP266" s="243">
        <v>220.30107104147939</v>
      </c>
      <c r="GQ266" s="278">
        <v>277.7453067673946</v>
      </c>
      <c r="GR266" s="251">
        <v>290.90931630319852</v>
      </c>
      <c r="GS266" s="251">
        <v>326.21786754718232</v>
      </c>
      <c r="GT266" s="243">
        <v>352.05248622109343</v>
      </c>
      <c r="GU266" s="278">
        <v>81.394216171531198</v>
      </c>
      <c r="GV266" s="251">
        <v>76.795717334017496</v>
      </c>
      <c r="GW266" s="251">
        <v>68.276258812873095</v>
      </c>
      <c r="GX266" s="243">
        <v>119.564063305554</v>
      </c>
      <c r="GY266" s="278">
        <v>109.529094368781</v>
      </c>
      <c r="GZ266" s="251">
        <v>102.07910345919099</v>
      </c>
      <c r="HA266" s="251">
        <v>131.97859419124799</v>
      </c>
      <c r="HB266" s="243">
        <v>144.33861501781999</v>
      </c>
      <c r="HC266" s="266">
        <v>233.75252436390772</v>
      </c>
      <c r="HD266" s="262"/>
      <c r="HE266" s="252"/>
      <c r="HF266" s="610">
        <v>216.81731899070084</v>
      </c>
      <c r="HG266" s="642">
        <v>255.55263629006464</v>
      </c>
      <c r="HH266" s="642">
        <v>310.51478469076352</v>
      </c>
      <c r="HI266" s="611">
        <v>394.38672290788531</v>
      </c>
      <c r="HJ266" s="262"/>
      <c r="HK266" s="252"/>
      <c r="HL266" s="262">
        <v>230</v>
      </c>
      <c r="HM266" s="284">
        <v>170</v>
      </c>
      <c r="HN266" s="284">
        <v>310</v>
      </c>
      <c r="HO266" s="252">
        <v>380</v>
      </c>
      <c r="HP266" s="262"/>
      <c r="HQ266" s="252"/>
      <c r="HR266" s="278">
        <v>4017.0327789547737</v>
      </c>
      <c r="HS266" s="251">
        <v>4053.2302882212248</v>
      </c>
      <c r="HT266" s="251">
        <v>4739.7110200043135</v>
      </c>
      <c r="HU266" s="243">
        <v>5354.6606778324613</v>
      </c>
      <c r="HV266" s="262"/>
      <c r="HW266" s="252"/>
      <c r="HX266" s="262"/>
      <c r="HY266" s="252"/>
      <c r="HZ266" s="278">
        <v>388.92963676205216</v>
      </c>
      <c r="IA266" s="251">
        <v>394.15880360470487</v>
      </c>
      <c r="IB266" s="251">
        <v>408.94801235977866</v>
      </c>
      <c r="IC266" s="243">
        <v>433.25306889238612</v>
      </c>
      <c r="ID266" s="262"/>
      <c r="IE266" s="252"/>
      <c r="IF266" s="262"/>
      <c r="IG266" s="252"/>
      <c r="IH266" s="278">
        <v>328.0149313309218</v>
      </c>
      <c r="II266" s="251">
        <v>357.61612643937838</v>
      </c>
      <c r="IJ266" s="251">
        <v>400.81729109591822</v>
      </c>
      <c r="IK266" s="243">
        <v>429.66567410607735</v>
      </c>
      <c r="IL266" s="266"/>
      <c r="IM266" s="262"/>
      <c r="IN266" s="252"/>
      <c r="IO266" s="262">
        <v>230</v>
      </c>
      <c r="IP266" s="284"/>
      <c r="IQ266" s="284"/>
      <c r="IR266" s="252">
        <v>240</v>
      </c>
      <c r="IS266" s="262">
        <v>160</v>
      </c>
      <c r="IT266" s="284"/>
      <c r="IU266" s="284"/>
      <c r="IV266" s="252">
        <v>240</v>
      </c>
      <c r="IW266" s="278">
        <v>268.74159901481892</v>
      </c>
      <c r="IX266" s="251">
        <v>280.20289227094656</v>
      </c>
      <c r="IY266" s="251">
        <v>316.89908182295682</v>
      </c>
      <c r="IZ266" s="243">
        <v>356.83678057769237</v>
      </c>
      <c r="JA266" s="266"/>
      <c r="JB266" s="262">
        <v>13.705864228054251</v>
      </c>
      <c r="JC266" s="284">
        <v>15.393665424798773</v>
      </c>
      <c r="JD266" s="284">
        <v>18.015074373266057</v>
      </c>
      <c r="JE266" s="252">
        <v>14.371064091319996</v>
      </c>
      <c r="JF266" s="262"/>
      <c r="JG266" s="284"/>
      <c r="JH266" s="252"/>
      <c r="JI266" s="262"/>
      <c r="JJ266" s="252"/>
      <c r="JK266" s="278">
        <v>578.75963997186398</v>
      </c>
      <c r="JL266" s="251">
        <v>607.49987850510945</v>
      </c>
      <c r="JM266" s="251">
        <v>662.90244283591653</v>
      </c>
      <c r="JN266" s="243">
        <v>704.5777575759605</v>
      </c>
      <c r="JO266" s="262"/>
      <c r="JP266" s="252"/>
      <c r="JQ266" s="278">
        <v>233.57519425280054</v>
      </c>
      <c r="JR266" s="251">
        <v>247.7709781573144</v>
      </c>
      <c r="JS266" s="251">
        <v>297.55123359759631</v>
      </c>
      <c r="JT266" s="243">
        <v>341.33026974509977</v>
      </c>
      <c r="JU266" s="262">
        <v>310</v>
      </c>
      <c r="JV266" s="284"/>
      <c r="JW266" s="284"/>
      <c r="JX266" s="252">
        <v>510</v>
      </c>
      <c r="JY266" s="262">
        <v>17.85229035681758</v>
      </c>
      <c r="JZ266" s="284">
        <v>19.539272953018525</v>
      </c>
      <c r="KA266" s="284">
        <v>17.307228807819314</v>
      </c>
      <c r="KB266" s="252">
        <v>23.199211704193321</v>
      </c>
      <c r="KC266" s="262"/>
      <c r="KD266" s="284"/>
      <c r="KE266" s="284"/>
      <c r="KF266" s="288"/>
    </row>
    <row r="267" spans="1:292" s="151" customFormat="1" ht="14">
      <c r="A267" s="881"/>
      <c r="B267" s="747" t="s">
        <v>480</v>
      </c>
      <c r="C267" s="266"/>
      <c r="D267" s="610">
        <v>14.793919329956008</v>
      </c>
      <c r="E267" s="642">
        <v>16.758560748412012</v>
      </c>
      <c r="F267" s="642">
        <v>18.228645172281944</v>
      </c>
      <c r="G267" s="642">
        <v>21.5840186703138</v>
      </c>
      <c r="H267" s="611">
        <v>20.939646463556969</v>
      </c>
      <c r="I267" s="262">
        <v>70</v>
      </c>
      <c r="J267" s="284">
        <v>90</v>
      </c>
      <c r="K267" s="284">
        <v>110</v>
      </c>
      <c r="L267" s="252">
        <v>110</v>
      </c>
      <c r="M267" s="262">
        <v>216.90294851599842</v>
      </c>
      <c r="N267" s="284"/>
      <c r="O267" s="284"/>
      <c r="P267" s="252">
        <v>253.14570769116224</v>
      </c>
      <c r="Q267" s="262"/>
      <c r="R267" s="284"/>
      <c r="S267" s="284"/>
      <c r="T267" s="252"/>
      <c r="U267" s="262"/>
      <c r="V267" s="284"/>
      <c r="W267" s="252"/>
      <c r="X267" s="610">
        <v>189.88949375679127</v>
      </c>
      <c r="Y267" s="642">
        <v>218.50572240852185</v>
      </c>
      <c r="Z267" s="642">
        <v>274.34269252370171</v>
      </c>
      <c r="AA267" s="611">
        <v>333.41500089503995</v>
      </c>
      <c r="AB267" s="262">
        <v>262.28124332130312</v>
      </c>
      <c r="AC267" s="284">
        <v>298.98881742698319</v>
      </c>
      <c r="AD267" s="284">
        <v>348.08084589027646</v>
      </c>
      <c r="AE267" s="252">
        <v>416.92223389575798</v>
      </c>
      <c r="AF267" s="262"/>
      <c r="AG267" s="284"/>
      <c r="AH267" s="284"/>
      <c r="AI267" s="284"/>
      <c r="AJ267" s="252"/>
      <c r="AK267" s="262">
        <v>238.10603717829778</v>
      </c>
      <c r="AL267" s="284"/>
      <c r="AM267" s="284"/>
      <c r="AN267" s="252">
        <v>430</v>
      </c>
      <c r="AO267" s="418">
        <v>0.14000000000000001</v>
      </c>
      <c r="AP267" s="420">
        <v>0.14000000000000001</v>
      </c>
      <c r="AQ267" s="610">
        <v>12.60050483911057</v>
      </c>
      <c r="AR267" s="642">
        <v>14.333222776703469</v>
      </c>
      <c r="AS267" s="642">
        <v>15.781672409256771</v>
      </c>
      <c r="AT267" s="611">
        <v>32.410016469558379</v>
      </c>
      <c r="AU267" s="262">
        <v>170</v>
      </c>
      <c r="AV267" s="284">
        <v>240</v>
      </c>
      <c r="AW267" s="284">
        <v>260</v>
      </c>
      <c r="AX267" s="252">
        <v>280</v>
      </c>
      <c r="AY267" s="418"/>
      <c r="AZ267" s="419"/>
      <c r="BA267" s="419"/>
      <c r="BB267" s="420"/>
      <c r="BC267" s="262">
        <v>300</v>
      </c>
      <c r="BD267" s="284">
        <v>330</v>
      </c>
      <c r="BE267" s="284">
        <v>320</v>
      </c>
      <c r="BF267" s="252">
        <v>430</v>
      </c>
      <c r="BG267" s="262">
        <v>230</v>
      </c>
      <c r="BH267" s="284"/>
      <c r="BI267" s="284"/>
      <c r="BJ267" s="252">
        <v>60</v>
      </c>
      <c r="BK267" s="262"/>
      <c r="BL267" s="252"/>
      <c r="BM267" s="262"/>
      <c r="BN267" s="284"/>
      <c r="BO267" s="284"/>
      <c r="BP267" s="252"/>
      <c r="BQ267" s="266"/>
      <c r="BR267" s="262"/>
      <c r="BS267" s="284"/>
      <c r="BT267" s="252"/>
      <c r="BU267" s="262"/>
      <c r="BV267" s="284"/>
      <c r="BW267" s="252"/>
      <c r="BX267" s="262"/>
      <c r="BY267" s="284"/>
      <c r="BZ267" s="252"/>
      <c r="CA267" s="262"/>
      <c r="CB267" s="284"/>
      <c r="CC267" s="252"/>
      <c r="CD267" s="262"/>
      <c r="CE267" s="284"/>
      <c r="CF267" s="252"/>
      <c r="CG267" s="262"/>
      <c r="CH267" s="284"/>
      <c r="CI267" s="252"/>
      <c r="CJ267" s="262">
        <v>0</v>
      </c>
      <c r="CK267" s="252">
        <v>0</v>
      </c>
      <c r="CL267" s="610">
        <v>200.02778991016271</v>
      </c>
      <c r="CM267" s="611">
        <v>188.7</v>
      </c>
      <c r="CN267" s="610">
        <v>12.89</v>
      </c>
      <c r="CO267" s="611">
        <v>11.458250040897902</v>
      </c>
      <c r="CP267" s="262">
        <v>56.899141714569609</v>
      </c>
      <c r="CQ267" s="252">
        <v>71.106493952153301</v>
      </c>
      <c r="CR267" s="266">
        <v>92.7</v>
      </c>
      <c r="CS267" s="266">
        <v>67.64939676438722</v>
      </c>
      <c r="CT267" s="262">
        <v>236.16389108593782</v>
      </c>
      <c r="CU267" s="252">
        <v>319.39773167973988</v>
      </c>
      <c r="CV267" s="604">
        <v>604.12725923921244</v>
      </c>
      <c r="CW267" s="748">
        <v>684.78312727257776</v>
      </c>
      <c r="CX267" s="748">
        <v>872.01282342584614</v>
      </c>
      <c r="CY267" s="605">
        <v>828.22074896840809</v>
      </c>
      <c r="CZ267" s="266"/>
      <c r="DA267" s="610">
        <v>6.6</v>
      </c>
      <c r="DB267" s="642">
        <v>45.5</v>
      </c>
      <c r="DC267" s="642">
        <v>11</v>
      </c>
      <c r="DD267" s="642">
        <v>0</v>
      </c>
      <c r="DE267" s="611">
        <v>6.28</v>
      </c>
      <c r="DF267" s="610">
        <v>24.477490873566396</v>
      </c>
      <c r="DG267" s="642">
        <v>31.202369281965023</v>
      </c>
      <c r="DH267" s="642">
        <v>28.428064951725961</v>
      </c>
      <c r="DI267" s="642">
        <v>21.890566817981981</v>
      </c>
      <c r="DJ267" s="611">
        <v>21.242546861982547</v>
      </c>
      <c r="DK267" s="262">
        <v>14.718778406141309</v>
      </c>
      <c r="DL267" s="284">
        <v>12.322815344964749</v>
      </c>
      <c r="DM267" s="284">
        <v>19.931405677099004</v>
      </c>
      <c r="DN267" s="252">
        <v>16.048197014779216</v>
      </c>
      <c r="DO267" s="262">
        <v>252.10525616593887</v>
      </c>
      <c r="DP267" s="284">
        <v>279.76280613219296</v>
      </c>
      <c r="DQ267" s="284">
        <v>322.01983210054016</v>
      </c>
      <c r="DR267" s="252">
        <v>344.08106558434565</v>
      </c>
      <c r="DS267" s="610">
        <v>284.52198578445143</v>
      </c>
      <c r="DT267" s="642">
        <v>400.8676406389572</v>
      </c>
      <c r="DU267" s="642">
        <v>475.60108760963186</v>
      </c>
      <c r="DV267" s="611">
        <v>662.18965098907529</v>
      </c>
      <c r="DW267" s="749"/>
      <c r="DX267" s="749"/>
      <c r="DY267" s="262"/>
      <c r="DZ267" s="284"/>
      <c r="EA267" s="284"/>
      <c r="EB267" s="252"/>
      <c r="EC267" s="266"/>
      <c r="ED267" s="266"/>
      <c r="EE267" s="262"/>
      <c r="EF267" s="252"/>
      <c r="EG267" s="262"/>
      <c r="EH267" s="252"/>
      <c r="EI267" s="262"/>
      <c r="EJ267" s="252"/>
      <c r="EK267" s="262"/>
      <c r="EL267" s="284"/>
      <c r="EM267" s="252"/>
      <c r="EN267" s="262">
        <v>58.910319749149139</v>
      </c>
      <c r="EO267" s="252">
        <v>67.478484744671803</v>
      </c>
      <c r="EP267" s="262"/>
      <c r="EQ267" s="252"/>
      <c r="ER267" s="262"/>
      <c r="ES267" s="252"/>
      <c r="ET267" s="262"/>
      <c r="EU267" s="284"/>
      <c r="EV267" s="284"/>
      <c r="EW267" s="252"/>
      <c r="EX267" s="278">
        <v>235.250335429351</v>
      </c>
      <c r="EY267" s="251">
        <v>233.84592957427699</v>
      </c>
      <c r="EZ267" s="251">
        <v>296.31134646629397</v>
      </c>
      <c r="FA267" s="243">
        <v>352.11812059325399</v>
      </c>
      <c r="FB267" s="262"/>
      <c r="FC267" s="252"/>
      <c r="FD267" s="262"/>
      <c r="FE267" s="284"/>
      <c r="FF267" s="284"/>
      <c r="FG267" s="252"/>
      <c r="FH267" s="262"/>
      <c r="FI267" s="252"/>
      <c r="FJ267" s="262"/>
      <c r="FK267" s="252"/>
      <c r="FL267" s="262"/>
      <c r="FM267" s="252"/>
      <c r="FN267" s="262"/>
      <c r="FO267" s="284"/>
      <c r="FP267" s="284"/>
      <c r="FQ267" s="252"/>
      <c r="FR267" s="262"/>
      <c r="FS267" s="284"/>
      <c r="FT267" s="284"/>
      <c r="FU267" s="252"/>
      <c r="FV267" s="262"/>
      <c r="FW267" s="252"/>
      <c r="FX267" s="262">
        <v>175.4</v>
      </c>
      <c r="FY267" s="252"/>
      <c r="FZ267" s="278">
        <v>94.458207082683245</v>
      </c>
      <c r="GA267" s="243">
        <v>101.65502211057191</v>
      </c>
      <c r="GB267" s="266"/>
      <c r="GC267" s="262"/>
      <c r="GD267" s="252"/>
      <c r="GE267" s="610">
        <v>140.80274882777712</v>
      </c>
      <c r="GF267" s="642">
        <v>157.23051125026626</v>
      </c>
      <c r="GG267" s="642">
        <v>139.3602294597865</v>
      </c>
      <c r="GH267" s="611">
        <v>160.44112646307812</v>
      </c>
      <c r="GI267" s="266"/>
      <c r="GJ267" s="266"/>
      <c r="GK267" s="266"/>
      <c r="GL267" s="266"/>
      <c r="GM267" s="278">
        <v>159.55866189996286</v>
      </c>
      <c r="GN267" s="251">
        <v>166.57640857735615</v>
      </c>
      <c r="GO267" s="251">
        <v>199.8550167608351</v>
      </c>
      <c r="GP267" s="243">
        <v>209.84925428147244</v>
      </c>
      <c r="GQ267" s="278">
        <v>268.78181765142102</v>
      </c>
      <c r="GR267" s="251">
        <v>279.60808365377761</v>
      </c>
      <c r="GS267" s="251">
        <v>300.9343883753985</v>
      </c>
      <c r="GT267" s="243">
        <v>317.16184514812284</v>
      </c>
      <c r="GU267" s="278">
        <v>79.230269738849202</v>
      </c>
      <c r="GV267" s="251">
        <v>83.900832914133304</v>
      </c>
      <c r="GW267" s="251">
        <v>85.5761826491823</v>
      </c>
      <c r="GX267" s="243">
        <v>101.558619377182</v>
      </c>
      <c r="GY267" s="278">
        <v>90.479932148810292</v>
      </c>
      <c r="GZ267" s="251">
        <v>100.321223657933</v>
      </c>
      <c r="HA267" s="251">
        <v>105.075068092021</v>
      </c>
      <c r="HB267" s="243">
        <v>123.353195353524</v>
      </c>
      <c r="HC267" s="266">
        <v>172.73328326953452</v>
      </c>
      <c r="HD267" s="262"/>
      <c r="HE267" s="252"/>
      <c r="HF267" s="610">
        <v>173.67250730735677</v>
      </c>
      <c r="HG267" s="642">
        <v>211.66523672774022</v>
      </c>
      <c r="HH267" s="642">
        <v>214.49085754123274</v>
      </c>
      <c r="HI267" s="611">
        <v>309.6582794212145</v>
      </c>
      <c r="HJ267" s="262"/>
      <c r="HK267" s="252"/>
      <c r="HL267" s="262">
        <v>170</v>
      </c>
      <c r="HM267" s="284">
        <v>30</v>
      </c>
      <c r="HN267" s="284">
        <v>210</v>
      </c>
      <c r="HO267" s="252">
        <v>270</v>
      </c>
      <c r="HP267" s="262"/>
      <c r="HQ267" s="252"/>
      <c r="HR267" s="278">
        <v>3014.1409929831734</v>
      </c>
      <c r="HS267" s="251">
        <v>2923.3396970177491</v>
      </c>
      <c r="HT267" s="251">
        <v>3374.7910523782607</v>
      </c>
      <c r="HU267" s="243">
        <v>3807.5762297688239</v>
      </c>
      <c r="HV267" s="262"/>
      <c r="HW267" s="252"/>
      <c r="HX267" s="262"/>
      <c r="HY267" s="252"/>
      <c r="HZ267" s="278">
        <v>573.67379165372222</v>
      </c>
      <c r="IA267" s="251">
        <v>588.53347958690222</v>
      </c>
      <c r="IB267" s="251">
        <v>598.27864051461643</v>
      </c>
      <c r="IC267" s="243">
        <v>635.52993184565707</v>
      </c>
      <c r="ID267" s="262"/>
      <c r="IE267" s="252"/>
      <c r="IF267" s="262"/>
      <c r="IG267" s="252"/>
      <c r="IH267" s="278">
        <v>265.77648549104987</v>
      </c>
      <c r="II267" s="251">
        <v>345.44792446858406</v>
      </c>
      <c r="IJ267" s="251">
        <v>381.08517046638866</v>
      </c>
      <c r="IK267" s="243">
        <v>404.87403145343524</v>
      </c>
      <c r="IL267" s="266"/>
      <c r="IM267" s="262"/>
      <c r="IN267" s="252"/>
      <c r="IO267" s="262">
        <v>330</v>
      </c>
      <c r="IP267" s="284"/>
      <c r="IQ267" s="284"/>
      <c r="IR267" s="252">
        <v>390</v>
      </c>
      <c r="IS267" s="262">
        <v>150</v>
      </c>
      <c r="IT267" s="284"/>
      <c r="IU267" s="284"/>
      <c r="IV267" s="252">
        <v>200</v>
      </c>
      <c r="IW267" s="278">
        <v>217.82226408080473</v>
      </c>
      <c r="IX267" s="251">
        <v>252.5833827226196</v>
      </c>
      <c r="IY267" s="251">
        <v>304.19647007524685</v>
      </c>
      <c r="IZ267" s="243">
        <v>332.91551270071704</v>
      </c>
      <c r="JA267" s="266"/>
      <c r="JB267" s="262">
        <v>10.192548856471843</v>
      </c>
      <c r="JC267" s="284">
        <v>9.5070700230902343</v>
      </c>
      <c r="JD267" s="284">
        <v>12.186007020593621</v>
      </c>
      <c r="JE267" s="252">
        <v>10.839683205388067</v>
      </c>
      <c r="JF267" s="262"/>
      <c r="JG267" s="284"/>
      <c r="JH267" s="252"/>
      <c r="JI267" s="262"/>
      <c r="JJ267" s="252"/>
      <c r="JK267" s="278">
        <v>382.54602871189707</v>
      </c>
      <c r="JL267" s="251">
        <v>407.85904157151356</v>
      </c>
      <c r="JM267" s="251">
        <v>481.32325268168819</v>
      </c>
      <c r="JN267" s="243">
        <v>511.87736933292041</v>
      </c>
      <c r="JO267" s="262"/>
      <c r="JP267" s="252"/>
      <c r="JQ267" s="278">
        <v>217.21803454312229</v>
      </c>
      <c r="JR267" s="251">
        <v>230.6204395200356</v>
      </c>
      <c r="JS267" s="251">
        <v>288.40879030166275</v>
      </c>
      <c r="JT267" s="243">
        <v>313.10192045818849</v>
      </c>
      <c r="JU267" s="262">
        <v>280</v>
      </c>
      <c r="JV267" s="284"/>
      <c r="JW267" s="284"/>
      <c r="JX267" s="252">
        <v>450</v>
      </c>
      <c r="JY267" s="262">
        <v>12.872799526291811</v>
      </c>
      <c r="JZ267" s="284">
        <v>12.367729306607906</v>
      </c>
      <c r="KA267" s="284">
        <v>15.344192280779518</v>
      </c>
      <c r="KB267" s="252">
        <v>17.984100316127257</v>
      </c>
      <c r="KC267" s="262"/>
      <c r="KD267" s="284"/>
      <c r="KE267" s="284"/>
      <c r="KF267" s="288"/>
    </row>
    <row r="268" spans="1:292" s="151" customFormat="1" ht="14">
      <c r="A268" s="881"/>
      <c r="B268" s="747" t="s">
        <v>481</v>
      </c>
      <c r="C268" s="266"/>
      <c r="D268" s="610">
        <v>12.105120899719713</v>
      </c>
      <c r="E268" s="642">
        <v>13.650102595595804</v>
      </c>
      <c r="F268" s="642">
        <v>13.572988848546483</v>
      </c>
      <c r="G268" s="642">
        <v>15.845573503830494</v>
      </c>
      <c r="H268" s="611">
        <v>16.148301163725247</v>
      </c>
      <c r="I268" s="262">
        <v>40</v>
      </c>
      <c r="J268" s="284">
        <v>50</v>
      </c>
      <c r="K268" s="284">
        <v>60</v>
      </c>
      <c r="L268" s="252">
        <v>70</v>
      </c>
      <c r="M268" s="262">
        <v>111.02269713159789</v>
      </c>
      <c r="N268" s="284"/>
      <c r="O268" s="284"/>
      <c r="P268" s="252">
        <v>138.27286554559282</v>
      </c>
      <c r="Q268" s="262"/>
      <c r="R268" s="284"/>
      <c r="S268" s="284"/>
      <c r="T268" s="252"/>
      <c r="U268" s="262"/>
      <c r="V268" s="284"/>
      <c r="W268" s="252"/>
      <c r="X268" s="610">
        <v>156.1681105257305</v>
      </c>
      <c r="Y268" s="642">
        <v>190.37780863142819</v>
      </c>
      <c r="Z268" s="642">
        <v>200.02128064247182</v>
      </c>
      <c r="AA268" s="611">
        <v>279.09769839872024</v>
      </c>
      <c r="AB268" s="262">
        <v>204.41689093629381</v>
      </c>
      <c r="AC268" s="284">
        <v>237.83725839990745</v>
      </c>
      <c r="AD268" s="284">
        <v>275.41240703614238</v>
      </c>
      <c r="AE268" s="252">
        <v>334.48845412554584</v>
      </c>
      <c r="AF268" s="262"/>
      <c r="AG268" s="284"/>
      <c r="AH268" s="284"/>
      <c r="AI268" s="284"/>
      <c r="AJ268" s="252"/>
      <c r="AK268" s="262">
        <v>98.958870219564986</v>
      </c>
      <c r="AL268" s="284"/>
      <c r="AM268" s="284"/>
      <c r="AN268" s="252">
        <v>180</v>
      </c>
      <c r="AO268" s="418">
        <v>0.09</v>
      </c>
      <c r="AP268" s="420">
        <v>0.09</v>
      </c>
      <c r="AQ268" s="610">
        <v>7.7490280641239062</v>
      </c>
      <c r="AR268" s="642">
        <v>15.790925546073233</v>
      </c>
      <c r="AS268" s="642">
        <v>14.089544790266945</v>
      </c>
      <c r="AT268" s="611">
        <v>17.757925846422172</v>
      </c>
      <c r="AU268" s="262">
        <v>110</v>
      </c>
      <c r="AV268" s="284">
        <v>120</v>
      </c>
      <c r="AW268" s="284">
        <v>130</v>
      </c>
      <c r="AX268" s="252">
        <v>150</v>
      </c>
      <c r="AY268" s="418"/>
      <c r="AZ268" s="419"/>
      <c r="BA268" s="419"/>
      <c r="BB268" s="420"/>
      <c r="BC268" s="262">
        <v>260</v>
      </c>
      <c r="BD268" s="284">
        <v>310</v>
      </c>
      <c r="BE268" s="284">
        <v>310</v>
      </c>
      <c r="BF268" s="252">
        <v>340</v>
      </c>
      <c r="BG268" s="262">
        <v>250</v>
      </c>
      <c r="BH268" s="284"/>
      <c r="BI268" s="284"/>
      <c r="BJ268" s="252">
        <v>50</v>
      </c>
      <c r="BK268" s="262"/>
      <c r="BL268" s="252"/>
      <c r="BM268" s="262"/>
      <c r="BN268" s="284"/>
      <c r="BO268" s="284"/>
      <c r="BP268" s="252"/>
      <c r="BQ268" s="266"/>
      <c r="BR268" s="262"/>
      <c r="BS268" s="284"/>
      <c r="BT268" s="252"/>
      <c r="BU268" s="262"/>
      <c r="BV268" s="284"/>
      <c r="BW268" s="252"/>
      <c r="BX268" s="262"/>
      <c r="BY268" s="284"/>
      <c r="BZ268" s="252"/>
      <c r="CA268" s="262"/>
      <c r="CB268" s="284"/>
      <c r="CC268" s="252"/>
      <c r="CD268" s="262"/>
      <c r="CE268" s="284"/>
      <c r="CF268" s="252"/>
      <c r="CG268" s="262"/>
      <c r="CH268" s="284"/>
      <c r="CI268" s="252"/>
      <c r="CJ268" s="262">
        <v>0</v>
      </c>
      <c r="CK268" s="252">
        <v>0</v>
      </c>
      <c r="CL268" s="610">
        <v>130.08533164572503</v>
      </c>
      <c r="CM268" s="611">
        <v>113.4</v>
      </c>
      <c r="CN268" s="610">
        <v>12.56</v>
      </c>
      <c r="CO268" s="611">
        <v>9.4486135230660508</v>
      </c>
      <c r="CP268" s="262">
        <v>42.005747665428601</v>
      </c>
      <c r="CQ268" s="252">
        <v>54.298419938399853</v>
      </c>
      <c r="CR268" s="266">
        <v>76.3</v>
      </c>
      <c r="CS268" s="266">
        <v>60.200318833444932</v>
      </c>
      <c r="CT268" s="262">
        <v>227.09912411144688</v>
      </c>
      <c r="CU268" s="252">
        <v>313.20147595716321</v>
      </c>
      <c r="CV268" s="604">
        <v>202.75131422071101</v>
      </c>
      <c r="CW268" s="748">
        <v>264.89021057387782</v>
      </c>
      <c r="CX268" s="748">
        <v>308.97569450911197</v>
      </c>
      <c r="CY268" s="605">
        <v>257.44541162633391</v>
      </c>
      <c r="CZ268" s="266"/>
      <c r="DA268" s="610">
        <v>0</v>
      </c>
      <c r="DB268" s="642">
        <v>0</v>
      </c>
      <c r="DC268" s="642">
        <v>0</v>
      </c>
      <c r="DD268" s="642">
        <v>0</v>
      </c>
      <c r="DE268" s="611">
        <v>0</v>
      </c>
      <c r="DF268" s="610">
        <v>18.391288201514502</v>
      </c>
      <c r="DG268" s="642">
        <v>23.945975168186376</v>
      </c>
      <c r="DH268" s="642">
        <v>20.414880009049625</v>
      </c>
      <c r="DI268" s="642">
        <v>15.729413760799744</v>
      </c>
      <c r="DJ268" s="611">
        <v>15.535237515897828</v>
      </c>
      <c r="DK268" s="262">
        <v>9.394457198313658</v>
      </c>
      <c r="DL268" s="284">
        <v>13.532417949632247</v>
      </c>
      <c r="DM268" s="284">
        <v>11.394759324473254</v>
      </c>
      <c r="DN268" s="252">
        <v>16.60032623028502</v>
      </c>
      <c r="DO268" s="262">
        <v>113.89954423536325</v>
      </c>
      <c r="DP268" s="284">
        <v>122.92368182096277</v>
      </c>
      <c r="DQ268" s="284">
        <v>127.77725795700545</v>
      </c>
      <c r="DR268" s="252">
        <v>136.0953521810001</v>
      </c>
      <c r="DS268" s="610">
        <v>206.26584481766841</v>
      </c>
      <c r="DT268" s="642">
        <v>281.41167530720583</v>
      </c>
      <c r="DU268" s="642">
        <v>341.0927582639107</v>
      </c>
      <c r="DV268" s="611">
        <v>483.91479201592529</v>
      </c>
      <c r="DW268" s="749"/>
      <c r="DX268" s="749"/>
      <c r="DY268" s="262"/>
      <c r="DZ268" s="284"/>
      <c r="EA268" s="284"/>
      <c r="EB268" s="252"/>
      <c r="EC268" s="266"/>
      <c r="ED268" s="266"/>
      <c r="EE268" s="262"/>
      <c r="EF268" s="252"/>
      <c r="EG268" s="262"/>
      <c r="EH268" s="252"/>
      <c r="EI268" s="262"/>
      <c r="EJ268" s="252"/>
      <c r="EK268" s="262"/>
      <c r="EL268" s="284"/>
      <c r="EM268" s="252"/>
      <c r="EN268" s="262">
        <v>39.095030378980795</v>
      </c>
      <c r="EO268" s="252">
        <v>56.059048864804268</v>
      </c>
      <c r="EP268" s="262"/>
      <c r="EQ268" s="252"/>
      <c r="ER268" s="262"/>
      <c r="ES268" s="252"/>
      <c r="ET268" s="262"/>
      <c r="EU268" s="284"/>
      <c r="EV268" s="284"/>
      <c r="EW268" s="252"/>
      <c r="EX268" s="278">
        <v>143.20239369607702</v>
      </c>
      <c r="EY268" s="251">
        <v>146.20664330152698</v>
      </c>
      <c r="EZ268" s="251">
        <v>174.168555166424</v>
      </c>
      <c r="FA268" s="243">
        <v>187.00007167898099</v>
      </c>
      <c r="FB268" s="262"/>
      <c r="FC268" s="252"/>
      <c r="FD268" s="262"/>
      <c r="FE268" s="284"/>
      <c r="FF268" s="284"/>
      <c r="FG268" s="252"/>
      <c r="FH268" s="262"/>
      <c r="FI268" s="252"/>
      <c r="FJ268" s="262"/>
      <c r="FK268" s="252"/>
      <c r="FL268" s="262"/>
      <c r="FM268" s="252"/>
      <c r="FN268" s="262"/>
      <c r="FO268" s="284"/>
      <c r="FP268" s="284"/>
      <c r="FQ268" s="252"/>
      <c r="FR268" s="262"/>
      <c r="FS268" s="284"/>
      <c r="FT268" s="284"/>
      <c r="FU268" s="252"/>
      <c r="FV268" s="262"/>
      <c r="FW268" s="252"/>
      <c r="FX268" s="262">
        <v>117.8</v>
      </c>
      <c r="FY268" s="252"/>
      <c r="FZ268" s="278">
        <v>45.355538230216553</v>
      </c>
      <c r="GA268" s="243">
        <v>56.463969381620387</v>
      </c>
      <c r="GB268" s="266"/>
      <c r="GC268" s="262"/>
      <c r="GD268" s="252"/>
      <c r="GE268" s="610">
        <v>74.806999292670497</v>
      </c>
      <c r="GF268" s="642">
        <v>94.679175349098955</v>
      </c>
      <c r="GG268" s="642">
        <v>91.411910672896028</v>
      </c>
      <c r="GH268" s="611">
        <v>119.65411189430159</v>
      </c>
      <c r="GI268" s="266"/>
      <c r="GJ268" s="266"/>
      <c r="GK268" s="266"/>
      <c r="GL268" s="266"/>
      <c r="GM268" s="278">
        <v>103.56088093479372</v>
      </c>
      <c r="GN268" s="251">
        <v>118.7439360250377</v>
      </c>
      <c r="GO268" s="251">
        <v>136.03601409017611</v>
      </c>
      <c r="GP268" s="243">
        <v>164.08401941851841</v>
      </c>
      <c r="GQ268" s="278">
        <v>149.4655188413733</v>
      </c>
      <c r="GR268" s="251">
        <v>162.5039315451223</v>
      </c>
      <c r="GS268" s="251">
        <v>181.72349462340711</v>
      </c>
      <c r="GT268" s="243">
        <v>202.77879875320141</v>
      </c>
      <c r="GU268" s="278">
        <v>27.515564519983901</v>
      </c>
      <c r="GV268" s="251">
        <v>26.4048266948984</v>
      </c>
      <c r="GW268" s="251">
        <v>27.900975227843499</v>
      </c>
      <c r="GX268" s="243">
        <v>35.650979730039204</v>
      </c>
      <c r="GY268" s="278">
        <v>33.186520661743302</v>
      </c>
      <c r="GZ268" s="251">
        <v>39.3325605531588</v>
      </c>
      <c r="HA268" s="251">
        <v>56.807731467861203</v>
      </c>
      <c r="HB268" s="243">
        <v>62.147003578120504</v>
      </c>
      <c r="HC268" s="266">
        <v>133.11891879542634</v>
      </c>
      <c r="HD268" s="262"/>
      <c r="HE268" s="252"/>
      <c r="HF268" s="610">
        <v>143.13219010863054</v>
      </c>
      <c r="HG268" s="642">
        <v>155.85663894123456</v>
      </c>
      <c r="HH268" s="642">
        <v>196.39585195920245</v>
      </c>
      <c r="HI268" s="611">
        <v>182.30684406528306</v>
      </c>
      <c r="HJ268" s="262"/>
      <c r="HK268" s="252"/>
      <c r="HL268" s="262">
        <v>30</v>
      </c>
      <c r="HM268" s="284">
        <v>30</v>
      </c>
      <c r="HN268" s="284">
        <v>40</v>
      </c>
      <c r="HO268" s="252">
        <v>50</v>
      </c>
      <c r="HP268" s="262"/>
      <c r="HQ268" s="252"/>
      <c r="HR268" s="278">
        <v>1713.4382112685105</v>
      </c>
      <c r="HS268" s="251">
        <v>1827.7493559043735</v>
      </c>
      <c r="HT268" s="251">
        <v>1996.7807420158449</v>
      </c>
      <c r="HU268" s="243">
        <v>2094.4473541241982</v>
      </c>
      <c r="HV268" s="262"/>
      <c r="HW268" s="252"/>
      <c r="HX268" s="262"/>
      <c r="HY268" s="252"/>
      <c r="HZ268" s="278">
        <v>488.6434021265058</v>
      </c>
      <c r="IA268" s="251">
        <v>535.73068806453921</v>
      </c>
      <c r="IB268" s="251">
        <v>527.88555967075911</v>
      </c>
      <c r="IC268" s="243">
        <v>551.22621593713802</v>
      </c>
      <c r="ID268" s="262"/>
      <c r="IE268" s="252"/>
      <c r="IF268" s="262"/>
      <c r="IG268" s="252"/>
      <c r="IH268" s="278">
        <v>164.11850660362305</v>
      </c>
      <c r="II268" s="251">
        <v>196.76002078776918</v>
      </c>
      <c r="IJ268" s="251">
        <v>218.11360959573335</v>
      </c>
      <c r="IK268" s="243">
        <v>247.29542538325103</v>
      </c>
      <c r="IL268" s="266"/>
      <c r="IM268" s="262"/>
      <c r="IN268" s="252"/>
      <c r="IO268" s="262">
        <v>70</v>
      </c>
      <c r="IP268" s="284"/>
      <c r="IQ268" s="284"/>
      <c r="IR268" s="252">
        <v>100</v>
      </c>
      <c r="IS268" s="262">
        <v>80</v>
      </c>
      <c r="IT268" s="284"/>
      <c r="IU268" s="284"/>
      <c r="IV268" s="252">
        <v>120</v>
      </c>
      <c r="IW268" s="278">
        <v>126.26005924600969</v>
      </c>
      <c r="IX268" s="251">
        <v>158.16846272212604</v>
      </c>
      <c r="IY268" s="251">
        <v>175.24462906996101</v>
      </c>
      <c r="IZ268" s="243">
        <v>206.61832744917461</v>
      </c>
      <c r="JA268" s="266"/>
      <c r="JB268" s="262">
        <v>8.1145619835670075</v>
      </c>
      <c r="JC268" s="284">
        <v>9.0637021165596892</v>
      </c>
      <c r="JD268" s="284">
        <v>11.767318372840199</v>
      </c>
      <c r="JE268" s="252">
        <v>12.944250973866401</v>
      </c>
      <c r="JF268" s="262"/>
      <c r="JG268" s="284"/>
      <c r="JH268" s="252"/>
      <c r="JI268" s="262"/>
      <c r="JJ268" s="252"/>
      <c r="JK268" s="278">
        <v>203.82016919659793</v>
      </c>
      <c r="JL268" s="251">
        <v>210.23527324639571</v>
      </c>
      <c r="JM268" s="251">
        <v>239.70667480725862</v>
      </c>
      <c r="JN268" s="243">
        <v>242.15110759216947</v>
      </c>
      <c r="JO268" s="262"/>
      <c r="JP268" s="252"/>
      <c r="JQ268" s="278">
        <v>159.72189046847632</v>
      </c>
      <c r="JR268" s="251">
        <v>166.47964486542514</v>
      </c>
      <c r="JS268" s="251">
        <v>180.98721693648628</v>
      </c>
      <c r="JT268" s="243">
        <v>192.56487732316711</v>
      </c>
      <c r="JU268" s="262">
        <v>140</v>
      </c>
      <c r="JV268" s="284"/>
      <c r="JW268" s="284"/>
      <c r="JX268" s="252">
        <v>220</v>
      </c>
      <c r="JY268" s="262">
        <v>11.458141010338405</v>
      </c>
      <c r="JZ268" s="284">
        <v>10.095029459403118</v>
      </c>
      <c r="KA268" s="284">
        <v>20.101608908017113</v>
      </c>
      <c r="KB268" s="252">
        <v>17.315195009898488</v>
      </c>
      <c r="KC268" s="262"/>
      <c r="KD268" s="284"/>
      <c r="KE268" s="284"/>
      <c r="KF268" s="288"/>
    </row>
    <row r="269" spans="1:292" s="151" customFormat="1" ht="14">
      <c r="A269" s="881"/>
      <c r="B269" s="747" t="s">
        <v>482</v>
      </c>
      <c r="C269" s="266"/>
      <c r="D269" s="610">
        <v>11.150994706027689</v>
      </c>
      <c r="E269" s="642">
        <v>11.798238735666095</v>
      </c>
      <c r="F269" s="642">
        <v>13.700069433296227</v>
      </c>
      <c r="G269" s="642">
        <v>14.059101199656345</v>
      </c>
      <c r="H269" s="611">
        <v>15.301656317695768</v>
      </c>
      <c r="I269" s="262">
        <v>30</v>
      </c>
      <c r="J269" s="284">
        <v>40</v>
      </c>
      <c r="K269" s="284">
        <v>40</v>
      </c>
      <c r="L269" s="252">
        <v>40</v>
      </c>
      <c r="M269" s="262">
        <v>87.692232741681408</v>
      </c>
      <c r="N269" s="284"/>
      <c r="O269" s="284"/>
      <c r="P269" s="252">
        <v>127.63649127285493</v>
      </c>
      <c r="Q269" s="262"/>
      <c r="R269" s="284"/>
      <c r="S269" s="284"/>
      <c r="T269" s="252"/>
      <c r="U269" s="262"/>
      <c r="V269" s="284"/>
      <c r="W269" s="252"/>
      <c r="X269" s="610">
        <v>124.76869014963864</v>
      </c>
      <c r="Y269" s="642">
        <v>170.11807347644248</v>
      </c>
      <c r="Z269" s="642">
        <v>185.89476242668644</v>
      </c>
      <c r="AA269" s="611">
        <v>241.27641914513319</v>
      </c>
      <c r="AB269" s="262">
        <v>193.76288378857282</v>
      </c>
      <c r="AC269" s="284">
        <v>226.59578686654794</v>
      </c>
      <c r="AD269" s="284">
        <v>265.58146449094681</v>
      </c>
      <c r="AE269" s="252">
        <v>327.33894418396409</v>
      </c>
      <c r="AF269" s="262"/>
      <c r="AG269" s="284"/>
      <c r="AH269" s="284"/>
      <c r="AI269" s="284"/>
      <c r="AJ269" s="252"/>
      <c r="AK269" s="262">
        <v>76.968010170772757</v>
      </c>
      <c r="AL269" s="284"/>
      <c r="AM269" s="284"/>
      <c r="AN269" s="252">
        <v>120</v>
      </c>
      <c r="AO269" s="418">
        <v>0.08</v>
      </c>
      <c r="AP269" s="420">
        <v>0.09</v>
      </c>
      <c r="AQ269" s="610">
        <v>16.283041313182299</v>
      </c>
      <c r="AR269" s="642">
        <v>32.786562762946225</v>
      </c>
      <c r="AS269" s="642">
        <v>17.81930018551607</v>
      </c>
      <c r="AT269" s="611">
        <v>16.371587652790851</v>
      </c>
      <c r="AU269" s="262">
        <v>110</v>
      </c>
      <c r="AV269" s="284">
        <v>100</v>
      </c>
      <c r="AW269" s="284">
        <v>130</v>
      </c>
      <c r="AX269" s="252">
        <v>140</v>
      </c>
      <c r="AY269" s="418"/>
      <c r="AZ269" s="419"/>
      <c r="BA269" s="419"/>
      <c r="BB269" s="420"/>
      <c r="BC269" s="262">
        <v>160</v>
      </c>
      <c r="BD269" s="284">
        <v>220</v>
      </c>
      <c r="BE269" s="284">
        <v>230</v>
      </c>
      <c r="BF269" s="252">
        <v>250</v>
      </c>
      <c r="BG269" s="262">
        <v>60</v>
      </c>
      <c r="BH269" s="284"/>
      <c r="BI269" s="284"/>
      <c r="BJ269" s="252">
        <v>40</v>
      </c>
      <c r="BK269" s="262"/>
      <c r="BL269" s="252"/>
      <c r="BM269" s="262"/>
      <c r="BN269" s="284"/>
      <c r="BO269" s="284"/>
      <c r="BP269" s="252"/>
      <c r="BQ269" s="266"/>
      <c r="BR269" s="262"/>
      <c r="BS269" s="284"/>
      <c r="BT269" s="252"/>
      <c r="BU269" s="262"/>
      <c r="BV269" s="284"/>
      <c r="BW269" s="252"/>
      <c r="BX269" s="262"/>
      <c r="BY269" s="284"/>
      <c r="BZ269" s="252"/>
      <c r="CA269" s="262"/>
      <c r="CB269" s="284"/>
      <c r="CC269" s="252"/>
      <c r="CD269" s="262"/>
      <c r="CE269" s="284"/>
      <c r="CF269" s="252"/>
      <c r="CG269" s="262"/>
      <c r="CH269" s="284"/>
      <c r="CI269" s="252"/>
      <c r="CJ269" s="262">
        <v>0</v>
      </c>
      <c r="CK269" s="252">
        <v>0</v>
      </c>
      <c r="CL269" s="610">
        <v>60.159299343049753</v>
      </c>
      <c r="CM269" s="611">
        <v>72.099999999999994</v>
      </c>
      <c r="CN269" s="610">
        <v>10.39</v>
      </c>
      <c r="CO269" s="611">
        <v>9.7917929215270352</v>
      </c>
      <c r="CP269" s="262">
        <v>33.695083108943635</v>
      </c>
      <c r="CQ269" s="252">
        <v>43.245456863800413</v>
      </c>
      <c r="CR269" s="266">
        <v>97.9</v>
      </c>
      <c r="CS269" s="266">
        <v>43.108923054302103</v>
      </c>
      <c r="CT269" s="262">
        <v>247.93828559193673</v>
      </c>
      <c r="CU269" s="252">
        <v>297.06610969553941</v>
      </c>
      <c r="CV269" s="604">
        <v>169.6098876614405</v>
      </c>
      <c r="CW269" s="748">
        <v>189.01313736606832</v>
      </c>
      <c r="CX269" s="748">
        <v>230.08828314508338</v>
      </c>
      <c r="CY269" s="605">
        <v>213.1053052568852</v>
      </c>
      <c r="CZ269" s="266"/>
      <c r="DA269" s="610">
        <v>0</v>
      </c>
      <c r="DB269" s="642">
        <v>0</v>
      </c>
      <c r="DC269" s="642">
        <v>0</v>
      </c>
      <c r="DD269" s="642">
        <v>0</v>
      </c>
      <c r="DE269" s="611">
        <v>0</v>
      </c>
      <c r="DF269" s="610">
        <v>18.122964413752197</v>
      </c>
      <c r="DG269" s="642">
        <v>21.942452920982532</v>
      </c>
      <c r="DH269" s="642">
        <v>21.453498317141719</v>
      </c>
      <c r="DI269" s="642">
        <v>15.036251589519855</v>
      </c>
      <c r="DJ269" s="611">
        <v>16.083847783627885</v>
      </c>
      <c r="DK269" s="262">
        <v>10.379370659347529</v>
      </c>
      <c r="DL269" s="284">
        <v>11.456046084193996</v>
      </c>
      <c r="DM269" s="284">
        <v>11.43393314137127</v>
      </c>
      <c r="DN269" s="252">
        <v>12.946123597044618</v>
      </c>
      <c r="DO269" s="262">
        <v>102.32871822755061</v>
      </c>
      <c r="DP269" s="284">
        <v>95.094466168508461</v>
      </c>
      <c r="DQ269" s="284">
        <v>113.79267353737457</v>
      </c>
      <c r="DR269" s="252">
        <v>125.60268921196783</v>
      </c>
      <c r="DS269" s="610">
        <v>164.10460553406824</v>
      </c>
      <c r="DT269" s="642">
        <v>229.63097145314921</v>
      </c>
      <c r="DU269" s="642">
        <v>273.29160356844807</v>
      </c>
      <c r="DV269" s="611">
        <v>367.91077829169791</v>
      </c>
      <c r="DW269" s="749"/>
      <c r="DX269" s="749"/>
      <c r="DY269" s="262"/>
      <c r="DZ269" s="284"/>
      <c r="EA269" s="284"/>
      <c r="EB269" s="252"/>
      <c r="EC269" s="266"/>
      <c r="ED269" s="266"/>
      <c r="EE269" s="262"/>
      <c r="EF269" s="252"/>
      <c r="EG269" s="262"/>
      <c r="EH269" s="252"/>
      <c r="EI269" s="262"/>
      <c r="EJ269" s="252"/>
      <c r="EK269" s="262"/>
      <c r="EL269" s="284"/>
      <c r="EM269" s="252"/>
      <c r="EN269" s="262">
        <v>23.56412789965966</v>
      </c>
      <c r="EO269" s="252">
        <v>31.143916036002373</v>
      </c>
      <c r="EP269" s="262"/>
      <c r="EQ269" s="252"/>
      <c r="ER269" s="262"/>
      <c r="ES269" s="252"/>
      <c r="ET269" s="262"/>
      <c r="EU269" s="284"/>
      <c r="EV269" s="284"/>
      <c r="EW269" s="252"/>
      <c r="EX269" s="278">
        <v>116.1181712396</v>
      </c>
      <c r="EY269" s="251">
        <v>129.82859842514898</v>
      </c>
      <c r="EZ269" s="251">
        <v>160.92125418188499</v>
      </c>
      <c r="FA269" s="243">
        <v>175.24716402142602</v>
      </c>
      <c r="FB269" s="262"/>
      <c r="FC269" s="252"/>
      <c r="FD269" s="262"/>
      <c r="FE269" s="284"/>
      <c r="FF269" s="284"/>
      <c r="FG269" s="252"/>
      <c r="FH269" s="262"/>
      <c r="FI269" s="252"/>
      <c r="FJ269" s="262"/>
      <c r="FK269" s="252"/>
      <c r="FL269" s="262"/>
      <c r="FM269" s="252"/>
      <c r="FN269" s="262"/>
      <c r="FO269" s="284"/>
      <c r="FP269" s="284"/>
      <c r="FQ269" s="252"/>
      <c r="FR269" s="262"/>
      <c r="FS269" s="284"/>
      <c r="FT269" s="284"/>
      <c r="FU269" s="252"/>
      <c r="FV269" s="262"/>
      <c r="FW269" s="252"/>
      <c r="FX269" s="262">
        <v>113.12</v>
      </c>
      <c r="FY269" s="252"/>
      <c r="FZ269" s="278">
        <v>27.674155899359413</v>
      </c>
      <c r="GA269" s="243">
        <v>31.828388328580385</v>
      </c>
      <c r="GB269" s="266"/>
      <c r="GC269" s="262"/>
      <c r="GD269" s="252"/>
      <c r="GE269" s="610">
        <v>56.011992173306105</v>
      </c>
      <c r="GF269" s="642">
        <v>70.725455247085833</v>
      </c>
      <c r="GG269" s="642">
        <v>88.433827711651958</v>
      </c>
      <c r="GH269" s="611">
        <v>103.12117320413854</v>
      </c>
      <c r="GI269" s="266"/>
      <c r="GJ269" s="266"/>
      <c r="GK269" s="266"/>
      <c r="GL269" s="266"/>
      <c r="GM269" s="278">
        <v>64.985491206463351</v>
      </c>
      <c r="GN269" s="251">
        <v>70.855387179898742</v>
      </c>
      <c r="GO269" s="251">
        <v>75.736061848043121</v>
      </c>
      <c r="GP269" s="243">
        <v>89.599588441167427</v>
      </c>
      <c r="GQ269" s="278">
        <v>116.29671016149771</v>
      </c>
      <c r="GR269" s="251">
        <v>119.29620154496538</v>
      </c>
      <c r="GS269" s="251">
        <v>121.62536871111311</v>
      </c>
      <c r="GT269" s="243">
        <v>132.89339404410063</v>
      </c>
      <c r="GU269" s="278">
        <v>29.7868010561609</v>
      </c>
      <c r="GV269" s="251">
        <v>29.680234586441202</v>
      </c>
      <c r="GW269" s="251">
        <v>26.391816094952102</v>
      </c>
      <c r="GX269" s="243">
        <v>35.861436306952797</v>
      </c>
      <c r="GY269" s="278">
        <v>35.910854404658501</v>
      </c>
      <c r="GZ269" s="251">
        <v>49.025314457320206</v>
      </c>
      <c r="HA269" s="251">
        <v>48.677685925959601</v>
      </c>
      <c r="HB269" s="243">
        <v>49.410576185436305</v>
      </c>
      <c r="HC269" s="266">
        <v>96.364034253159744</v>
      </c>
      <c r="HD269" s="262"/>
      <c r="HE269" s="252"/>
      <c r="HF269" s="610">
        <v>76.75745426065852</v>
      </c>
      <c r="HG269" s="642">
        <v>85.203233646763209</v>
      </c>
      <c r="HH269" s="642">
        <v>104.31579291949014</v>
      </c>
      <c r="HI269" s="611">
        <v>120.09349827532077</v>
      </c>
      <c r="HJ269" s="262"/>
      <c r="HK269" s="252"/>
      <c r="HL269" s="262">
        <v>30</v>
      </c>
      <c r="HM269" s="284">
        <v>30</v>
      </c>
      <c r="HN269" s="284">
        <v>40</v>
      </c>
      <c r="HO269" s="252">
        <v>50</v>
      </c>
      <c r="HP269" s="262"/>
      <c r="HQ269" s="252"/>
      <c r="HR269" s="278">
        <v>1463.6573664032248</v>
      </c>
      <c r="HS269" s="251">
        <v>1359.4500590859348</v>
      </c>
      <c r="HT269" s="251">
        <v>1703.7584546095798</v>
      </c>
      <c r="HU269" s="243">
        <v>1839.8437465462675</v>
      </c>
      <c r="HV269" s="262"/>
      <c r="HW269" s="252"/>
      <c r="HX269" s="262"/>
      <c r="HY269" s="252"/>
      <c r="HZ269" s="278">
        <v>352.40845892440979</v>
      </c>
      <c r="IA269" s="251">
        <v>351.23398062804461</v>
      </c>
      <c r="IB269" s="251">
        <v>359.18513845771469</v>
      </c>
      <c r="IC269" s="243">
        <v>384.12001802185461</v>
      </c>
      <c r="ID269" s="262"/>
      <c r="IE269" s="252"/>
      <c r="IF269" s="262"/>
      <c r="IG269" s="252"/>
      <c r="IH269" s="278">
        <v>127.86364029368872</v>
      </c>
      <c r="II269" s="251">
        <v>168.60186586560357</v>
      </c>
      <c r="IJ269" s="251">
        <v>192.8668069027315</v>
      </c>
      <c r="IK269" s="243">
        <v>208.68217455787843</v>
      </c>
      <c r="IL269" s="266"/>
      <c r="IM269" s="262"/>
      <c r="IN269" s="252"/>
      <c r="IO269" s="262">
        <v>80</v>
      </c>
      <c r="IP269" s="284"/>
      <c r="IQ269" s="284"/>
      <c r="IR269" s="252">
        <v>100</v>
      </c>
      <c r="IS269" s="262">
        <v>70</v>
      </c>
      <c r="IT269" s="284"/>
      <c r="IU269" s="284"/>
      <c r="IV269" s="252">
        <v>100</v>
      </c>
      <c r="IW269" s="278">
        <v>91.333944251900689</v>
      </c>
      <c r="IX269" s="251">
        <v>110.78272107012275</v>
      </c>
      <c r="IY269" s="251">
        <v>118.31045814195983</v>
      </c>
      <c r="IZ269" s="243">
        <v>142.2534236384264</v>
      </c>
      <c r="JA269" s="266"/>
      <c r="JB269" s="262">
        <v>7.3424647213953342</v>
      </c>
      <c r="JC269" s="284">
        <v>4.1934768962923172</v>
      </c>
      <c r="JD269" s="284">
        <v>8.7028825548417679</v>
      </c>
      <c r="JE269" s="252">
        <v>7.9405451463089527</v>
      </c>
      <c r="JF269" s="262"/>
      <c r="JG269" s="284"/>
      <c r="JH269" s="252"/>
      <c r="JI269" s="262"/>
      <c r="JJ269" s="252"/>
      <c r="JK269" s="278">
        <v>121.34987480504981</v>
      </c>
      <c r="JL269" s="251">
        <v>127.41693554840019</v>
      </c>
      <c r="JM269" s="251">
        <v>157.03182958322608</v>
      </c>
      <c r="JN269" s="243">
        <v>164.47385250039753</v>
      </c>
      <c r="JO269" s="262"/>
      <c r="JP269" s="252"/>
      <c r="JQ269" s="278">
        <v>99.770568755721129</v>
      </c>
      <c r="JR269" s="251">
        <v>95.174315454445789</v>
      </c>
      <c r="JS269" s="251">
        <v>130.56382852567862</v>
      </c>
      <c r="JT269" s="243">
        <v>141.87967422285118</v>
      </c>
      <c r="JU269" s="262">
        <v>100</v>
      </c>
      <c r="JV269" s="284"/>
      <c r="JW269" s="284"/>
      <c r="JX269" s="252">
        <v>160</v>
      </c>
      <c r="JY269" s="262">
        <v>10.039065913868798</v>
      </c>
      <c r="JZ269" s="284">
        <v>11.434642310200996</v>
      </c>
      <c r="KA269" s="284">
        <v>14.996711220388995</v>
      </c>
      <c r="KB269" s="252">
        <v>13.982064459688837</v>
      </c>
      <c r="KC269" s="262"/>
      <c r="KD269" s="284"/>
      <c r="KE269" s="284"/>
      <c r="KF269" s="288"/>
    </row>
    <row r="270" spans="1:292" s="151" customFormat="1" ht="14">
      <c r="A270" s="881"/>
      <c r="B270" s="747" t="s">
        <v>483</v>
      </c>
      <c r="C270" s="266"/>
      <c r="D270" s="610">
        <v>7.0481582558099261</v>
      </c>
      <c r="E270" s="642">
        <v>8.1551839543314113</v>
      </c>
      <c r="F270" s="642">
        <v>10.213915839576037</v>
      </c>
      <c r="G270" s="642">
        <v>9.9551909398935372</v>
      </c>
      <c r="H270" s="611">
        <v>11.385503058064486</v>
      </c>
      <c r="I270" s="262">
        <v>30</v>
      </c>
      <c r="J270" s="284">
        <v>30</v>
      </c>
      <c r="K270" s="284">
        <v>40</v>
      </c>
      <c r="L270" s="252">
        <v>50</v>
      </c>
      <c r="M270" s="262">
        <v>74.213611783237795</v>
      </c>
      <c r="N270" s="284"/>
      <c r="O270" s="284"/>
      <c r="P270" s="252">
        <v>103.17283044555771</v>
      </c>
      <c r="Q270" s="262"/>
      <c r="R270" s="284"/>
      <c r="S270" s="284"/>
      <c r="T270" s="252"/>
      <c r="U270" s="262"/>
      <c r="V270" s="284"/>
      <c r="W270" s="252"/>
      <c r="X270" s="610">
        <v>101.33879652955893</v>
      </c>
      <c r="Y270" s="642">
        <v>108.22758843059074</v>
      </c>
      <c r="Z270" s="642">
        <v>136.47082845207188</v>
      </c>
      <c r="AA270" s="611">
        <v>164.42270894451778</v>
      </c>
      <c r="AB270" s="262">
        <v>151.131181238214</v>
      </c>
      <c r="AC270" s="284">
        <v>169.24617784548022</v>
      </c>
      <c r="AD270" s="284">
        <v>208.55536479614298</v>
      </c>
      <c r="AE270" s="252">
        <v>246.09683229895521</v>
      </c>
      <c r="AF270" s="262"/>
      <c r="AG270" s="284"/>
      <c r="AH270" s="284"/>
      <c r="AI270" s="284"/>
      <c r="AJ270" s="252"/>
      <c r="AK270" s="262">
        <v>49.919252310758331</v>
      </c>
      <c r="AL270" s="284"/>
      <c r="AM270" s="284"/>
      <c r="AN270" s="252">
        <v>90</v>
      </c>
      <c r="AO270" s="418">
        <v>7.0000000000000007E-2</v>
      </c>
      <c r="AP270" s="420">
        <v>0.08</v>
      </c>
      <c r="AQ270" s="610">
        <v>0</v>
      </c>
      <c r="AR270" s="642">
        <v>0</v>
      </c>
      <c r="AS270" s="642">
        <v>0</v>
      </c>
      <c r="AT270" s="611">
        <v>0</v>
      </c>
      <c r="AU270" s="262">
        <v>100</v>
      </c>
      <c r="AV270" s="284">
        <v>100</v>
      </c>
      <c r="AW270" s="284">
        <v>120</v>
      </c>
      <c r="AX270" s="252">
        <v>150</v>
      </c>
      <c r="AY270" s="418"/>
      <c r="AZ270" s="419"/>
      <c r="BA270" s="419"/>
      <c r="BB270" s="420"/>
      <c r="BC270" s="262">
        <v>140</v>
      </c>
      <c r="BD270" s="284">
        <v>160</v>
      </c>
      <c r="BE270" s="284">
        <v>180</v>
      </c>
      <c r="BF270" s="252">
        <v>200</v>
      </c>
      <c r="BG270" s="262">
        <v>50</v>
      </c>
      <c r="BH270" s="284"/>
      <c r="BI270" s="284"/>
      <c r="BJ270" s="252">
        <v>30</v>
      </c>
      <c r="BK270" s="262"/>
      <c r="BL270" s="252"/>
      <c r="BM270" s="262"/>
      <c r="BN270" s="284"/>
      <c r="BO270" s="284"/>
      <c r="BP270" s="252"/>
      <c r="BQ270" s="266"/>
      <c r="BR270" s="262"/>
      <c r="BS270" s="284"/>
      <c r="BT270" s="252"/>
      <c r="BU270" s="262"/>
      <c r="BV270" s="284"/>
      <c r="BW270" s="252"/>
      <c r="BX270" s="262"/>
      <c r="BY270" s="284"/>
      <c r="BZ270" s="252"/>
      <c r="CA270" s="262"/>
      <c r="CB270" s="284"/>
      <c r="CC270" s="252"/>
      <c r="CD270" s="262"/>
      <c r="CE270" s="284"/>
      <c r="CF270" s="252"/>
      <c r="CG270" s="262"/>
      <c r="CH270" s="284"/>
      <c r="CI270" s="252"/>
      <c r="CJ270" s="262">
        <v>0</v>
      </c>
      <c r="CK270" s="252">
        <v>0</v>
      </c>
      <c r="CL270" s="610">
        <v>39.260006805488267</v>
      </c>
      <c r="CM270" s="611">
        <v>50.3</v>
      </c>
      <c r="CN270" s="610">
        <v>9.19</v>
      </c>
      <c r="CO270" s="611">
        <v>9.0859905326242743</v>
      </c>
      <c r="CP270" s="262">
        <v>24.269564713031954</v>
      </c>
      <c r="CQ270" s="252">
        <v>31.53566998082405</v>
      </c>
      <c r="CR270" s="266">
        <v>57.8</v>
      </c>
      <c r="CS270" s="266">
        <v>37.871218741134314</v>
      </c>
      <c r="CT270" s="262">
        <v>160.32198001954049</v>
      </c>
      <c r="CU270" s="252">
        <v>198.36303706910041</v>
      </c>
      <c r="CV270" s="604">
        <v>171.72121406386509</v>
      </c>
      <c r="CW270" s="748">
        <v>212.4491752681746</v>
      </c>
      <c r="CX270" s="748">
        <v>252.59467023259219</v>
      </c>
      <c r="CY270" s="605">
        <v>233.83185038096542</v>
      </c>
      <c r="CZ270" s="266"/>
      <c r="DA270" s="610">
        <v>0</v>
      </c>
      <c r="DB270" s="642">
        <v>0</v>
      </c>
      <c r="DC270" s="642">
        <v>0</v>
      </c>
      <c r="DD270" s="642">
        <v>0</v>
      </c>
      <c r="DE270" s="611">
        <v>0</v>
      </c>
      <c r="DF270" s="610">
        <v>12.976193247721575</v>
      </c>
      <c r="DG270" s="642">
        <v>17.348938130543946</v>
      </c>
      <c r="DH270" s="642">
        <v>15.011854282662208</v>
      </c>
      <c r="DI270" s="642">
        <v>10.863220270762213</v>
      </c>
      <c r="DJ270" s="611">
        <v>10.029306385648077</v>
      </c>
      <c r="DK270" s="262">
        <v>8.2107052189014809</v>
      </c>
      <c r="DL270" s="284">
        <v>12.706344981611124</v>
      </c>
      <c r="DM270" s="284">
        <v>9.147387582739464</v>
      </c>
      <c r="DN270" s="252">
        <v>0</v>
      </c>
      <c r="DO270" s="262">
        <v>86.719252735212393</v>
      </c>
      <c r="DP270" s="284">
        <v>85.962673356102854</v>
      </c>
      <c r="DQ270" s="284">
        <v>100.05034176123333</v>
      </c>
      <c r="DR270" s="252">
        <v>115.08588807969585</v>
      </c>
      <c r="DS270" s="610">
        <v>120.74424775089305</v>
      </c>
      <c r="DT270" s="642">
        <v>193.28582215838429</v>
      </c>
      <c r="DU270" s="642">
        <v>233.42325854544609</v>
      </c>
      <c r="DV270" s="611">
        <v>314.39919440776896</v>
      </c>
      <c r="DW270" s="749"/>
      <c r="DX270" s="749"/>
      <c r="DY270" s="262"/>
      <c r="DZ270" s="284"/>
      <c r="EA270" s="284"/>
      <c r="EB270" s="252"/>
      <c r="EC270" s="266"/>
      <c r="ED270" s="266"/>
      <c r="EE270" s="262"/>
      <c r="EF270" s="252"/>
      <c r="EG270" s="262"/>
      <c r="EH270" s="252"/>
      <c r="EI270" s="262"/>
      <c r="EJ270" s="252"/>
      <c r="EK270" s="262"/>
      <c r="EL270" s="284"/>
      <c r="EM270" s="252"/>
      <c r="EN270" s="262">
        <v>14.995354117965235</v>
      </c>
      <c r="EO270" s="252">
        <v>23.357937027001778</v>
      </c>
      <c r="EP270" s="262"/>
      <c r="EQ270" s="252"/>
      <c r="ER270" s="262"/>
      <c r="ES270" s="252"/>
      <c r="ET270" s="262"/>
      <c r="EU270" s="284"/>
      <c r="EV270" s="284"/>
      <c r="EW270" s="252"/>
      <c r="EX270" s="278">
        <v>123.35638754681901</v>
      </c>
      <c r="EY270" s="251">
        <v>117.61910781340301</v>
      </c>
      <c r="EZ270" s="251">
        <v>139.62387615461998</v>
      </c>
      <c r="FA270" s="243">
        <v>160.49581386079001</v>
      </c>
      <c r="FB270" s="262"/>
      <c r="FC270" s="252"/>
      <c r="FD270" s="262"/>
      <c r="FE270" s="284"/>
      <c r="FF270" s="284"/>
      <c r="FG270" s="252"/>
      <c r="FH270" s="262"/>
      <c r="FI270" s="252"/>
      <c r="FJ270" s="262"/>
      <c r="FK270" s="252"/>
      <c r="FL270" s="262"/>
      <c r="FM270" s="252"/>
      <c r="FN270" s="262"/>
      <c r="FO270" s="284"/>
      <c r="FP270" s="284"/>
      <c r="FQ270" s="252"/>
      <c r="FR270" s="262"/>
      <c r="FS270" s="284"/>
      <c r="FT270" s="284"/>
      <c r="FU270" s="252"/>
      <c r="FV270" s="262"/>
      <c r="FW270" s="252"/>
      <c r="FX270" s="262">
        <v>91.2</v>
      </c>
      <c r="FY270" s="252"/>
      <c r="FZ270" s="278">
        <v>26.803130618185804</v>
      </c>
      <c r="GA270" s="243">
        <v>29.611577857497092</v>
      </c>
      <c r="GB270" s="266"/>
      <c r="GC270" s="262"/>
      <c r="GD270" s="252"/>
      <c r="GE270" s="610">
        <v>34.514476496616361</v>
      </c>
      <c r="GF270" s="642">
        <v>39.047471255203099</v>
      </c>
      <c r="GG270" s="642">
        <v>45.113796969112116</v>
      </c>
      <c r="GH270" s="611">
        <v>51.750245790171384</v>
      </c>
      <c r="GI270" s="266"/>
      <c r="GJ270" s="266"/>
      <c r="GK270" s="266"/>
      <c r="GL270" s="266"/>
      <c r="GM270" s="278">
        <v>54.076984942341397</v>
      </c>
      <c r="GN270" s="251">
        <v>57.070017569972329</v>
      </c>
      <c r="GO270" s="251">
        <v>67.974722181347374</v>
      </c>
      <c r="GP270" s="243">
        <v>80.574270018317549</v>
      </c>
      <c r="GQ270" s="278">
        <v>95.248732299584447</v>
      </c>
      <c r="GR270" s="251">
        <v>99.080634521216652</v>
      </c>
      <c r="GS270" s="251">
        <v>113.62732859178823</v>
      </c>
      <c r="GT270" s="243">
        <v>122.71577610521565</v>
      </c>
      <c r="GU270" s="278">
        <v>28.740183624191602</v>
      </c>
      <c r="GV270" s="251">
        <v>32.9052515873448</v>
      </c>
      <c r="GW270" s="251">
        <v>36.301609282259903</v>
      </c>
      <c r="GX270" s="243">
        <v>37.0147270295627</v>
      </c>
      <c r="GY270" s="278">
        <v>31.347193328208999</v>
      </c>
      <c r="GZ270" s="251">
        <v>32.301041348124805</v>
      </c>
      <c r="HA270" s="251">
        <v>32.238067022619198</v>
      </c>
      <c r="HB270" s="243">
        <v>39.723907682442999</v>
      </c>
      <c r="HC270" s="266">
        <v>75.206435378396179</v>
      </c>
      <c r="HD270" s="262"/>
      <c r="HE270" s="252"/>
      <c r="HF270" s="610">
        <v>39.485784271200046</v>
      </c>
      <c r="HG270" s="642">
        <v>46.003284357814714</v>
      </c>
      <c r="HH270" s="642">
        <v>53.87221102623441</v>
      </c>
      <c r="HI270" s="611">
        <v>73.357555639985378</v>
      </c>
      <c r="HJ270" s="262"/>
      <c r="HK270" s="252"/>
      <c r="HL270" s="262">
        <v>30</v>
      </c>
      <c r="HM270" s="284">
        <v>10</v>
      </c>
      <c r="HN270" s="284">
        <v>40</v>
      </c>
      <c r="HO270" s="252">
        <v>50</v>
      </c>
      <c r="HP270" s="262"/>
      <c r="HQ270" s="252"/>
      <c r="HR270" s="278">
        <v>1456.1308481462213</v>
      </c>
      <c r="HS270" s="251">
        <v>1518.0382742084228</v>
      </c>
      <c r="HT270" s="251">
        <v>1605.5808840868642</v>
      </c>
      <c r="HU270" s="243">
        <v>1804.4527168681216</v>
      </c>
      <c r="HV270" s="262"/>
      <c r="HW270" s="252"/>
      <c r="HX270" s="262"/>
      <c r="HY270" s="252"/>
      <c r="HZ270" s="278">
        <v>247.13920081806688</v>
      </c>
      <c r="IA270" s="251">
        <v>275.06170953359532</v>
      </c>
      <c r="IB270" s="251">
        <v>293.66908410512906</v>
      </c>
      <c r="IC270" s="243">
        <v>308.74518842259579</v>
      </c>
      <c r="ID270" s="262"/>
      <c r="IE270" s="252"/>
      <c r="IF270" s="262"/>
      <c r="IG270" s="252"/>
      <c r="IH270" s="278">
        <v>123.83840628531163</v>
      </c>
      <c r="II270" s="251">
        <v>155.45952592484176</v>
      </c>
      <c r="IJ270" s="251">
        <v>171.54739554659193</v>
      </c>
      <c r="IK270" s="243">
        <v>188.21661918661502</v>
      </c>
      <c r="IL270" s="266"/>
      <c r="IM270" s="262"/>
      <c r="IN270" s="252"/>
      <c r="IO270" s="262">
        <v>70</v>
      </c>
      <c r="IP270" s="284"/>
      <c r="IQ270" s="284"/>
      <c r="IR270" s="252">
        <v>80</v>
      </c>
      <c r="IS270" s="262">
        <v>50</v>
      </c>
      <c r="IT270" s="284"/>
      <c r="IU270" s="284"/>
      <c r="IV270" s="252">
        <v>80</v>
      </c>
      <c r="IW270" s="278">
        <v>81.267420196598152</v>
      </c>
      <c r="IX270" s="251">
        <v>95.132316106558136</v>
      </c>
      <c r="IY270" s="251">
        <v>97.337944053444161</v>
      </c>
      <c r="IZ270" s="243">
        <v>117.03917631399194</v>
      </c>
      <c r="JA270" s="266"/>
      <c r="JB270" s="262">
        <v>3.7427773428283917</v>
      </c>
      <c r="JC270" s="284">
        <v>4.0031097867053189</v>
      </c>
      <c r="JD270" s="284">
        <v>4.8111546369013869</v>
      </c>
      <c r="JE270" s="252">
        <v>0</v>
      </c>
      <c r="JF270" s="262"/>
      <c r="JG270" s="284"/>
      <c r="JH270" s="252"/>
      <c r="JI270" s="262"/>
      <c r="JJ270" s="252"/>
      <c r="JK270" s="278">
        <v>137.50889001329381</v>
      </c>
      <c r="JL270" s="251">
        <v>146.40071085376854</v>
      </c>
      <c r="JM270" s="251">
        <v>176.36159695926938</v>
      </c>
      <c r="JN270" s="243">
        <v>192.75467004254511</v>
      </c>
      <c r="JO270" s="262"/>
      <c r="JP270" s="252"/>
      <c r="JQ270" s="278">
        <v>93.7077603759341</v>
      </c>
      <c r="JR270" s="251">
        <v>88.430735781750286</v>
      </c>
      <c r="JS270" s="251">
        <v>109.52563638083858</v>
      </c>
      <c r="JT270" s="243">
        <v>120.24265144215425</v>
      </c>
      <c r="JU270" s="262">
        <v>80</v>
      </c>
      <c r="JV270" s="284"/>
      <c r="JW270" s="284"/>
      <c r="JX270" s="252">
        <v>130</v>
      </c>
      <c r="JY270" s="262">
        <v>6.288303069665572</v>
      </c>
      <c r="JZ270" s="284">
        <v>7.1806264816689058</v>
      </c>
      <c r="KA270" s="284">
        <v>0</v>
      </c>
      <c r="KB270" s="252">
        <v>0</v>
      </c>
      <c r="KC270" s="262"/>
      <c r="KD270" s="284"/>
      <c r="KE270" s="284"/>
      <c r="KF270" s="288"/>
    </row>
    <row r="271" spans="1:292" s="151" customFormat="1" ht="14">
      <c r="A271" s="881"/>
      <c r="B271" s="747" t="s">
        <v>484</v>
      </c>
      <c r="C271" s="266"/>
      <c r="D271" s="610">
        <v>5.0231477104265787</v>
      </c>
      <c r="E271" s="642">
        <v>6.1468129190300962</v>
      </c>
      <c r="F271" s="642">
        <v>5.8175992066672748</v>
      </c>
      <c r="G271" s="642">
        <v>6.1303306132458104</v>
      </c>
      <c r="H271" s="611">
        <v>6.6121009489144855</v>
      </c>
      <c r="I271" s="262"/>
      <c r="J271" s="284"/>
      <c r="K271" s="284">
        <v>30</v>
      </c>
      <c r="L271" s="252">
        <v>40</v>
      </c>
      <c r="M271" s="262">
        <v>45.848963661854427</v>
      </c>
      <c r="N271" s="284"/>
      <c r="O271" s="284"/>
      <c r="P271" s="252">
        <v>69.136432772796411</v>
      </c>
      <c r="Q271" s="262"/>
      <c r="R271" s="284"/>
      <c r="S271" s="284"/>
      <c r="T271" s="252"/>
      <c r="U271" s="262"/>
      <c r="V271" s="284"/>
      <c r="W271" s="252"/>
      <c r="X271" s="610">
        <v>67.534581679950804</v>
      </c>
      <c r="Y271" s="642">
        <v>79.288170527536579</v>
      </c>
      <c r="Z271" s="642">
        <v>92.825958310440242</v>
      </c>
      <c r="AA271" s="611">
        <v>117.41363539043232</v>
      </c>
      <c r="AB271" s="262">
        <v>115.56658836696334</v>
      </c>
      <c r="AC271" s="284">
        <v>166.48532001988835</v>
      </c>
      <c r="AD271" s="284">
        <v>190.37319005268486</v>
      </c>
      <c r="AE271" s="252">
        <v>223.67364268962933</v>
      </c>
      <c r="AF271" s="262"/>
      <c r="AG271" s="284"/>
      <c r="AH271" s="284"/>
      <c r="AI271" s="284"/>
      <c r="AJ271" s="252"/>
      <c r="AK271" s="262">
        <v>40.133319589045797</v>
      </c>
      <c r="AL271" s="284"/>
      <c r="AM271" s="284"/>
      <c r="AN271" s="252">
        <v>60</v>
      </c>
      <c r="AO271" s="418">
        <v>0.03</v>
      </c>
      <c r="AP271" s="420">
        <v>0.08</v>
      </c>
      <c r="AQ271" s="610">
        <v>0</v>
      </c>
      <c r="AR271" s="642">
        <v>0</v>
      </c>
      <c r="AS271" s="642">
        <v>0</v>
      </c>
      <c r="AT271" s="611">
        <v>0</v>
      </c>
      <c r="AU271" s="262">
        <v>90</v>
      </c>
      <c r="AV271" s="284">
        <v>100</v>
      </c>
      <c r="AW271" s="284">
        <v>110</v>
      </c>
      <c r="AX271" s="252">
        <v>120</v>
      </c>
      <c r="AY271" s="418"/>
      <c r="AZ271" s="419"/>
      <c r="BA271" s="419"/>
      <c r="BB271" s="420"/>
      <c r="BC271" s="262">
        <v>110</v>
      </c>
      <c r="BD271" s="284">
        <v>130</v>
      </c>
      <c r="BE271" s="284">
        <v>150</v>
      </c>
      <c r="BF271" s="252">
        <v>160</v>
      </c>
      <c r="BG271" s="262">
        <v>30</v>
      </c>
      <c r="BH271" s="284"/>
      <c r="BI271" s="284"/>
      <c r="BJ271" s="252"/>
      <c r="BK271" s="262"/>
      <c r="BL271" s="252"/>
      <c r="BM271" s="262"/>
      <c r="BN271" s="284"/>
      <c r="BO271" s="284"/>
      <c r="BP271" s="252"/>
      <c r="BQ271" s="266"/>
      <c r="BR271" s="262"/>
      <c r="BS271" s="284"/>
      <c r="BT271" s="252"/>
      <c r="BU271" s="262"/>
      <c r="BV271" s="284"/>
      <c r="BW271" s="252"/>
      <c r="BX271" s="262"/>
      <c r="BY271" s="284"/>
      <c r="BZ271" s="252"/>
      <c r="CA271" s="262"/>
      <c r="CB271" s="284"/>
      <c r="CC271" s="252"/>
      <c r="CD271" s="262"/>
      <c r="CE271" s="284"/>
      <c r="CF271" s="252"/>
      <c r="CG271" s="262"/>
      <c r="CH271" s="284"/>
      <c r="CI271" s="252"/>
      <c r="CJ271" s="262">
        <v>0</v>
      </c>
      <c r="CK271" s="252">
        <v>0</v>
      </c>
      <c r="CL271" s="610">
        <v>22.119240291926765</v>
      </c>
      <c r="CM271" s="611">
        <v>33.71</v>
      </c>
      <c r="CN271" s="610">
        <v>7.41</v>
      </c>
      <c r="CO271" s="611">
        <v>6.9248352839592036</v>
      </c>
      <c r="CP271" s="262">
        <v>16.490957456652652</v>
      </c>
      <c r="CQ271" s="252">
        <v>22.397026914666267</v>
      </c>
      <c r="CR271" s="266">
        <v>47.8</v>
      </c>
      <c r="CS271" s="266">
        <v>25.749750981030044</v>
      </c>
      <c r="CT271" s="262">
        <v>222.88294837099775</v>
      </c>
      <c r="CU271" s="252">
        <v>333.04011967145198</v>
      </c>
      <c r="CV271" s="604">
        <v>84.421066303006711</v>
      </c>
      <c r="CW271" s="748">
        <v>88.838163476159764</v>
      </c>
      <c r="CX271" s="748">
        <v>112.15945017864806</v>
      </c>
      <c r="CY271" s="605">
        <v>120.49041316839175</v>
      </c>
      <c r="CZ271" s="266"/>
      <c r="DA271" s="610">
        <v>0</v>
      </c>
      <c r="DB271" s="642">
        <v>0</v>
      </c>
      <c r="DC271" s="642">
        <v>0</v>
      </c>
      <c r="DD271" s="642">
        <v>0</v>
      </c>
      <c r="DE271" s="611">
        <v>0</v>
      </c>
      <c r="DF271" s="610">
        <v>8.4597848861466414</v>
      </c>
      <c r="DG271" s="642">
        <v>11.518553882829684</v>
      </c>
      <c r="DH271" s="642">
        <v>11.508830246414258</v>
      </c>
      <c r="DI271" s="642">
        <v>7.6249262224632517</v>
      </c>
      <c r="DJ271" s="611">
        <v>7.804825257106871</v>
      </c>
      <c r="DK271" s="262">
        <v>7.9009589936054994</v>
      </c>
      <c r="DL271" s="284">
        <v>0</v>
      </c>
      <c r="DM271" s="284">
        <v>8.9931030115718986</v>
      </c>
      <c r="DN271" s="252">
        <v>0</v>
      </c>
      <c r="DO271" s="262">
        <v>44.152488106899561</v>
      </c>
      <c r="DP271" s="284">
        <v>47.371800781767099</v>
      </c>
      <c r="DQ271" s="284">
        <v>59.338488162495935</v>
      </c>
      <c r="DR271" s="252">
        <v>7.8737887935803661</v>
      </c>
      <c r="DS271" s="610">
        <v>92.43253608920449</v>
      </c>
      <c r="DT271" s="642">
        <v>134.96930309397311</v>
      </c>
      <c r="DU271" s="642">
        <v>157.37882919742259</v>
      </c>
      <c r="DV271" s="611">
        <v>272.03982167111565</v>
      </c>
      <c r="DW271" s="749"/>
      <c r="DX271" s="749"/>
      <c r="DY271" s="262"/>
      <c r="DZ271" s="284"/>
      <c r="EA271" s="284"/>
      <c r="EB271" s="252"/>
      <c r="EC271" s="266"/>
      <c r="ED271" s="266"/>
      <c r="EE271" s="262"/>
      <c r="EF271" s="252"/>
      <c r="EG271" s="262"/>
      <c r="EH271" s="252"/>
      <c r="EI271" s="262"/>
      <c r="EJ271" s="252"/>
      <c r="EK271" s="262"/>
      <c r="EL271" s="284"/>
      <c r="EM271" s="252"/>
      <c r="EN271" s="262"/>
      <c r="EO271" s="252"/>
      <c r="EP271" s="262"/>
      <c r="EQ271" s="252"/>
      <c r="ER271" s="262"/>
      <c r="ES271" s="252"/>
      <c r="ET271" s="262"/>
      <c r="EU271" s="284"/>
      <c r="EV271" s="284"/>
      <c r="EW271" s="252"/>
      <c r="EX271" s="278">
        <v>73.739642749730493</v>
      </c>
      <c r="EY271" s="251">
        <v>79.130563955700296</v>
      </c>
      <c r="EZ271" s="251">
        <v>104.55465754827701</v>
      </c>
      <c r="FA271" s="243">
        <v>113.23468396711401</v>
      </c>
      <c r="FB271" s="262"/>
      <c r="FC271" s="252"/>
      <c r="FD271" s="262"/>
      <c r="FE271" s="284"/>
      <c r="FF271" s="284"/>
      <c r="FG271" s="252"/>
      <c r="FH271" s="262"/>
      <c r="FI271" s="252"/>
      <c r="FJ271" s="262"/>
      <c r="FK271" s="252"/>
      <c r="FL271" s="262"/>
      <c r="FM271" s="252"/>
      <c r="FN271" s="262"/>
      <c r="FO271" s="284"/>
      <c r="FP271" s="284"/>
      <c r="FQ271" s="252"/>
      <c r="FR271" s="262"/>
      <c r="FS271" s="284"/>
      <c r="FT271" s="284"/>
      <c r="FU271" s="252"/>
      <c r="FV271" s="262"/>
      <c r="FW271" s="252"/>
      <c r="FX271" s="262">
        <v>73.900000000000006</v>
      </c>
      <c r="FY271" s="252"/>
      <c r="FZ271" s="278">
        <v>22.469133449165945</v>
      </c>
      <c r="GA271" s="243">
        <v>144.16883408332356</v>
      </c>
      <c r="GB271" s="266"/>
      <c r="GC271" s="262"/>
      <c r="GD271" s="252"/>
      <c r="GE271" s="610">
        <v>20.602538588057882</v>
      </c>
      <c r="GF271" s="642">
        <v>26.012579134487535</v>
      </c>
      <c r="GG271" s="642">
        <v>29.877058479583074</v>
      </c>
      <c r="GH271" s="611">
        <v>33.336742756009961</v>
      </c>
      <c r="GI271" s="266"/>
      <c r="GJ271" s="266"/>
      <c r="GK271" s="266"/>
      <c r="GL271" s="266"/>
      <c r="GM271" s="278">
        <v>44.87602266381834</v>
      </c>
      <c r="GN271" s="251">
        <v>46.729138320166783</v>
      </c>
      <c r="GO271" s="251">
        <v>56.586280526594891</v>
      </c>
      <c r="GP271" s="243">
        <v>65.537920795240368</v>
      </c>
      <c r="GQ271" s="278">
        <v>60.00850573971109</v>
      </c>
      <c r="GR271" s="251">
        <v>68.757283985593574</v>
      </c>
      <c r="GS271" s="251">
        <v>75.417256046800304</v>
      </c>
      <c r="GT271" s="243">
        <v>88.822847466632282</v>
      </c>
      <c r="GU271" s="278">
        <v>0</v>
      </c>
      <c r="GV271" s="251">
        <v>0</v>
      </c>
      <c r="GW271" s="251">
        <v>0</v>
      </c>
      <c r="GX271" s="243">
        <v>0</v>
      </c>
      <c r="GY271" s="278">
        <v>25.515587172786898</v>
      </c>
      <c r="GZ271" s="251">
        <v>27.320381911225802</v>
      </c>
      <c r="HA271" s="251">
        <v>26.518823628789399</v>
      </c>
      <c r="HB271" s="243">
        <v>29.303271449356497</v>
      </c>
      <c r="HC271" s="266">
        <v>53.837735083967942</v>
      </c>
      <c r="HD271" s="262"/>
      <c r="HE271" s="252"/>
      <c r="HF271" s="610">
        <v>32.433751927938239</v>
      </c>
      <c r="HG271" s="642">
        <v>26.918411322377811</v>
      </c>
      <c r="HH271" s="642">
        <v>30.965987001299403</v>
      </c>
      <c r="HI271" s="611">
        <v>36.372047281714302</v>
      </c>
      <c r="HJ271" s="262"/>
      <c r="HK271" s="252"/>
      <c r="HL271" s="262">
        <v>10</v>
      </c>
      <c r="HM271" s="284">
        <v>10</v>
      </c>
      <c r="HN271" s="284">
        <v>20</v>
      </c>
      <c r="HO271" s="252">
        <v>20</v>
      </c>
      <c r="HP271" s="262"/>
      <c r="HQ271" s="252"/>
      <c r="HR271" s="278">
        <v>920.50965191730381</v>
      </c>
      <c r="HS271" s="251">
        <v>904.69431689865951</v>
      </c>
      <c r="HT271" s="251">
        <v>1055.2830144390346</v>
      </c>
      <c r="HU271" s="243">
        <v>1325.3998189738134</v>
      </c>
      <c r="HV271" s="262"/>
      <c r="HW271" s="252"/>
      <c r="HX271" s="262"/>
      <c r="HY271" s="252"/>
      <c r="HZ271" s="278">
        <v>27.161604741509223</v>
      </c>
      <c r="IA271" s="251">
        <v>31.496138561461731</v>
      </c>
      <c r="IB271" s="251">
        <v>40.838434710587578</v>
      </c>
      <c r="IC271" s="243">
        <v>35.738618244870246</v>
      </c>
      <c r="ID271" s="262"/>
      <c r="IE271" s="252"/>
      <c r="IF271" s="262"/>
      <c r="IG271" s="252"/>
      <c r="IH271" s="278">
        <v>85.6403235575401</v>
      </c>
      <c r="II271" s="251">
        <v>114.4331832221615</v>
      </c>
      <c r="IJ271" s="251">
        <v>159.53656753218482</v>
      </c>
      <c r="IK271" s="243">
        <v>171.8268233438034</v>
      </c>
      <c r="IL271" s="266"/>
      <c r="IM271" s="262"/>
      <c r="IN271" s="252"/>
      <c r="IO271" s="262">
        <v>30</v>
      </c>
      <c r="IP271" s="284"/>
      <c r="IQ271" s="284"/>
      <c r="IR271" s="252">
        <v>40</v>
      </c>
      <c r="IS271" s="262">
        <v>40</v>
      </c>
      <c r="IT271" s="284"/>
      <c r="IU271" s="284"/>
      <c r="IV271" s="252">
        <v>70</v>
      </c>
      <c r="IW271" s="278">
        <v>72.598023793702495</v>
      </c>
      <c r="IX271" s="251">
        <v>80.080009327857979</v>
      </c>
      <c r="IY271" s="251">
        <v>85.822436950272561</v>
      </c>
      <c r="IZ271" s="243">
        <v>99.164361407433205</v>
      </c>
      <c r="JA271" s="266"/>
      <c r="JB271" s="262">
        <v>2.6554407506514162</v>
      </c>
      <c r="JC271" s="284">
        <v>0</v>
      </c>
      <c r="JD271" s="284">
        <v>0</v>
      </c>
      <c r="JE271" s="252">
        <v>0</v>
      </c>
      <c r="JF271" s="262"/>
      <c r="JG271" s="284"/>
      <c r="JH271" s="252"/>
      <c r="JI271" s="262"/>
      <c r="JJ271" s="252"/>
      <c r="JK271" s="278">
        <v>121.2806800780331</v>
      </c>
      <c r="JL271" s="251">
        <v>140.38706624204914</v>
      </c>
      <c r="JM271" s="251">
        <v>169.55498582098437</v>
      </c>
      <c r="JN271" s="243">
        <v>178.69568397072896</v>
      </c>
      <c r="JO271" s="262"/>
      <c r="JP271" s="252"/>
      <c r="JQ271" s="278">
        <v>82.26238128125037</v>
      </c>
      <c r="JR271" s="251">
        <v>77.068074485391918</v>
      </c>
      <c r="JS271" s="251">
        <v>90.969163683492496</v>
      </c>
      <c r="JT271" s="243">
        <v>108.80698281394623</v>
      </c>
      <c r="JU271" s="262">
        <v>60</v>
      </c>
      <c r="JV271" s="284"/>
      <c r="JW271" s="284"/>
      <c r="JX271" s="252">
        <v>100</v>
      </c>
      <c r="JY271" s="262">
        <v>5.44169391126061</v>
      </c>
      <c r="JZ271" s="284">
        <v>0</v>
      </c>
      <c r="KA271" s="284">
        <v>0</v>
      </c>
      <c r="KB271" s="252">
        <v>0</v>
      </c>
      <c r="KC271" s="262"/>
      <c r="KD271" s="284"/>
      <c r="KE271" s="284"/>
      <c r="KF271" s="288"/>
    </row>
    <row r="272" spans="1:292" s="151" customFormat="1" ht="14">
      <c r="A272" s="881"/>
      <c r="B272" s="747" t="s">
        <v>485</v>
      </c>
      <c r="C272" s="266"/>
      <c r="D272" s="262"/>
      <c r="E272" s="284"/>
      <c r="F272" s="284"/>
      <c r="G272" s="284"/>
      <c r="H272" s="252"/>
      <c r="I272" s="262"/>
      <c r="J272" s="284"/>
      <c r="K272" s="284"/>
      <c r="L272" s="252"/>
      <c r="M272" s="262">
        <v>34.643845033750679</v>
      </c>
      <c r="N272" s="284"/>
      <c r="O272" s="284"/>
      <c r="P272" s="252">
        <v>60.627333354606087</v>
      </c>
      <c r="Q272" s="262"/>
      <c r="R272" s="284"/>
      <c r="S272" s="284"/>
      <c r="T272" s="252"/>
      <c r="U272" s="262"/>
      <c r="V272" s="284"/>
      <c r="W272" s="252"/>
      <c r="X272" s="610">
        <v>0</v>
      </c>
      <c r="Y272" s="642">
        <v>0</v>
      </c>
      <c r="Z272" s="642">
        <v>0</v>
      </c>
      <c r="AA272" s="611">
        <v>0</v>
      </c>
      <c r="AB272" s="262">
        <v>88.418019730118488</v>
      </c>
      <c r="AC272" s="284">
        <v>105.82778489696589</v>
      </c>
      <c r="AD272" s="284">
        <v>136.5087432545595</v>
      </c>
      <c r="AE272" s="252">
        <v>151.73361201262537</v>
      </c>
      <c r="AF272" s="262"/>
      <c r="AG272" s="284"/>
      <c r="AH272" s="284"/>
      <c r="AI272" s="284"/>
      <c r="AJ272" s="252"/>
      <c r="AK272" s="262">
        <v>27.488575060990271</v>
      </c>
      <c r="AL272" s="284"/>
      <c r="AM272" s="284"/>
      <c r="AN272" s="252">
        <v>50</v>
      </c>
      <c r="AO272" s="418">
        <v>0</v>
      </c>
      <c r="AP272" s="420">
        <v>0.05</v>
      </c>
      <c r="AQ272" s="610">
        <v>0</v>
      </c>
      <c r="AR272" s="642">
        <v>0</v>
      </c>
      <c r="AS272" s="642">
        <v>0</v>
      </c>
      <c r="AT272" s="611">
        <v>0</v>
      </c>
      <c r="AU272" s="262">
        <v>80</v>
      </c>
      <c r="AV272" s="284">
        <v>90</v>
      </c>
      <c r="AW272" s="284">
        <v>100</v>
      </c>
      <c r="AX272" s="252">
        <v>120</v>
      </c>
      <c r="AY272" s="418"/>
      <c r="AZ272" s="419"/>
      <c r="BA272" s="419"/>
      <c r="BB272" s="420"/>
      <c r="BC272" s="262">
        <v>100</v>
      </c>
      <c r="BD272" s="284">
        <v>120</v>
      </c>
      <c r="BE272" s="284">
        <v>140</v>
      </c>
      <c r="BF272" s="252">
        <v>150</v>
      </c>
      <c r="BG272" s="262">
        <v>20</v>
      </c>
      <c r="BH272" s="284"/>
      <c r="BI272" s="284"/>
      <c r="BJ272" s="252"/>
      <c r="BK272" s="262"/>
      <c r="BL272" s="252"/>
      <c r="BM272" s="262"/>
      <c r="BN272" s="284"/>
      <c r="BO272" s="284"/>
      <c r="BP272" s="252"/>
      <c r="BQ272" s="266"/>
      <c r="BR272" s="262"/>
      <c r="BS272" s="284"/>
      <c r="BT272" s="252"/>
      <c r="BU272" s="262"/>
      <c r="BV272" s="284"/>
      <c r="BW272" s="252"/>
      <c r="BX272" s="262"/>
      <c r="BY272" s="284"/>
      <c r="BZ272" s="252"/>
      <c r="CA272" s="262"/>
      <c r="CB272" s="284"/>
      <c r="CC272" s="252"/>
      <c r="CD272" s="262"/>
      <c r="CE272" s="284"/>
      <c r="CF272" s="252"/>
      <c r="CG272" s="262"/>
      <c r="CH272" s="284"/>
      <c r="CI272" s="252"/>
      <c r="CJ272" s="262">
        <v>0</v>
      </c>
      <c r="CK272" s="252">
        <v>0</v>
      </c>
      <c r="CL272" s="610">
        <v>13.186305152693958</v>
      </c>
      <c r="CM272" s="252">
        <v>25.19</v>
      </c>
      <c r="CN272" s="610">
        <v>6.2</v>
      </c>
      <c r="CO272" s="611">
        <v>9.2220956764898201</v>
      </c>
      <c r="CP272" s="262">
        <v>11.326125731520936</v>
      </c>
      <c r="CQ272" s="252">
        <v>17.524413848022999</v>
      </c>
      <c r="CR272" s="266">
        <v>44.1</v>
      </c>
      <c r="CS272" s="266">
        <v>24.736408976532424</v>
      </c>
      <c r="CT272" s="262">
        <v>198.90487131585027</v>
      </c>
      <c r="CU272" s="252">
        <v>235.40457446123514</v>
      </c>
      <c r="CV272" s="604">
        <v>66.346832706493331</v>
      </c>
      <c r="CW272" s="748">
        <v>88.390657801932832</v>
      </c>
      <c r="CX272" s="748">
        <v>101.6305335271912</v>
      </c>
      <c r="CY272" s="605">
        <v>104.54691691909926</v>
      </c>
      <c r="CZ272" s="266"/>
      <c r="DA272" s="262">
        <v>0</v>
      </c>
      <c r="DB272" s="284">
        <v>0</v>
      </c>
      <c r="DC272" s="284">
        <v>0</v>
      </c>
      <c r="DD272" s="284">
        <v>0</v>
      </c>
      <c r="DE272" s="252">
        <v>0</v>
      </c>
      <c r="DF272" s="262"/>
      <c r="DG272" s="284"/>
      <c r="DH272" s="284"/>
      <c r="DI272" s="284"/>
      <c r="DJ272" s="252"/>
      <c r="DK272" s="262">
        <v>7.9111218512115009</v>
      </c>
      <c r="DL272" s="284">
        <v>0</v>
      </c>
      <c r="DM272" s="284">
        <v>9.1847533773191081</v>
      </c>
      <c r="DN272" s="252">
        <v>0</v>
      </c>
      <c r="DO272" s="262">
        <v>43.879941884017477</v>
      </c>
      <c r="DP272" s="284">
        <v>42.619024051322945</v>
      </c>
      <c r="DQ272" s="284">
        <v>64.025519787790003</v>
      </c>
      <c r="DR272" s="252">
        <v>72.568129837392007</v>
      </c>
      <c r="DS272" s="610">
        <v>0</v>
      </c>
      <c r="DT272" s="642">
        <v>0</v>
      </c>
      <c r="DU272" s="642">
        <v>0</v>
      </c>
      <c r="DV272" s="611">
        <v>0</v>
      </c>
      <c r="DW272" s="749"/>
      <c r="DX272" s="749"/>
      <c r="DY272" s="262"/>
      <c r="DZ272" s="284"/>
      <c r="EA272" s="284"/>
      <c r="EB272" s="252"/>
      <c r="EC272" s="266"/>
      <c r="ED272" s="266"/>
      <c r="EE272" s="262"/>
      <c r="EF272" s="252"/>
      <c r="EG272" s="262"/>
      <c r="EH272" s="252"/>
      <c r="EI272" s="262"/>
      <c r="EJ272" s="252"/>
      <c r="EK272" s="262"/>
      <c r="EL272" s="284"/>
      <c r="EM272" s="252"/>
      <c r="EN272" s="262"/>
      <c r="EO272" s="252"/>
      <c r="EP272" s="262"/>
      <c r="EQ272" s="252"/>
      <c r="ER272" s="262"/>
      <c r="ES272" s="252"/>
      <c r="ET272" s="262"/>
      <c r="EU272" s="284"/>
      <c r="EV272" s="284"/>
      <c r="EW272" s="252"/>
      <c r="EX272" s="278">
        <v>73.3195212258385</v>
      </c>
      <c r="EY272" s="251">
        <v>75.601409448791188</v>
      </c>
      <c r="EZ272" s="251">
        <v>98.276239748331392</v>
      </c>
      <c r="FA272" s="243">
        <v>109.644373364122</v>
      </c>
      <c r="FB272" s="262"/>
      <c r="FC272" s="252"/>
      <c r="FD272" s="262"/>
      <c r="FE272" s="284"/>
      <c r="FF272" s="284"/>
      <c r="FG272" s="252"/>
      <c r="FH272" s="262"/>
      <c r="FI272" s="252"/>
      <c r="FJ272" s="262"/>
      <c r="FK272" s="252"/>
      <c r="FL272" s="262"/>
      <c r="FM272" s="252"/>
      <c r="FN272" s="262"/>
      <c r="FO272" s="284"/>
      <c r="FP272" s="284"/>
      <c r="FQ272" s="252"/>
      <c r="FR272" s="262"/>
      <c r="FS272" s="284"/>
      <c r="FT272" s="284"/>
      <c r="FU272" s="252"/>
      <c r="FV272" s="262"/>
      <c r="FW272" s="252"/>
      <c r="FX272" s="262">
        <v>66.900000000000006</v>
      </c>
      <c r="FY272" s="252"/>
      <c r="FZ272" s="278">
        <v>19.934824211294902</v>
      </c>
      <c r="GA272" s="243">
        <v>25.623628722107291</v>
      </c>
      <c r="GB272" s="266"/>
      <c r="GC272" s="262"/>
      <c r="GD272" s="252"/>
      <c r="GE272" s="610">
        <v>0</v>
      </c>
      <c r="GF272" s="642">
        <v>0</v>
      </c>
      <c r="GG272" s="642">
        <v>0</v>
      </c>
      <c r="GH272" s="611">
        <v>0</v>
      </c>
      <c r="GI272" s="266"/>
      <c r="GJ272" s="266"/>
      <c r="GK272" s="266"/>
      <c r="GL272" s="266"/>
      <c r="GM272" s="278">
        <v>42.339982546174674</v>
      </c>
      <c r="GN272" s="251">
        <v>39.517791659426834</v>
      </c>
      <c r="GO272" s="251">
        <v>47.452727809812416</v>
      </c>
      <c r="GP272" s="243">
        <v>49.073162285435394</v>
      </c>
      <c r="GQ272" s="278">
        <v>51.43899702144595</v>
      </c>
      <c r="GR272" s="251">
        <v>56.50616324710488</v>
      </c>
      <c r="GS272" s="251">
        <v>67.143421440602125</v>
      </c>
      <c r="GT272" s="243">
        <v>76.356482909911975</v>
      </c>
      <c r="GU272" s="278">
        <v>0</v>
      </c>
      <c r="GV272" s="251">
        <v>0</v>
      </c>
      <c r="GW272" s="251">
        <v>0</v>
      </c>
      <c r="GX272" s="243">
        <v>0</v>
      </c>
      <c r="GY272" s="278">
        <v>24.933408776223899</v>
      </c>
      <c r="GZ272" s="251">
        <v>26.392612016117099</v>
      </c>
      <c r="HA272" s="251">
        <v>32.751003649868501</v>
      </c>
      <c r="HB272" s="243">
        <v>37.787038261006195</v>
      </c>
      <c r="HC272" s="266">
        <v>40.116142805764476</v>
      </c>
      <c r="HD272" s="262"/>
      <c r="HE272" s="252"/>
      <c r="HF272" s="610">
        <v>0</v>
      </c>
      <c r="HG272" s="642">
        <v>0</v>
      </c>
      <c r="HH272" s="642">
        <v>0</v>
      </c>
      <c r="HI272" s="611">
        <v>0</v>
      </c>
      <c r="HJ272" s="262"/>
      <c r="HK272" s="252"/>
      <c r="HL272" s="262">
        <v>10</v>
      </c>
      <c r="HM272" s="284">
        <v>0</v>
      </c>
      <c r="HN272" s="284">
        <v>10</v>
      </c>
      <c r="HO272" s="252">
        <v>10</v>
      </c>
      <c r="HP272" s="262"/>
      <c r="HQ272" s="252"/>
      <c r="HR272" s="278">
        <v>948.43973142958328</v>
      </c>
      <c r="HS272" s="251">
        <v>980.83582794426934</v>
      </c>
      <c r="HT272" s="251">
        <v>924.90823553207235</v>
      </c>
      <c r="HU272" s="243">
        <v>1295.5594580165034</v>
      </c>
      <c r="HV272" s="262"/>
      <c r="HW272" s="252"/>
      <c r="HX272" s="262"/>
      <c r="HY272" s="252"/>
      <c r="HZ272" s="278">
        <v>27.639799845355018</v>
      </c>
      <c r="IA272" s="251">
        <v>42.307015267936038</v>
      </c>
      <c r="IB272" s="251">
        <v>39.947438076390121</v>
      </c>
      <c r="IC272" s="243">
        <v>46.550461612731908</v>
      </c>
      <c r="ID272" s="262"/>
      <c r="IE272" s="252"/>
      <c r="IF272" s="262"/>
      <c r="IG272" s="252"/>
      <c r="IH272" s="278">
        <v>77.4788146026238</v>
      </c>
      <c r="II272" s="251">
        <v>98.655263566823521</v>
      </c>
      <c r="IJ272" s="251">
        <v>117.29039893681089</v>
      </c>
      <c r="IK272" s="243">
        <v>148.03700662919005</v>
      </c>
      <c r="IL272" s="266"/>
      <c r="IM272" s="262"/>
      <c r="IN272" s="252"/>
      <c r="IO272" s="262">
        <v>20</v>
      </c>
      <c r="IP272" s="284"/>
      <c r="IQ272" s="284"/>
      <c r="IR272" s="252">
        <v>20</v>
      </c>
      <c r="IS272" s="262">
        <v>30</v>
      </c>
      <c r="IT272" s="284"/>
      <c r="IU272" s="284"/>
      <c r="IV272" s="252">
        <v>50</v>
      </c>
      <c r="IW272" s="278">
        <v>60.322829123165</v>
      </c>
      <c r="IX272" s="251">
        <v>66.574178241419702</v>
      </c>
      <c r="IY272" s="251">
        <v>80.403681785785565</v>
      </c>
      <c r="IZ272" s="243">
        <v>91.12691230857331</v>
      </c>
      <c r="JA272" s="266"/>
      <c r="JB272" s="262">
        <v>2.5325820152701208</v>
      </c>
      <c r="JC272" s="284">
        <v>0</v>
      </c>
      <c r="JD272" s="284">
        <v>0</v>
      </c>
      <c r="JE272" s="252">
        <v>0</v>
      </c>
      <c r="JF272" s="262"/>
      <c r="JG272" s="284"/>
      <c r="JH272" s="252"/>
      <c r="JI272" s="262"/>
      <c r="JJ272" s="252"/>
      <c r="JK272" s="278">
        <v>102.71779363040703</v>
      </c>
      <c r="JL272" s="251">
        <v>120.6987955363454</v>
      </c>
      <c r="JM272" s="251">
        <v>136.25836297548935</v>
      </c>
      <c r="JN272" s="243">
        <v>145.14953187658847</v>
      </c>
      <c r="JO272" s="262"/>
      <c r="JP272" s="252"/>
      <c r="JQ272" s="278">
        <v>73.082188485050295</v>
      </c>
      <c r="JR272" s="251">
        <v>75.01370002726172</v>
      </c>
      <c r="JS272" s="251">
        <v>84.07054873377632</v>
      </c>
      <c r="JT272" s="243">
        <v>90.482601279494091</v>
      </c>
      <c r="JU272" s="262">
        <v>40</v>
      </c>
      <c r="JV272" s="284"/>
      <c r="JW272" s="284"/>
      <c r="JX272" s="252">
        <v>80</v>
      </c>
      <c r="JY272" s="262">
        <v>0</v>
      </c>
      <c r="JZ272" s="284">
        <v>0</v>
      </c>
      <c r="KA272" s="284">
        <v>0</v>
      </c>
      <c r="KB272" s="252">
        <v>0</v>
      </c>
      <c r="KC272" s="262"/>
      <c r="KD272" s="284"/>
      <c r="KE272" s="284"/>
      <c r="KF272" s="288"/>
    </row>
    <row r="273" spans="1:292" s="151" customFormat="1" ht="14">
      <c r="A273" s="881"/>
      <c r="B273" s="747" t="s">
        <v>486</v>
      </c>
      <c r="C273" s="266"/>
      <c r="D273" s="262"/>
      <c r="E273" s="284"/>
      <c r="F273" s="284"/>
      <c r="G273" s="284"/>
      <c r="H273" s="252"/>
      <c r="I273" s="262"/>
      <c r="J273" s="284"/>
      <c r="K273" s="284"/>
      <c r="L273" s="252"/>
      <c r="M273" s="262">
        <v>22.356106248342236</v>
      </c>
      <c r="N273" s="284"/>
      <c r="O273" s="284"/>
      <c r="P273" s="252">
        <v>40.950040950040943</v>
      </c>
      <c r="Q273" s="262"/>
      <c r="R273" s="284"/>
      <c r="S273" s="284"/>
      <c r="T273" s="252"/>
      <c r="U273" s="262"/>
      <c r="V273" s="284"/>
      <c r="W273" s="252"/>
      <c r="X273" s="262"/>
      <c r="Y273" s="284"/>
      <c r="Z273" s="284"/>
      <c r="AA273" s="252"/>
      <c r="AB273" s="262">
        <v>60.305843653591758</v>
      </c>
      <c r="AC273" s="284">
        <v>71.870056734146033</v>
      </c>
      <c r="AD273" s="284">
        <v>88.631434915720106</v>
      </c>
      <c r="AE273" s="252">
        <v>103.78500144779285</v>
      </c>
      <c r="AF273" s="262"/>
      <c r="AG273" s="284"/>
      <c r="AH273" s="284"/>
      <c r="AI273" s="284"/>
      <c r="AJ273" s="252"/>
      <c r="AK273" s="262"/>
      <c r="AL273" s="284"/>
      <c r="AM273" s="284"/>
      <c r="AN273" s="252"/>
      <c r="AO273" s="262"/>
      <c r="AP273" s="252"/>
      <c r="AQ273" s="262"/>
      <c r="AR273" s="284"/>
      <c r="AS273" s="284"/>
      <c r="AT273" s="252"/>
      <c r="AU273" s="262">
        <v>70</v>
      </c>
      <c r="AV273" s="284">
        <v>80</v>
      </c>
      <c r="AW273" s="284">
        <v>90</v>
      </c>
      <c r="AX273" s="252">
        <v>100</v>
      </c>
      <c r="AY273" s="262"/>
      <c r="AZ273" s="284"/>
      <c r="BA273" s="284"/>
      <c r="BB273" s="252"/>
      <c r="BC273" s="262">
        <v>60</v>
      </c>
      <c r="BD273" s="284">
        <v>70</v>
      </c>
      <c r="BE273" s="284">
        <v>70</v>
      </c>
      <c r="BF273" s="252">
        <v>90</v>
      </c>
      <c r="BG273" s="262"/>
      <c r="BH273" s="284"/>
      <c r="BI273" s="284"/>
      <c r="BJ273" s="252"/>
      <c r="BK273" s="262"/>
      <c r="BL273" s="252"/>
      <c r="BM273" s="262"/>
      <c r="BN273" s="284"/>
      <c r="BO273" s="284"/>
      <c r="BP273" s="252"/>
      <c r="BQ273" s="266"/>
      <c r="BR273" s="262"/>
      <c r="BS273" s="284"/>
      <c r="BT273" s="252"/>
      <c r="BU273" s="262"/>
      <c r="BV273" s="284"/>
      <c r="BW273" s="252"/>
      <c r="BX273" s="262"/>
      <c r="BY273" s="284"/>
      <c r="BZ273" s="252"/>
      <c r="CA273" s="262"/>
      <c r="CB273" s="284"/>
      <c r="CC273" s="252"/>
      <c r="CD273" s="262"/>
      <c r="CE273" s="284"/>
      <c r="CF273" s="252"/>
      <c r="CG273" s="262"/>
      <c r="CH273" s="284"/>
      <c r="CI273" s="252"/>
      <c r="CJ273" s="262"/>
      <c r="CK273" s="252"/>
      <c r="CL273" s="262"/>
      <c r="CM273" s="252"/>
      <c r="CN273" s="610"/>
      <c r="CO273" s="611"/>
      <c r="CP273" s="610"/>
      <c r="CQ273" s="611"/>
      <c r="CR273" s="266"/>
      <c r="CS273" s="266"/>
      <c r="CT273" s="262">
        <v>92.453870331211974</v>
      </c>
      <c r="CU273" s="252">
        <v>107.88710377565364</v>
      </c>
      <c r="CV273" s="604">
        <v>53.838823261826548</v>
      </c>
      <c r="CW273" s="748">
        <v>67.473911102881786</v>
      </c>
      <c r="CX273" s="748">
        <v>100.28958659516604</v>
      </c>
      <c r="CY273" s="605">
        <v>81.08876819450947</v>
      </c>
      <c r="CZ273" s="266"/>
      <c r="DA273" s="262"/>
      <c r="DB273" s="284"/>
      <c r="DC273" s="284"/>
      <c r="DD273" s="284"/>
      <c r="DE273" s="252"/>
      <c r="DF273" s="262"/>
      <c r="DG273" s="284"/>
      <c r="DH273" s="284"/>
      <c r="DI273" s="284"/>
      <c r="DJ273" s="252"/>
      <c r="DK273" s="262"/>
      <c r="DL273" s="284"/>
      <c r="DM273" s="284"/>
      <c r="DN273" s="252"/>
      <c r="DO273" s="262">
        <v>40.287287127844387</v>
      </c>
      <c r="DP273" s="284">
        <v>36.72735282181754</v>
      </c>
      <c r="DQ273" s="284">
        <v>52.968156602559731</v>
      </c>
      <c r="DR273" s="252">
        <v>56.26886551051151</v>
      </c>
      <c r="DS273" s="262"/>
      <c r="DT273" s="284"/>
      <c r="DU273" s="284"/>
      <c r="DV273" s="252"/>
      <c r="DW273" s="266"/>
      <c r="DX273" s="266"/>
      <c r="DY273" s="262"/>
      <c r="DZ273" s="284"/>
      <c r="EA273" s="284"/>
      <c r="EB273" s="252"/>
      <c r="EC273" s="266"/>
      <c r="ED273" s="266"/>
      <c r="EE273" s="262"/>
      <c r="EF273" s="252"/>
      <c r="EG273" s="262"/>
      <c r="EH273" s="252"/>
      <c r="EI273" s="262"/>
      <c r="EJ273" s="252"/>
      <c r="EK273" s="262"/>
      <c r="EL273" s="284"/>
      <c r="EM273" s="252"/>
      <c r="EN273" s="262"/>
      <c r="EO273" s="252"/>
      <c r="EP273" s="262"/>
      <c r="EQ273" s="252"/>
      <c r="ER273" s="262"/>
      <c r="ES273" s="252"/>
      <c r="ET273" s="262"/>
      <c r="EU273" s="284"/>
      <c r="EV273" s="284"/>
      <c r="EW273" s="252"/>
      <c r="EX273" s="278">
        <v>62.918168158433197</v>
      </c>
      <c r="EY273" s="251">
        <v>70.599697924097299</v>
      </c>
      <c r="EZ273" s="251">
        <v>93.868501420748402</v>
      </c>
      <c r="FA273" s="243">
        <v>94.587509748571208</v>
      </c>
      <c r="FB273" s="262"/>
      <c r="FC273" s="252"/>
      <c r="FD273" s="262"/>
      <c r="FE273" s="284"/>
      <c r="FF273" s="284"/>
      <c r="FG273" s="252"/>
      <c r="FH273" s="262"/>
      <c r="FI273" s="252"/>
      <c r="FJ273" s="262"/>
      <c r="FK273" s="252"/>
      <c r="FL273" s="262"/>
      <c r="FM273" s="252"/>
      <c r="FN273" s="262"/>
      <c r="FO273" s="284"/>
      <c r="FP273" s="284"/>
      <c r="FQ273" s="252"/>
      <c r="FR273" s="262"/>
      <c r="FS273" s="284"/>
      <c r="FT273" s="284"/>
      <c r="FU273" s="252"/>
      <c r="FV273" s="262"/>
      <c r="FW273" s="252"/>
      <c r="FX273" s="262"/>
      <c r="FY273" s="252"/>
      <c r="FZ273" s="278">
        <v>18.262702652287206</v>
      </c>
      <c r="GA273" s="243">
        <v>20.831980933708667</v>
      </c>
      <c r="GB273" s="266"/>
      <c r="GC273" s="262"/>
      <c r="GD273" s="252"/>
      <c r="GE273" s="262"/>
      <c r="GF273" s="284"/>
      <c r="GG273" s="284"/>
      <c r="GH273" s="252"/>
      <c r="GI273" s="266"/>
      <c r="GJ273" s="266"/>
      <c r="GK273" s="266"/>
      <c r="GL273" s="266"/>
      <c r="GM273" s="278">
        <v>28.049972346255952</v>
      </c>
      <c r="GN273" s="251">
        <v>28.034957347529286</v>
      </c>
      <c r="GO273" s="251">
        <v>36.516946386378137</v>
      </c>
      <c r="GP273" s="243">
        <v>37.786844621943672</v>
      </c>
      <c r="GQ273" s="278">
        <v>33.539727382364106</v>
      </c>
      <c r="GR273" s="251">
        <v>42.481289550230279</v>
      </c>
      <c r="GS273" s="251">
        <v>45.330584751534232</v>
      </c>
      <c r="GT273" s="243">
        <v>56.366472556264732</v>
      </c>
      <c r="GU273" s="278">
        <v>0</v>
      </c>
      <c r="GV273" s="251">
        <v>0</v>
      </c>
      <c r="GW273" s="251">
        <v>0</v>
      </c>
      <c r="GX273" s="243">
        <v>0</v>
      </c>
      <c r="GY273" s="278">
        <v>0</v>
      </c>
      <c r="GZ273" s="251">
        <v>0</v>
      </c>
      <c r="HA273" s="251">
        <v>0</v>
      </c>
      <c r="HB273" s="243">
        <v>29.8781154038832</v>
      </c>
      <c r="HC273" s="266"/>
      <c r="HD273" s="262"/>
      <c r="HE273" s="252"/>
      <c r="HF273" s="262"/>
      <c r="HG273" s="284"/>
      <c r="HH273" s="284"/>
      <c r="HI273" s="252"/>
      <c r="HJ273" s="262"/>
      <c r="HK273" s="252"/>
      <c r="HL273" s="262"/>
      <c r="HM273" s="284"/>
      <c r="HN273" s="284"/>
      <c r="HO273" s="252"/>
      <c r="HP273" s="262"/>
      <c r="HQ273" s="252"/>
      <c r="HR273" s="278">
        <v>728.13236566206842</v>
      </c>
      <c r="HS273" s="251">
        <v>784.11380536866386</v>
      </c>
      <c r="HT273" s="251">
        <v>874.53558973311021</v>
      </c>
      <c r="HU273" s="243">
        <v>1021.840779822158</v>
      </c>
      <c r="HV273" s="262"/>
      <c r="HW273" s="252"/>
      <c r="HX273" s="262"/>
      <c r="HY273" s="252"/>
      <c r="HZ273" s="278">
        <v>40.611414309594004</v>
      </c>
      <c r="IA273" s="251">
        <v>50.996099782204908</v>
      </c>
      <c r="IB273" s="251">
        <v>53.540660287392427</v>
      </c>
      <c r="IC273" s="243">
        <v>45.288861880702953</v>
      </c>
      <c r="ID273" s="262"/>
      <c r="IE273" s="252"/>
      <c r="IF273" s="262"/>
      <c r="IG273" s="252"/>
      <c r="IH273" s="278">
        <v>55.492708846522746</v>
      </c>
      <c r="II273" s="251">
        <v>73.364002970122513</v>
      </c>
      <c r="IJ273" s="251">
        <v>76.050863309799595</v>
      </c>
      <c r="IK273" s="243">
        <v>112.92417344159429</v>
      </c>
      <c r="IL273" s="266"/>
      <c r="IM273" s="262"/>
      <c r="IN273" s="252"/>
      <c r="IO273" s="262"/>
      <c r="IP273" s="284"/>
      <c r="IQ273" s="284"/>
      <c r="IR273" s="252"/>
      <c r="IS273" s="262">
        <v>20</v>
      </c>
      <c r="IT273" s="284"/>
      <c r="IU273" s="284"/>
      <c r="IV273" s="252">
        <v>40</v>
      </c>
      <c r="IW273" s="278">
        <v>52.968178648736121</v>
      </c>
      <c r="IX273" s="251">
        <v>59.95348938409532</v>
      </c>
      <c r="IY273" s="251">
        <v>72.654675727139065</v>
      </c>
      <c r="IZ273" s="243">
        <v>79.594354293684717</v>
      </c>
      <c r="JA273" s="266"/>
      <c r="JB273" s="262"/>
      <c r="JC273" s="284"/>
      <c r="JD273" s="284"/>
      <c r="JE273" s="252"/>
      <c r="JF273" s="262"/>
      <c r="JG273" s="284"/>
      <c r="JH273" s="252"/>
      <c r="JI273" s="262"/>
      <c r="JJ273" s="252"/>
      <c r="JK273" s="278">
        <v>98.322417662947117</v>
      </c>
      <c r="JL273" s="251">
        <v>112.65220916725571</v>
      </c>
      <c r="JM273" s="251">
        <v>115.44825583322545</v>
      </c>
      <c r="JN273" s="243">
        <v>130.27631881219608</v>
      </c>
      <c r="JO273" s="262"/>
      <c r="JP273" s="252"/>
      <c r="JQ273" s="278">
        <v>62.509460768665242</v>
      </c>
      <c r="JR273" s="251">
        <v>69.415610743736167</v>
      </c>
      <c r="JS273" s="251">
        <v>65.600541385288039</v>
      </c>
      <c r="JT273" s="243">
        <v>76.824899866406668</v>
      </c>
      <c r="JU273" s="262">
        <v>20</v>
      </c>
      <c r="JV273" s="284"/>
      <c r="JW273" s="284"/>
      <c r="JX273" s="252">
        <v>50</v>
      </c>
      <c r="JY273" s="262"/>
      <c r="JZ273" s="284"/>
      <c r="KA273" s="284"/>
      <c r="KB273" s="252"/>
      <c r="KC273" s="262"/>
      <c r="KD273" s="284"/>
      <c r="KE273" s="284"/>
      <c r="KF273" s="288"/>
    </row>
    <row r="274" spans="1:292" s="151" customFormat="1" ht="14">
      <c r="A274" s="881"/>
      <c r="B274" s="747" t="s">
        <v>487</v>
      </c>
      <c r="C274" s="266"/>
      <c r="D274" s="262"/>
      <c r="E274" s="284"/>
      <c r="F274" s="284"/>
      <c r="G274" s="284"/>
      <c r="H274" s="252"/>
      <c r="I274" s="262"/>
      <c r="J274" s="284"/>
      <c r="K274" s="284"/>
      <c r="L274" s="252"/>
      <c r="M274" s="262"/>
      <c r="N274" s="284"/>
      <c r="O274" s="284"/>
      <c r="P274" s="252"/>
      <c r="Q274" s="262"/>
      <c r="R274" s="284"/>
      <c r="S274" s="284"/>
      <c r="T274" s="252"/>
      <c r="U274" s="262"/>
      <c r="V274" s="284"/>
      <c r="W274" s="252"/>
      <c r="X274" s="262"/>
      <c r="Y274" s="284"/>
      <c r="Z274" s="284"/>
      <c r="AA274" s="252"/>
      <c r="AB274" s="262">
        <v>43.072665920100576</v>
      </c>
      <c r="AC274" s="284">
        <v>56.726979369297567</v>
      </c>
      <c r="AD274" s="284">
        <v>64.572662628149487</v>
      </c>
      <c r="AE274" s="252">
        <v>79.647431470507016</v>
      </c>
      <c r="AF274" s="262"/>
      <c r="AG274" s="284"/>
      <c r="AH274" s="284"/>
      <c r="AI274" s="284"/>
      <c r="AJ274" s="252"/>
      <c r="AK274" s="262"/>
      <c r="AL274" s="284"/>
      <c r="AM274" s="284"/>
      <c r="AN274" s="252"/>
      <c r="AO274" s="262"/>
      <c r="AP274" s="252"/>
      <c r="AQ274" s="262"/>
      <c r="AR274" s="284"/>
      <c r="AS274" s="284"/>
      <c r="AT274" s="252"/>
      <c r="AU274" s="262">
        <v>60</v>
      </c>
      <c r="AV274" s="284">
        <v>70</v>
      </c>
      <c r="AW274" s="284">
        <v>70</v>
      </c>
      <c r="AX274" s="252">
        <v>80</v>
      </c>
      <c r="AY274" s="262"/>
      <c r="AZ274" s="284"/>
      <c r="BA274" s="284"/>
      <c r="BB274" s="252"/>
      <c r="BC274" s="262">
        <v>40</v>
      </c>
      <c r="BD274" s="284">
        <v>50</v>
      </c>
      <c r="BE274" s="284">
        <v>60</v>
      </c>
      <c r="BF274" s="252">
        <v>70</v>
      </c>
      <c r="BG274" s="262"/>
      <c r="BH274" s="284"/>
      <c r="BI274" s="284"/>
      <c r="BJ274" s="252"/>
      <c r="BK274" s="262"/>
      <c r="BL274" s="252"/>
      <c r="BM274" s="262"/>
      <c r="BN274" s="284"/>
      <c r="BO274" s="284"/>
      <c r="BP274" s="252"/>
      <c r="BQ274" s="266"/>
      <c r="BR274" s="262"/>
      <c r="BS274" s="284"/>
      <c r="BT274" s="252"/>
      <c r="BU274" s="262"/>
      <c r="BV274" s="284"/>
      <c r="BW274" s="252"/>
      <c r="BX274" s="262"/>
      <c r="BY274" s="284"/>
      <c r="BZ274" s="252"/>
      <c r="CA274" s="262"/>
      <c r="CB274" s="284"/>
      <c r="CC274" s="252"/>
      <c r="CD274" s="262"/>
      <c r="CE274" s="284"/>
      <c r="CF274" s="252"/>
      <c r="CG274" s="262"/>
      <c r="CH274" s="284"/>
      <c r="CI274" s="252"/>
      <c r="CJ274" s="262"/>
      <c r="CK274" s="252"/>
      <c r="CL274" s="262"/>
      <c r="CM274" s="252"/>
      <c r="CN274" s="610"/>
      <c r="CO274" s="611"/>
      <c r="CP274" s="610"/>
      <c r="CQ274" s="611"/>
      <c r="CR274" s="266"/>
      <c r="CS274" s="266"/>
      <c r="CT274" s="262">
        <v>84.277504760013471</v>
      </c>
      <c r="CU274" s="252">
        <v>99.828275864831681</v>
      </c>
      <c r="CV274" s="262"/>
      <c r="CW274" s="284"/>
      <c r="CX274" s="284"/>
      <c r="CY274" s="252"/>
      <c r="CZ274" s="266"/>
      <c r="DA274" s="262"/>
      <c r="DB274" s="284"/>
      <c r="DC274" s="284"/>
      <c r="DD274" s="284"/>
      <c r="DE274" s="252"/>
      <c r="DF274" s="262"/>
      <c r="DG274" s="284"/>
      <c r="DH274" s="284"/>
      <c r="DI274" s="284"/>
      <c r="DJ274" s="252"/>
      <c r="DK274" s="262"/>
      <c r="DL274" s="284"/>
      <c r="DM274" s="284"/>
      <c r="DN274" s="252"/>
      <c r="DO274" s="262">
        <v>40.956264220373164</v>
      </c>
      <c r="DP274" s="284">
        <v>37.930999762381674</v>
      </c>
      <c r="DQ274" s="284">
        <v>47.370387089522616</v>
      </c>
      <c r="DR274" s="252">
        <v>64.52533843363976</v>
      </c>
      <c r="DS274" s="262"/>
      <c r="DT274" s="284"/>
      <c r="DU274" s="284"/>
      <c r="DV274" s="252"/>
      <c r="DW274" s="266"/>
      <c r="DX274" s="266"/>
      <c r="DY274" s="262"/>
      <c r="DZ274" s="284"/>
      <c r="EA274" s="284"/>
      <c r="EB274" s="252"/>
      <c r="EC274" s="266"/>
      <c r="ED274" s="266"/>
      <c r="EE274" s="262"/>
      <c r="EF274" s="252"/>
      <c r="EG274" s="262"/>
      <c r="EH274" s="252"/>
      <c r="EI274" s="262"/>
      <c r="EJ274" s="252"/>
      <c r="EK274" s="262"/>
      <c r="EL274" s="284"/>
      <c r="EM274" s="252"/>
      <c r="EN274" s="262"/>
      <c r="EO274" s="252"/>
      <c r="EP274" s="262"/>
      <c r="EQ274" s="252"/>
      <c r="ER274" s="262"/>
      <c r="ES274" s="252"/>
      <c r="ET274" s="262"/>
      <c r="EU274" s="284"/>
      <c r="EV274" s="284"/>
      <c r="EW274" s="252"/>
      <c r="EX274" s="278">
        <v>56.044664509883994</v>
      </c>
      <c r="EY274" s="251">
        <v>57.482315015671901</v>
      </c>
      <c r="EZ274" s="251">
        <v>83.284041745222808</v>
      </c>
      <c r="FA274" s="243">
        <v>76.49253776870691</v>
      </c>
      <c r="FB274" s="262"/>
      <c r="FC274" s="252"/>
      <c r="FD274" s="262"/>
      <c r="FE274" s="284"/>
      <c r="FF274" s="284"/>
      <c r="FG274" s="252"/>
      <c r="FH274" s="262"/>
      <c r="FI274" s="252"/>
      <c r="FJ274" s="262"/>
      <c r="FK274" s="252"/>
      <c r="FL274" s="262"/>
      <c r="FM274" s="252"/>
      <c r="FN274" s="262"/>
      <c r="FO274" s="284"/>
      <c r="FP274" s="284"/>
      <c r="FQ274" s="252"/>
      <c r="FR274" s="262"/>
      <c r="FS274" s="284"/>
      <c r="FT274" s="284"/>
      <c r="FU274" s="252"/>
      <c r="FV274" s="262"/>
      <c r="FW274" s="252"/>
      <c r="FX274" s="262"/>
      <c r="FY274" s="252"/>
      <c r="FZ274" s="278">
        <v>17.766291564456797</v>
      </c>
      <c r="GA274" s="243">
        <v>19.254243247284727</v>
      </c>
      <c r="GB274" s="266"/>
      <c r="GC274" s="262"/>
      <c r="GD274" s="252"/>
      <c r="GE274" s="262"/>
      <c r="GF274" s="284"/>
      <c r="GG274" s="284"/>
      <c r="GH274" s="252"/>
      <c r="GI274" s="266"/>
      <c r="GJ274" s="266"/>
      <c r="GK274" s="266"/>
      <c r="GL274" s="266"/>
      <c r="GM274" s="278">
        <v>25.38940528546831</v>
      </c>
      <c r="GN274" s="251">
        <v>26.220147875895375</v>
      </c>
      <c r="GO274" s="251">
        <v>28.943942129702787</v>
      </c>
      <c r="GP274" s="243">
        <v>27.033656371456829</v>
      </c>
      <c r="GQ274" s="278">
        <v>22.749433572138258</v>
      </c>
      <c r="GR274" s="251">
        <v>29.227325817468035</v>
      </c>
      <c r="GS274" s="251">
        <v>36.341261287433809</v>
      </c>
      <c r="GT274" s="243">
        <v>45.434055200859611</v>
      </c>
      <c r="GU274" s="278">
        <v>0</v>
      </c>
      <c r="GV274" s="251">
        <v>0</v>
      </c>
      <c r="GW274" s="251">
        <v>0</v>
      </c>
      <c r="GX274" s="243">
        <v>0</v>
      </c>
      <c r="GY274" s="278">
        <v>0</v>
      </c>
      <c r="GZ274" s="251">
        <v>0</v>
      </c>
      <c r="HA274" s="251">
        <v>0</v>
      </c>
      <c r="HB274" s="243">
        <v>14.9967848211289</v>
      </c>
      <c r="HC274" s="266"/>
      <c r="HD274" s="262"/>
      <c r="HE274" s="252"/>
      <c r="HF274" s="262"/>
      <c r="HG274" s="284"/>
      <c r="HH274" s="284"/>
      <c r="HI274" s="252"/>
      <c r="HJ274" s="262"/>
      <c r="HK274" s="252"/>
      <c r="HL274" s="262"/>
      <c r="HM274" s="284"/>
      <c r="HN274" s="284"/>
      <c r="HO274" s="252"/>
      <c r="HP274" s="262"/>
      <c r="HQ274" s="252"/>
      <c r="HR274" s="278">
        <v>715.27345884102465</v>
      </c>
      <c r="HS274" s="251">
        <v>736.69875377351718</v>
      </c>
      <c r="HT274" s="251">
        <v>549.11470405435557</v>
      </c>
      <c r="HU274" s="243">
        <v>706.37736430597943</v>
      </c>
      <c r="HV274" s="262"/>
      <c r="HW274" s="252"/>
      <c r="HX274" s="262"/>
      <c r="HY274" s="252"/>
      <c r="HZ274" s="278">
        <v>27.703419477494268</v>
      </c>
      <c r="IA274" s="251">
        <v>27.104831057122144</v>
      </c>
      <c r="IB274" s="251">
        <v>29.673993685593786</v>
      </c>
      <c r="IC274" s="243">
        <v>30.94192202645122</v>
      </c>
      <c r="ID274" s="262"/>
      <c r="IE274" s="252"/>
      <c r="IF274" s="262"/>
      <c r="IG274" s="252"/>
      <c r="IH274" s="278">
        <v>45.804386991877195</v>
      </c>
      <c r="II274" s="251">
        <v>58.176980515150554</v>
      </c>
      <c r="IJ274" s="251">
        <v>67.010254233114267</v>
      </c>
      <c r="IK274" s="243">
        <v>86.037096974214776</v>
      </c>
      <c r="IL274" s="266"/>
      <c r="IM274" s="262"/>
      <c r="IN274" s="252"/>
      <c r="IO274" s="262"/>
      <c r="IP274" s="284"/>
      <c r="IQ274" s="284"/>
      <c r="IR274" s="252"/>
      <c r="IS274" s="262"/>
      <c r="IT274" s="284"/>
      <c r="IU274" s="284"/>
      <c r="IV274" s="252"/>
      <c r="IW274" s="278">
        <v>44.997575596778525</v>
      </c>
      <c r="IX274" s="251">
        <v>52.083073809501009</v>
      </c>
      <c r="IY274" s="251">
        <v>61.097405868978491</v>
      </c>
      <c r="IZ274" s="243">
        <v>73.928403325025457</v>
      </c>
      <c r="JA274" s="266"/>
      <c r="JB274" s="262"/>
      <c r="JC274" s="284"/>
      <c r="JD274" s="284"/>
      <c r="JE274" s="252"/>
      <c r="JF274" s="262"/>
      <c r="JG274" s="284"/>
      <c r="JH274" s="252"/>
      <c r="JI274" s="262"/>
      <c r="JJ274" s="252"/>
      <c r="JK274" s="278">
        <v>79.093219506483791</v>
      </c>
      <c r="JL274" s="251">
        <v>92.535743244531474</v>
      </c>
      <c r="JM274" s="251">
        <v>96.87914108838396</v>
      </c>
      <c r="JN274" s="243">
        <v>107.28797672179398</v>
      </c>
      <c r="JO274" s="262"/>
      <c r="JP274" s="252"/>
      <c r="JQ274" s="278">
        <v>47.843465516896671</v>
      </c>
      <c r="JR274" s="251">
        <v>47.560106582212654</v>
      </c>
      <c r="JS274" s="251">
        <v>57.50033971884379</v>
      </c>
      <c r="JT274" s="243">
        <v>72.933816956493828</v>
      </c>
      <c r="JU274" s="262"/>
      <c r="JV274" s="284"/>
      <c r="JW274" s="284"/>
      <c r="JX274" s="252"/>
      <c r="JY274" s="262"/>
      <c r="JZ274" s="284"/>
      <c r="KA274" s="284"/>
      <c r="KB274" s="252"/>
      <c r="KC274" s="262"/>
      <c r="KD274" s="284"/>
      <c r="KE274" s="284"/>
      <c r="KF274" s="288"/>
    </row>
    <row r="275" spans="1:292" s="151" customFormat="1" ht="14">
      <c r="A275" s="881"/>
      <c r="B275" s="747" t="s">
        <v>488</v>
      </c>
      <c r="C275" s="266"/>
      <c r="D275" s="262"/>
      <c r="E275" s="284"/>
      <c r="F275" s="284"/>
      <c r="G275" s="284"/>
      <c r="H275" s="252"/>
      <c r="I275" s="262"/>
      <c r="J275" s="284"/>
      <c r="K275" s="284"/>
      <c r="L275" s="252"/>
      <c r="M275" s="262"/>
      <c r="N275" s="284"/>
      <c r="O275" s="284"/>
      <c r="P275" s="252"/>
      <c r="Q275" s="262"/>
      <c r="R275" s="284"/>
      <c r="S275" s="284"/>
      <c r="T275" s="252"/>
      <c r="U275" s="262"/>
      <c r="V275" s="284"/>
      <c r="W275" s="252"/>
      <c r="X275" s="262"/>
      <c r="Y275" s="284"/>
      <c r="Z275" s="284"/>
      <c r="AA275" s="252"/>
      <c r="AB275" s="262"/>
      <c r="AC275" s="284"/>
      <c r="AD275" s="284"/>
      <c r="AE275" s="252"/>
      <c r="AF275" s="262"/>
      <c r="AG275" s="284"/>
      <c r="AH275" s="284"/>
      <c r="AI275" s="284"/>
      <c r="AJ275" s="252"/>
      <c r="AK275" s="262"/>
      <c r="AL275" s="284"/>
      <c r="AM275" s="284"/>
      <c r="AN275" s="252"/>
      <c r="AO275" s="262"/>
      <c r="AP275" s="252"/>
      <c r="AQ275" s="262"/>
      <c r="AR275" s="284"/>
      <c r="AS275" s="284"/>
      <c r="AT275" s="252"/>
      <c r="AU275" s="262">
        <v>50</v>
      </c>
      <c r="AV275" s="284">
        <v>50</v>
      </c>
      <c r="AW275" s="284">
        <v>60</v>
      </c>
      <c r="AX275" s="252">
        <v>70</v>
      </c>
      <c r="AY275" s="262"/>
      <c r="AZ275" s="284"/>
      <c r="BA275" s="284"/>
      <c r="BB275" s="252"/>
      <c r="BC275" s="262">
        <v>30</v>
      </c>
      <c r="BD275" s="284">
        <v>40</v>
      </c>
      <c r="BE275" s="284">
        <v>50</v>
      </c>
      <c r="BF275" s="252">
        <v>70</v>
      </c>
      <c r="BG275" s="262"/>
      <c r="BH275" s="284"/>
      <c r="BI275" s="284"/>
      <c r="BJ275" s="252"/>
      <c r="BK275" s="262"/>
      <c r="BL275" s="252"/>
      <c r="BM275" s="262"/>
      <c r="BN275" s="284"/>
      <c r="BO275" s="284"/>
      <c r="BP275" s="252"/>
      <c r="BQ275" s="266"/>
      <c r="BR275" s="262"/>
      <c r="BS275" s="284"/>
      <c r="BT275" s="252"/>
      <c r="BU275" s="262"/>
      <c r="BV275" s="284"/>
      <c r="BW275" s="252"/>
      <c r="BX275" s="262"/>
      <c r="BY275" s="284"/>
      <c r="BZ275" s="252"/>
      <c r="CA275" s="262"/>
      <c r="CB275" s="284"/>
      <c r="CC275" s="252"/>
      <c r="CD275" s="262"/>
      <c r="CE275" s="284"/>
      <c r="CF275" s="252"/>
      <c r="CG275" s="262"/>
      <c r="CH275" s="284"/>
      <c r="CI275" s="252"/>
      <c r="CJ275" s="262"/>
      <c r="CK275" s="252"/>
      <c r="CL275" s="262"/>
      <c r="CM275" s="252"/>
      <c r="CN275" s="610"/>
      <c r="CO275" s="611"/>
      <c r="CP275" s="610"/>
      <c r="CQ275" s="611"/>
      <c r="CR275" s="266"/>
      <c r="CS275" s="266"/>
      <c r="CT275" s="262"/>
      <c r="CU275" s="252"/>
      <c r="CV275" s="262"/>
      <c r="CW275" s="284"/>
      <c r="CX275" s="284"/>
      <c r="CY275" s="252"/>
      <c r="CZ275" s="266"/>
      <c r="DA275" s="262"/>
      <c r="DB275" s="284"/>
      <c r="DC275" s="284"/>
      <c r="DD275" s="284"/>
      <c r="DE275" s="252"/>
      <c r="DF275" s="262"/>
      <c r="DG275" s="284"/>
      <c r="DH275" s="284"/>
      <c r="DI275" s="284"/>
      <c r="DJ275" s="252"/>
      <c r="DK275" s="262"/>
      <c r="DL275" s="284"/>
      <c r="DM275" s="284"/>
      <c r="DN275" s="252"/>
      <c r="DO275" s="262">
        <v>28.329630100698452</v>
      </c>
      <c r="DP275" s="284">
        <v>25.957573190170312</v>
      </c>
      <c r="DQ275" s="284">
        <v>37.419632323729296</v>
      </c>
      <c r="DR275" s="252">
        <v>46.839801759493369</v>
      </c>
      <c r="DS275" s="262"/>
      <c r="DT275" s="284"/>
      <c r="DU275" s="284"/>
      <c r="DV275" s="252"/>
      <c r="DW275" s="266"/>
      <c r="DX275" s="266"/>
      <c r="DY275" s="262"/>
      <c r="DZ275" s="284"/>
      <c r="EA275" s="284"/>
      <c r="EB275" s="252"/>
      <c r="EC275" s="266"/>
      <c r="ED275" s="266"/>
      <c r="EE275" s="262"/>
      <c r="EF275" s="252"/>
      <c r="EG275" s="262"/>
      <c r="EH275" s="252"/>
      <c r="EI275" s="262"/>
      <c r="EJ275" s="252"/>
      <c r="EK275" s="262"/>
      <c r="EL275" s="284"/>
      <c r="EM275" s="252"/>
      <c r="EN275" s="262"/>
      <c r="EO275" s="252"/>
      <c r="EP275" s="262"/>
      <c r="EQ275" s="252"/>
      <c r="ER275" s="262"/>
      <c r="ES275" s="252"/>
      <c r="ET275" s="262"/>
      <c r="EU275" s="284"/>
      <c r="EV275" s="284"/>
      <c r="EW275" s="252"/>
      <c r="EX275" s="278">
        <v>32.044917128450699</v>
      </c>
      <c r="EY275" s="251">
        <v>35.252793568623204</v>
      </c>
      <c r="EZ275" s="251">
        <v>49.911548153869099</v>
      </c>
      <c r="FA275" s="243">
        <v>51.943515615170099</v>
      </c>
      <c r="FB275" s="262"/>
      <c r="FC275" s="252"/>
      <c r="FD275" s="262"/>
      <c r="FE275" s="284"/>
      <c r="FF275" s="284"/>
      <c r="FG275" s="252"/>
      <c r="FH275" s="262"/>
      <c r="FI275" s="252"/>
      <c r="FJ275" s="262"/>
      <c r="FK275" s="252"/>
      <c r="FL275" s="262"/>
      <c r="FM275" s="252"/>
      <c r="FN275" s="262"/>
      <c r="FO275" s="284"/>
      <c r="FP275" s="284"/>
      <c r="FQ275" s="252"/>
      <c r="FR275" s="262"/>
      <c r="FS275" s="284"/>
      <c r="FT275" s="284"/>
      <c r="FU275" s="252"/>
      <c r="FV275" s="262"/>
      <c r="FW275" s="252"/>
      <c r="FX275" s="262"/>
      <c r="FY275" s="252"/>
      <c r="FZ275" s="278">
        <v>15.388743722742724</v>
      </c>
      <c r="GA275" s="243">
        <v>20.422937829820977</v>
      </c>
      <c r="GB275" s="266"/>
      <c r="GC275" s="262"/>
      <c r="GD275" s="252"/>
      <c r="GE275" s="262"/>
      <c r="GF275" s="284"/>
      <c r="GG275" s="284"/>
      <c r="GH275" s="252"/>
      <c r="GI275" s="266"/>
      <c r="GJ275" s="266"/>
      <c r="GK275" s="266"/>
      <c r="GL275" s="266"/>
      <c r="GM275" s="278">
        <v>14.827618268942523</v>
      </c>
      <c r="GN275" s="251">
        <v>16.876240632849026</v>
      </c>
      <c r="GO275" s="251">
        <v>22.365773463861245</v>
      </c>
      <c r="GP275" s="243">
        <v>23.226259466682059</v>
      </c>
      <c r="GQ275" s="278">
        <v>15.596000571121449</v>
      </c>
      <c r="GR275" s="251">
        <v>24.35610484789003</v>
      </c>
      <c r="GS275" s="251">
        <v>21.31139216748014</v>
      </c>
      <c r="GT275" s="243">
        <v>34.331199267530572</v>
      </c>
      <c r="GU275" s="278">
        <v>0</v>
      </c>
      <c r="GV275" s="251">
        <v>0</v>
      </c>
      <c r="GW275" s="251">
        <v>0</v>
      </c>
      <c r="GX275" s="243">
        <v>0</v>
      </c>
      <c r="GY275" s="278">
        <v>0</v>
      </c>
      <c r="GZ275" s="251">
        <v>0</v>
      </c>
      <c r="HA275" s="251">
        <v>0</v>
      </c>
      <c r="HB275" s="243">
        <v>0</v>
      </c>
      <c r="HC275" s="266"/>
      <c r="HD275" s="262"/>
      <c r="HE275" s="252"/>
      <c r="HF275" s="262"/>
      <c r="HG275" s="284"/>
      <c r="HH275" s="284"/>
      <c r="HI275" s="252"/>
      <c r="HJ275" s="262"/>
      <c r="HK275" s="252"/>
      <c r="HL275" s="262"/>
      <c r="HM275" s="284"/>
      <c r="HN275" s="284"/>
      <c r="HO275" s="252"/>
      <c r="HP275" s="262"/>
      <c r="HQ275" s="252"/>
      <c r="HR275" s="278">
        <v>473.09997723065914</v>
      </c>
      <c r="HS275" s="251">
        <v>640.85981969822274</v>
      </c>
      <c r="HT275" s="251">
        <v>539.7752479866823</v>
      </c>
      <c r="HU275" s="243">
        <v>456.50898097847931</v>
      </c>
      <c r="HV275" s="262"/>
      <c r="HW275" s="252"/>
      <c r="HX275" s="262"/>
      <c r="HY275" s="252"/>
      <c r="HZ275" s="278">
        <v>29.772014389952467</v>
      </c>
      <c r="IA275" s="251">
        <v>28.615573056254473</v>
      </c>
      <c r="IB275" s="251">
        <v>28.300163486715405</v>
      </c>
      <c r="IC275" s="243">
        <v>29.05918093073635</v>
      </c>
      <c r="ID275" s="262"/>
      <c r="IE275" s="252"/>
      <c r="IF275" s="262"/>
      <c r="IG275" s="252"/>
      <c r="IH275" s="278">
        <v>36.088304902691135</v>
      </c>
      <c r="II275" s="251">
        <v>46.821903602716247</v>
      </c>
      <c r="IJ275" s="251">
        <v>56.176188735819345</v>
      </c>
      <c r="IK275" s="243">
        <v>68.733718852619504</v>
      </c>
      <c r="IL275" s="266"/>
      <c r="IM275" s="262"/>
      <c r="IN275" s="252"/>
      <c r="IO275" s="262"/>
      <c r="IP275" s="284"/>
      <c r="IQ275" s="284"/>
      <c r="IR275" s="252"/>
      <c r="IS275" s="262"/>
      <c r="IT275" s="284"/>
      <c r="IU275" s="284"/>
      <c r="IV275" s="252"/>
      <c r="IW275" s="278">
        <v>33.408511574133236</v>
      </c>
      <c r="IX275" s="251">
        <v>39.359139834849742</v>
      </c>
      <c r="IY275" s="251">
        <v>46.554714579923129</v>
      </c>
      <c r="IZ275" s="243">
        <v>57.470565993280438</v>
      </c>
      <c r="JA275" s="266"/>
      <c r="JB275" s="262"/>
      <c r="JC275" s="284"/>
      <c r="JD275" s="284"/>
      <c r="JE275" s="252"/>
      <c r="JF275" s="262"/>
      <c r="JG275" s="284"/>
      <c r="JH275" s="252"/>
      <c r="JI275" s="262"/>
      <c r="JJ275" s="252"/>
      <c r="JK275" s="278">
        <v>40.400854917508632</v>
      </c>
      <c r="JL275" s="251">
        <v>53.643909127264621</v>
      </c>
      <c r="JM275" s="251">
        <v>61.180150713687006</v>
      </c>
      <c r="JN275" s="243">
        <v>60.469924648661014</v>
      </c>
      <c r="JO275" s="262"/>
      <c r="JP275" s="252"/>
      <c r="JQ275" s="278">
        <v>25.595995015525897</v>
      </c>
      <c r="JR275" s="251">
        <v>27.222289991551126</v>
      </c>
      <c r="JS275" s="251">
        <v>30.954939575518392</v>
      </c>
      <c r="JT275" s="243">
        <v>53.906389982772097</v>
      </c>
      <c r="JU275" s="262"/>
      <c r="JV275" s="284"/>
      <c r="JW275" s="284"/>
      <c r="JX275" s="252"/>
      <c r="JY275" s="262"/>
      <c r="JZ275" s="284"/>
      <c r="KA275" s="284"/>
      <c r="KB275" s="252"/>
      <c r="KC275" s="262"/>
      <c r="KD275" s="284"/>
      <c r="KE275" s="284"/>
      <c r="KF275" s="288"/>
    </row>
    <row r="276" spans="1:292" s="151" customFormat="1" ht="15" thickBot="1">
      <c r="A276" s="882"/>
      <c r="B276" s="750" t="s">
        <v>489</v>
      </c>
      <c r="C276" s="263"/>
      <c r="D276" s="256"/>
      <c r="E276" s="531"/>
      <c r="F276" s="531"/>
      <c r="G276" s="531"/>
      <c r="H276" s="532"/>
      <c r="I276" s="256"/>
      <c r="J276" s="531"/>
      <c r="K276" s="531"/>
      <c r="L276" s="532"/>
      <c r="M276" s="256"/>
      <c r="N276" s="531"/>
      <c r="O276" s="531"/>
      <c r="P276" s="532"/>
      <c r="Q276" s="256"/>
      <c r="R276" s="531"/>
      <c r="S276" s="531"/>
      <c r="T276" s="532"/>
      <c r="U276" s="256"/>
      <c r="V276" s="531"/>
      <c r="W276" s="532"/>
      <c r="X276" s="256"/>
      <c r="Y276" s="531"/>
      <c r="Z276" s="531"/>
      <c r="AA276" s="532"/>
      <c r="AB276" s="256"/>
      <c r="AC276" s="531"/>
      <c r="AD276" s="531"/>
      <c r="AE276" s="532"/>
      <c r="AF276" s="256"/>
      <c r="AG276" s="531"/>
      <c r="AH276" s="531"/>
      <c r="AI276" s="531"/>
      <c r="AJ276" s="532"/>
      <c r="AK276" s="256"/>
      <c r="AL276" s="531"/>
      <c r="AM276" s="531"/>
      <c r="AN276" s="532"/>
      <c r="AO276" s="256"/>
      <c r="AP276" s="532"/>
      <c r="AQ276" s="256"/>
      <c r="AR276" s="531"/>
      <c r="AS276" s="531"/>
      <c r="AT276" s="532"/>
      <c r="AU276" s="256"/>
      <c r="AV276" s="531"/>
      <c r="AW276" s="531"/>
      <c r="AX276" s="532"/>
      <c r="AY276" s="256"/>
      <c r="AZ276" s="531"/>
      <c r="BA276" s="531"/>
      <c r="BB276" s="532"/>
      <c r="BC276" s="256">
        <v>20</v>
      </c>
      <c r="BD276" s="531">
        <v>30</v>
      </c>
      <c r="BE276" s="531">
        <v>40</v>
      </c>
      <c r="BF276" s="532">
        <v>60</v>
      </c>
      <c r="BG276" s="256"/>
      <c r="BH276" s="531"/>
      <c r="BI276" s="531"/>
      <c r="BJ276" s="532"/>
      <c r="BK276" s="256"/>
      <c r="BL276" s="532"/>
      <c r="BM276" s="256"/>
      <c r="BN276" s="531"/>
      <c r="BO276" s="531"/>
      <c r="BP276" s="532"/>
      <c r="BQ276" s="263"/>
      <c r="BR276" s="256"/>
      <c r="BS276" s="531"/>
      <c r="BT276" s="532"/>
      <c r="BU276" s="256"/>
      <c r="BV276" s="531"/>
      <c r="BW276" s="532"/>
      <c r="BX276" s="256"/>
      <c r="BY276" s="531"/>
      <c r="BZ276" s="532"/>
      <c r="CA276" s="256"/>
      <c r="CB276" s="531"/>
      <c r="CC276" s="532"/>
      <c r="CD276" s="256"/>
      <c r="CE276" s="531"/>
      <c r="CF276" s="532"/>
      <c r="CG276" s="256"/>
      <c r="CH276" s="531"/>
      <c r="CI276" s="532"/>
      <c r="CJ276" s="256"/>
      <c r="CK276" s="532"/>
      <c r="CL276" s="256"/>
      <c r="CM276" s="532"/>
      <c r="CN276" s="256"/>
      <c r="CO276" s="532"/>
      <c r="CP276" s="614"/>
      <c r="CQ276" s="615"/>
      <c r="CR276" s="263"/>
      <c r="CS276" s="263"/>
      <c r="CT276" s="256"/>
      <c r="CU276" s="532"/>
      <c r="CV276" s="256"/>
      <c r="CW276" s="531"/>
      <c r="CX276" s="531"/>
      <c r="CY276" s="532"/>
      <c r="CZ276" s="263"/>
      <c r="DA276" s="256"/>
      <c r="DB276" s="531"/>
      <c r="DC276" s="531"/>
      <c r="DD276" s="531"/>
      <c r="DE276" s="532"/>
      <c r="DF276" s="256"/>
      <c r="DG276" s="531"/>
      <c r="DH276" s="531"/>
      <c r="DI276" s="531"/>
      <c r="DJ276" s="532"/>
      <c r="DK276" s="256"/>
      <c r="DL276" s="531"/>
      <c r="DM276" s="531"/>
      <c r="DN276" s="532"/>
      <c r="DO276" s="256">
        <v>28.004904729232795</v>
      </c>
      <c r="DP276" s="531">
        <v>25.951309230378108</v>
      </c>
      <c r="DQ276" s="531">
        <v>29.22500490859511</v>
      </c>
      <c r="DR276" s="532">
        <v>30.279430806620098</v>
      </c>
      <c r="DS276" s="256"/>
      <c r="DT276" s="531"/>
      <c r="DU276" s="531"/>
      <c r="DV276" s="532"/>
      <c r="DW276" s="263"/>
      <c r="DX276" s="263"/>
      <c r="DY276" s="256"/>
      <c r="DZ276" s="531"/>
      <c r="EA276" s="531"/>
      <c r="EB276" s="532"/>
      <c r="EC276" s="263"/>
      <c r="ED276" s="263"/>
      <c r="EE276" s="256"/>
      <c r="EF276" s="532"/>
      <c r="EG276" s="256"/>
      <c r="EH276" s="532"/>
      <c r="EI276" s="256"/>
      <c r="EJ276" s="532"/>
      <c r="EK276" s="256"/>
      <c r="EL276" s="531"/>
      <c r="EM276" s="532"/>
      <c r="EN276" s="256"/>
      <c r="EO276" s="532"/>
      <c r="EP276" s="256"/>
      <c r="EQ276" s="532"/>
      <c r="ER276" s="256"/>
      <c r="ES276" s="532"/>
      <c r="ET276" s="256"/>
      <c r="EU276" s="531"/>
      <c r="EV276" s="531"/>
      <c r="EW276" s="532"/>
      <c r="EX276" s="256"/>
      <c r="EY276" s="531"/>
      <c r="EZ276" s="531"/>
      <c r="FA276" s="532"/>
      <c r="FB276" s="256"/>
      <c r="FC276" s="532"/>
      <c r="FD276" s="256"/>
      <c r="FE276" s="531"/>
      <c r="FF276" s="531"/>
      <c r="FG276" s="532"/>
      <c r="FH276" s="256"/>
      <c r="FI276" s="532"/>
      <c r="FJ276" s="256"/>
      <c r="FK276" s="532"/>
      <c r="FL276" s="256"/>
      <c r="FM276" s="532"/>
      <c r="FN276" s="256"/>
      <c r="FO276" s="531"/>
      <c r="FP276" s="531"/>
      <c r="FQ276" s="532"/>
      <c r="FR276" s="256"/>
      <c r="FS276" s="531"/>
      <c r="FT276" s="531"/>
      <c r="FU276" s="532"/>
      <c r="FV276" s="256"/>
      <c r="FW276" s="532"/>
      <c r="FX276" s="256"/>
      <c r="FY276" s="532"/>
      <c r="FZ276" s="539">
        <v>9.9282217566082078</v>
      </c>
      <c r="GA276" s="536">
        <v>18.728330685143415</v>
      </c>
      <c r="GB276" s="263"/>
      <c r="GC276" s="256"/>
      <c r="GD276" s="532"/>
      <c r="GE276" s="256"/>
      <c r="GF276" s="531"/>
      <c r="GG276" s="531"/>
      <c r="GH276" s="532"/>
      <c r="GI276" s="263"/>
      <c r="GJ276" s="263"/>
      <c r="GK276" s="263"/>
      <c r="GL276" s="263"/>
      <c r="GM276" s="539">
        <v>9.3025958637039761</v>
      </c>
      <c r="GN276" s="540">
        <v>9.5345992275983189</v>
      </c>
      <c r="GO276" s="540">
        <v>14.471971064851394</v>
      </c>
      <c r="GP276" s="536">
        <v>19.742320546679757</v>
      </c>
      <c r="GQ276" s="539">
        <v>11.374716786069129</v>
      </c>
      <c r="GR276" s="540">
        <v>17.536395490480821</v>
      </c>
      <c r="GS276" s="540">
        <v>13.78972434366362</v>
      </c>
      <c r="GT276" s="536">
        <v>22.838769441804025</v>
      </c>
      <c r="GU276" s="256"/>
      <c r="GV276" s="531"/>
      <c r="GW276" s="531"/>
      <c r="GX276" s="532"/>
      <c r="GY276" s="256"/>
      <c r="GZ276" s="531"/>
      <c r="HA276" s="531"/>
      <c r="HB276" s="532"/>
      <c r="HC276" s="263"/>
      <c r="HD276" s="256"/>
      <c r="HE276" s="532"/>
      <c r="HF276" s="256"/>
      <c r="HG276" s="531"/>
      <c r="HH276" s="531"/>
      <c r="HI276" s="532"/>
      <c r="HJ276" s="256"/>
      <c r="HK276" s="532"/>
      <c r="HL276" s="256"/>
      <c r="HM276" s="531"/>
      <c r="HN276" s="531"/>
      <c r="HO276" s="532"/>
      <c r="HP276" s="256"/>
      <c r="HQ276" s="532"/>
      <c r="HR276" s="256"/>
      <c r="HS276" s="531"/>
      <c r="HT276" s="531"/>
      <c r="HU276" s="532"/>
      <c r="HV276" s="256"/>
      <c r="HW276" s="532"/>
      <c r="HX276" s="256"/>
      <c r="HY276" s="532"/>
      <c r="HZ276" s="539">
        <v>0</v>
      </c>
      <c r="IA276" s="540">
        <v>13.990147959089651</v>
      </c>
      <c r="IB276" s="540">
        <v>21.686584442371714</v>
      </c>
      <c r="IC276" s="536">
        <v>32.151299597830743</v>
      </c>
      <c r="ID276" s="256"/>
      <c r="IE276" s="532"/>
      <c r="IF276" s="256"/>
      <c r="IG276" s="532"/>
      <c r="IH276" s="539">
        <v>28.537521107666521</v>
      </c>
      <c r="II276" s="540">
        <v>37.144933145509306</v>
      </c>
      <c r="IJ276" s="540">
        <v>45.786980401459502</v>
      </c>
      <c r="IK276" s="536">
        <v>47.157894060116945</v>
      </c>
      <c r="IL276" s="263"/>
      <c r="IM276" s="256"/>
      <c r="IN276" s="532"/>
      <c r="IO276" s="256"/>
      <c r="IP276" s="531"/>
      <c r="IQ276" s="531"/>
      <c r="IR276" s="532"/>
      <c r="IS276" s="256"/>
      <c r="IT276" s="531"/>
      <c r="IU276" s="531"/>
      <c r="IV276" s="532"/>
      <c r="IW276" s="539">
        <v>23.62517513626835</v>
      </c>
      <c r="IX276" s="540">
        <v>33.473947354162</v>
      </c>
      <c r="IY276" s="540">
        <v>39.114508090834839</v>
      </c>
      <c r="IZ276" s="536">
        <v>39.51852596185978</v>
      </c>
      <c r="JA276" s="263"/>
      <c r="JB276" s="256"/>
      <c r="JC276" s="531"/>
      <c r="JD276" s="531"/>
      <c r="JE276" s="532"/>
      <c r="JF276" s="256"/>
      <c r="JG276" s="531"/>
      <c r="JH276" s="532"/>
      <c r="JI276" s="256"/>
      <c r="JJ276" s="532"/>
      <c r="JK276" s="539">
        <v>23.909126794493567</v>
      </c>
      <c r="JL276" s="540">
        <v>33.527443204540397</v>
      </c>
      <c r="JM276" s="540">
        <v>41.519631895021703</v>
      </c>
      <c r="JN276" s="536">
        <v>53.169022615227533</v>
      </c>
      <c r="JO276" s="256"/>
      <c r="JP276" s="532"/>
      <c r="JQ276" s="539">
        <v>21.569658720948787</v>
      </c>
      <c r="JR276" s="540">
        <v>27.867406860354141</v>
      </c>
      <c r="JS276" s="540">
        <v>28.353557885991862</v>
      </c>
      <c r="JT276" s="536">
        <v>42.065301891896191</v>
      </c>
      <c r="JU276" s="256"/>
      <c r="JV276" s="531"/>
      <c r="JW276" s="531"/>
      <c r="JX276" s="532"/>
      <c r="JY276" s="256"/>
      <c r="JZ276" s="531"/>
      <c r="KA276" s="531"/>
      <c r="KB276" s="532"/>
      <c r="KC276" s="256"/>
      <c r="KD276" s="531"/>
      <c r="KE276" s="531"/>
      <c r="KF276" s="541"/>
    </row>
    <row r="277" spans="1:292" s="150" customFormat="1" ht="15.75" customHeight="1" thickBot="1">
      <c r="A277" s="341"/>
      <c r="B277" s="342"/>
      <c r="C277" s="342"/>
      <c r="D277" s="342"/>
      <c r="E277" s="342"/>
      <c r="F277" s="342"/>
      <c r="G277" s="342"/>
      <c r="H277" s="342"/>
      <c r="I277" s="342"/>
      <c r="J277" s="342"/>
      <c r="K277" s="342"/>
      <c r="L277" s="342"/>
      <c r="M277" s="342"/>
      <c r="N277" s="342"/>
      <c r="O277" s="342"/>
      <c r="P277" s="342"/>
      <c r="Q277" s="342"/>
      <c r="R277" s="342"/>
      <c r="S277" s="342"/>
      <c r="T277" s="342"/>
      <c r="U277" s="342"/>
      <c r="V277" s="342"/>
      <c r="W277" s="342"/>
      <c r="X277" s="342"/>
      <c r="Y277" s="342"/>
      <c r="Z277" s="342"/>
      <c r="AA277" s="342"/>
      <c r="AB277" s="342"/>
      <c r="AC277" s="342"/>
      <c r="AD277" s="342"/>
      <c r="AE277" s="342"/>
      <c r="AF277" s="342"/>
      <c r="AG277" s="342"/>
      <c r="AH277" s="342"/>
      <c r="AI277" s="342"/>
      <c r="AJ277" s="342"/>
      <c r="AK277" s="342"/>
      <c r="AL277" s="342"/>
      <c r="AM277" s="342"/>
      <c r="AN277" s="342"/>
      <c r="AO277" s="342"/>
      <c r="AP277" s="342"/>
      <c r="AQ277" s="342"/>
      <c r="AR277" s="342"/>
      <c r="AS277" s="342"/>
      <c r="AT277" s="342"/>
      <c r="AU277" s="342"/>
      <c r="AV277" s="342"/>
      <c r="AW277" s="342"/>
      <c r="AX277" s="342"/>
      <c r="AY277" s="342"/>
      <c r="AZ277" s="342"/>
      <c r="BA277" s="342"/>
      <c r="BB277" s="342"/>
      <c r="BC277" s="342"/>
      <c r="BD277" s="342"/>
      <c r="BE277" s="342"/>
      <c r="BF277" s="342"/>
      <c r="BG277" s="342"/>
      <c r="BH277" s="342"/>
      <c r="BI277" s="342"/>
      <c r="BJ277" s="342"/>
      <c r="BK277" s="342"/>
      <c r="BL277" s="342"/>
      <c r="BM277" s="342"/>
      <c r="BN277" s="342"/>
      <c r="BO277" s="342"/>
      <c r="BP277" s="342"/>
      <c r="BQ277" s="342"/>
      <c r="BR277" s="342"/>
      <c r="BS277" s="342"/>
      <c r="BT277" s="342"/>
      <c r="BU277" s="342"/>
      <c r="BV277" s="342"/>
      <c r="BW277" s="342"/>
      <c r="BX277" s="342"/>
      <c r="BY277" s="342"/>
      <c r="BZ277" s="342"/>
      <c r="CA277" s="342"/>
      <c r="CB277" s="342"/>
      <c r="CC277" s="342"/>
      <c r="CD277" s="342"/>
      <c r="CE277" s="342"/>
      <c r="CF277" s="342"/>
      <c r="CG277" s="342"/>
      <c r="CH277" s="342"/>
      <c r="CI277" s="342"/>
      <c r="CJ277" s="342"/>
      <c r="CK277" s="342"/>
      <c r="CL277" s="342"/>
      <c r="CM277" s="342"/>
      <c r="CN277" s="342"/>
      <c r="CO277" s="342"/>
      <c r="CP277" s="342"/>
      <c r="CQ277" s="342"/>
      <c r="CR277" s="342"/>
      <c r="CS277" s="342"/>
      <c r="CT277" s="342"/>
      <c r="CU277" s="342"/>
      <c r="CV277" s="342"/>
      <c r="CW277" s="342"/>
      <c r="CX277" s="342"/>
      <c r="CY277" s="342"/>
      <c r="CZ277" s="342"/>
      <c r="DA277" s="342"/>
      <c r="DB277" s="342"/>
      <c r="DC277" s="342"/>
      <c r="DD277" s="342"/>
      <c r="DE277" s="342"/>
      <c r="DF277" s="342"/>
      <c r="DG277" s="342"/>
      <c r="DH277" s="342"/>
      <c r="DI277" s="342"/>
      <c r="DJ277" s="342"/>
      <c r="DK277" s="342"/>
      <c r="DL277" s="342"/>
      <c r="DM277" s="342"/>
      <c r="DN277" s="342"/>
      <c r="DO277" s="342"/>
      <c r="DP277" s="342"/>
      <c r="DQ277" s="342"/>
      <c r="DR277" s="342"/>
      <c r="DS277" s="342"/>
      <c r="DT277" s="342"/>
      <c r="DU277" s="342"/>
      <c r="DV277" s="342"/>
      <c r="DW277" s="342"/>
      <c r="DX277" s="342"/>
      <c r="DY277" s="342"/>
      <c r="DZ277" s="342"/>
      <c r="EA277" s="342"/>
      <c r="EB277" s="342"/>
      <c r="EC277" s="342"/>
      <c r="ED277" s="342"/>
      <c r="EE277" s="342"/>
      <c r="EF277" s="342"/>
      <c r="EG277" s="342"/>
      <c r="EH277" s="342"/>
      <c r="EI277" s="342"/>
      <c r="EJ277" s="342"/>
      <c r="EK277" s="342"/>
      <c r="EL277" s="342"/>
      <c r="EM277" s="342"/>
      <c r="EN277" s="342"/>
      <c r="EO277" s="342"/>
      <c r="EP277" s="342"/>
      <c r="EQ277" s="342"/>
      <c r="ER277" s="342"/>
      <c r="ES277" s="342"/>
      <c r="ET277" s="342"/>
      <c r="EU277" s="342"/>
      <c r="EV277" s="342"/>
      <c r="EW277" s="342"/>
      <c r="EX277" s="342"/>
      <c r="EY277" s="342"/>
      <c r="EZ277" s="342"/>
      <c r="FA277" s="342"/>
      <c r="FB277" s="342"/>
      <c r="FC277" s="342"/>
      <c r="FD277" s="342"/>
      <c r="FE277" s="342"/>
      <c r="FF277" s="342"/>
      <c r="FG277" s="342"/>
      <c r="FH277" s="342"/>
      <c r="FI277" s="342"/>
      <c r="FJ277" s="342"/>
      <c r="FK277" s="342"/>
      <c r="FL277" s="342"/>
      <c r="FM277" s="342"/>
      <c r="FN277" s="342"/>
      <c r="FO277" s="342"/>
      <c r="FP277" s="342"/>
      <c r="FQ277" s="342"/>
      <c r="FR277" s="342"/>
      <c r="FS277" s="342"/>
      <c r="FT277" s="342"/>
      <c r="FU277" s="342"/>
      <c r="FV277" s="342"/>
      <c r="FW277" s="342"/>
      <c r="FX277" s="342"/>
      <c r="FY277" s="342"/>
      <c r="FZ277" s="342"/>
      <c r="GA277" s="342"/>
      <c r="GB277" s="342"/>
      <c r="GC277" s="342"/>
      <c r="GD277" s="342"/>
      <c r="GE277" s="342"/>
      <c r="GF277" s="342"/>
      <c r="GG277" s="342"/>
      <c r="GH277" s="342"/>
      <c r="GI277" s="342"/>
      <c r="GJ277" s="342"/>
      <c r="GK277" s="342"/>
      <c r="GL277" s="342"/>
      <c r="GM277" s="342"/>
      <c r="GN277" s="342"/>
      <c r="GO277" s="342"/>
      <c r="GP277" s="342"/>
      <c r="GQ277" s="342"/>
      <c r="GR277" s="342"/>
      <c r="GS277" s="342"/>
      <c r="GT277" s="342"/>
      <c r="GU277" s="342"/>
      <c r="GV277" s="342"/>
      <c r="GW277" s="342"/>
      <c r="GX277" s="342"/>
      <c r="GY277" s="342"/>
      <c r="GZ277" s="342"/>
      <c r="HA277" s="342"/>
      <c r="HB277" s="342"/>
      <c r="HC277" s="342"/>
      <c r="HD277" s="342"/>
      <c r="HE277" s="342"/>
      <c r="HF277" s="342"/>
      <c r="HG277" s="342"/>
      <c r="HH277" s="342"/>
      <c r="HI277" s="342"/>
      <c r="HJ277" s="342"/>
      <c r="HK277" s="342"/>
      <c r="HL277" s="342"/>
      <c r="HM277" s="342"/>
      <c r="HN277" s="342"/>
      <c r="HO277" s="342"/>
      <c r="HP277" s="342"/>
      <c r="HQ277" s="342"/>
      <c r="HR277" s="342"/>
      <c r="HS277" s="342"/>
      <c r="HT277" s="342"/>
      <c r="HU277" s="342"/>
      <c r="HV277" s="342"/>
      <c r="HW277" s="342"/>
      <c r="HX277" s="342"/>
      <c r="HY277" s="342"/>
      <c r="HZ277" s="342"/>
      <c r="IA277" s="342"/>
      <c r="IB277" s="342"/>
      <c r="IC277" s="342"/>
      <c r="ID277" s="342"/>
      <c r="IE277" s="342"/>
      <c r="IF277" s="342"/>
      <c r="IG277" s="342"/>
      <c r="IH277" s="342"/>
      <c r="II277" s="342"/>
      <c r="IJ277" s="342"/>
      <c r="IK277" s="342"/>
      <c r="IL277" s="342"/>
      <c r="IM277" s="342"/>
      <c r="IN277" s="342"/>
      <c r="IO277" s="342"/>
      <c r="IP277" s="342"/>
      <c r="IQ277" s="342"/>
      <c r="IR277" s="342"/>
      <c r="IS277" s="342"/>
      <c r="IT277" s="342"/>
      <c r="IU277" s="342"/>
      <c r="IV277" s="342"/>
      <c r="IW277" s="342"/>
      <c r="IX277" s="342"/>
      <c r="IY277" s="342"/>
      <c r="IZ277" s="342"/>
      <c r="JA277" s="342"/>
      <c r="JB277" s="342"/>
      <c r="JC277" s="342"/>
      <c r="JD277" s="342"/>
      <c r="JE277" s="342"/>
      <c r="JF277" s="342"/>
      <c r="JG277" s="342"/>
      <c r="JH277" s="342"/>
      <c r="JI277" s="342"/>
      <c r="JJ277" s="342"/>
      <c r="JK277" s="342"/>
      <c r="JL277" s="342"/>
      <c r="JM277" s="342"/>
      <c r="JN277" s="342"/>
      <c r="JO277" s="342"/>
      <c r="JP277" s="342"/>
      <c r="JQ277" s="342"/>
      <c r="JR277" s="342"/>
      <c r="JS277" s="342"/>
      <c r="JT277" s="342"/>
      <c r="JU277" s="342"/>
      <c r="JV277" s="342"/>
      <c r="JW277" s="342"/>
      <c r="JX277" s="342"/>
      <c r="JY277" s="342"/>
      <c r="JZ277" s="342"/>
      <c r="KA277" s="342"/>
      <c r="KB277" s="342"/>
      <c r="KC277" s="342"/>
      <c r="KD277" s="342"/>
      <c r="KE277" s="342"/>
      <c r="KF277" s="342"/>
    </row>
    <row r="278" spans="1:292" s="115" customFormat="1" ht="33">
      <c r="A278" s="751" t="s">
        <v>676</v>
      </c>
      <c r="B278" s="752"/>
      <c r="C278" s="464"/>
      <c r="D278" s="359"/>
      <c r="E278" s="182"/>
      <c r="F278" s="182"/>
      <c r="G278" s="182"/>
      <c r="H278" s="360"/>
      <c r="I278" s="359"/>
      <c r="J278" s="182"/>
      <c r="K278" s="182"/>
      <c r="L278" s="360"/>
      <c r="M278" s="359"/>
      <c r="N278" s="182"/>
      <c r="O278" s="182"/>
      <c r="P278" s="360"/>
      <c r="Q278" s="359"/>
      <c r="R278" s="182"/>
      <c r="S278" s="182"/>
      <c r="T278" s="360"/>
      <c r="U278" s="359"/>
      <c r="V278" s="182"/>
      <c r="W278" s="360"/>
      <c r="X278" s="359"/>
      <c r="Y278" s="182"/>
      <c r="Z278" s="182"/>
      <c r="AA278" s="360"/>
      <c r="AB278" s="359"/>
      <c r="AC278" s="182"/>
      <c r="AD278" s="182"/>
      <c r="AE278" s="360"/>
      <c r="AF278" s="359"/>
      <c r="AG278" s="182"/>
      <c r="AH278" s="182"/>
      <c r="AI278" s="182"/>
      <c r="AJ278" s="360"/>
      <c r="AK278" s="359"/>
      <c r="AL278" s="182"/>
      <c r="AM278" s="182"/>
      <c r="AN278" s="360"/>
      <c r="AO278" s="359"/>
      <c r="AP278" s="360"/>
      <c r="AQ278" s="359"/>
      <c r="AR278" s="182"/>
      <c r="AS278" s="182"/>
      <c r="AT278" s="360"/>
      <c r="AU278" s="359"/>
      <c r="AV278" s="182"/>
      <c r="AW278" s="182"/>
      <c r="AX278" s="360"/>
      <c r="AY278" s="359"/>
      <c r="AZ278" s="182"/>
      <c r="BA278" s="182"/>
      <c r="BB278" s="360"/>
      <c r="BC278" s="359"/>
      <c r="BD278" s="182"/>
      <c r="BE278" s="182"/>
      <c r="BF278" s="360"/>
      <c r="BG278" s="359"/>
      <c r="BH278" s="182"/>
      <c r="BI278" s="182"/>
      <c r="BJ278" s="360"/>
      <c r="BK278" s="359"/>
      <c r="BL278" s="360"/>
      <c r="BM278" s="359"/>
      <c r="BN278" s="182"/>
      <c r="BO278" s="182"/>
      <c r="BP278" s="360"/>
      <c r="BQ278" s="464"/>
      <c r="BR278" s="359"/>
      <c r="BS278" s="182"/>
      <c r="BT278" s="360"/>
      <c r="BU278" s="359"/>
      <c r="BV278" s="182"/>
      <c r="BW278" s="360"/>
      <c r="BX278" s="359"/>
      <c r="BY278" s="182"/>
      <c r="BZ278" s="360"/>
      <c r="CA278" s="359"/>
      <c r="CB278" s="182"/>
      <c r="CC278" s="360"/>
      <c r="CD278" s="359"/>
      <c r="CE278" s="182"/>
      <c r="CF278" s="360"/>
      <c r="CG278" s="359"/>
      <c r="CH278" s="182"/>
      <c r="CI278" s="360"/>
      <c r="CJ278" s="359"/>
      <c r="CK278" s="360"/>
      <c r="CL278" s="359"/>
      <c r="CM278" s="360"/>
      <c r="CN278" s="753"/>
      <c r="CO278" s="754"/>
      <c r="CP278" s="753"/>
      <c r="CQ278" s="754"/>
      <c r="CR278" s="464"/>
      <c r="CS278" s="464"/>
      <c r="CT278" s="359"/>
      <c r="CU278" s="360"/>
      <c r="CV278" s="359"/>
      <c r="CW278" s="182"/>
      <c r="CX278" s="182"/>
      <c r="CY278" s="360"/>
      <c r="CZ278" s="464"/>
      <c r="DA278" s="359"/>
      <c r="DB278" s="182"/>
      <c r="DC278" s="182"/>
      <c r="DD278" s="182"/>
      <c r="DE278" s="360"/>
      <c r="DF278" s="359"/>
      <c r="DG278" s="182"/>
      <c r="DH278" s="182"/>
      <c r="DI278" s="182"/>
      <c r="DJ278" s="360"/>
      <c r="DK278" s="359"/>
      <c r="DL278" s="182"/>
      <c r="DM278" s="182"/>
      <c r="DN278" s="360"/>
      <c r="DO278" s="359"/>
      <c r="DP278" s="182"/>
      <c r="DQ278" s="182"/>
      <c r="DR278" s="360"/>
      <c r="DS278" s="359"/>
      <c r="DT278" s="182"/>
      <c r="DU278" s="182"/>
      <c r="DV278" s="360"/>
      <c r="DW278" s="464"/>
      <c r="DX278" s="464"/>
      <c r="DY278" s="359"/>
      <c r="DZ278" s="182"/>
      <c r="EA278" s="182"/>
      <c r="EB278" s="360"/>
      <c r="EC278" s="464"/>
      <c r="ED278" s="464"/>
      <c r="EE278" s="359"/>
      <c r="EF278" s="360"/>
      <c r="EG278" s="359"/>
      <c r="EH278" s="360"/>
      <c r="EI278" s="359"/>
      <c r="EJ278" s="360"/>
      <c r="EK278" s="359"/>
      <c r="EL278" s="182"/>
      <c r="EM278" s="360"/>
      <c r="EN278" s="359"/>
      <c r="EO278" s="360"/>
      <c r="EP278" s="359"/>
      <c r="EQ278" s="360"/>
      <c r="ER278" s="359"/>
      <c r="ES278" s="360"/>
      <c r="ET278" s="359"/>
      <c r="EU278" s="182"/>
      <c r="EV278" s="182"/>
      <c r="EW278" s="360"/>
      <c r="EX278" s="359"/>
      <c r="EY278" s="182"/>
      <c r="EZ278" s="182"/>
      <c r="FA278" s="360"/>
      <c r="FB278" s="359"/>
      <c r="FC278" s="360"/>
      <c r="FD278" s="359"/>
      <c r="FE278" s="182"/>
      <c r="FF278" s="182"/>
      <c r="FG278" s="360"/>
      <c r="FH278" s="359"/>
      <c r="FI278" s="360"/>
      <c r="FJ278" s="359"/>
      <c r="FK278" s="360"/>
      <c r="FL278" s="359"/>
      <c r="FM278" s="360"/>
      <c r="FN278" s="359"/>
      <c r="FO278" s="182"/>
      <c r="FP278" s="182"/>
      <c r="FQ278" s="360"/>
      <c r="FR278" s="359"/>
      <c r="FS278" s="625"/>
      <c r="FT278" s="625"/>
      <c r="FU278" s="626"/>
      <c r="FV278" s="359"/>
      <c r="FW278" s="360"/>
      <c r="FX278" s="359"/>
      <c r="FY278" s="360"/>
      <c r="FZ278" s="359"/>
      <c r="GA278" s="360"/>
      <c r="GB278" s="464"/>
      <c r="GC278" s="359"/>
      <c r="GD278" s="360"/>
      <c r="GE278" s="359"/>
      <c r="GF278" s="182"/>
      <c r="GG278" s="182"/>
      <c r="GH278" s="360"/>
      <c r="GI278" s="464"/>
      <c r="GJ278" s="464"/>
      <c r="GK278" s="464"/>
      <c r="GL278" s="464"/>
      <c r="GM278" s="359"/>
      <c r="GN278" s="182"/>
      <c r="GO278" s="182"/>
      <c r="GP278" s="360"/>
      <c r="GQ278" s="465"/>
      <c r="GR278" s="226"/>
      <c r="GS278" s="226"/>
      <c r="GT278" s="188"/>
      <c r="GU278" s="359"/>
      <c r="GV278" s="182"/>
      <c r="GW278" s="182"/>
      <c r="GX278" s="360"/>
      <c r="GY278" s="359"/>
      <c r="GZ278" s="182"/>
      <c r="HA278" s="182"/>
      <c r="HB278" s="360"/>
      <c r="HC278" s="464"/>
      <c r="HD278" s="359"/>
      <c r="HE278" s="360"/>
      <c r="HF278" s="359"/>
      <c r="HG278" s="182"/>
      <c r="HH278" s="182"/>
      <c r="HI278" s="360"/>
      <c r="HJ278" s="359"/>
      <c r="HK278" s="360"/>
      <c r="HL278" s="359"/>
      <c r="HM278" s="182"/>
      <c r="HN278" s="182"/>
      <c r="HO278" s="360"/>
      <c r="HP278" s="359"/>
      <c r="HQ278" s="360"/>
      <c r="HR278" s="359"/>
      <c r="HS278" s="182"/>
      <c r="HT278" s="182"/>
      <c r="HU278" s="360"/>
      <c r="HV278" s="359"/>
      <c r="HW278" s="360"/>
      <c r="HX278" s="359"/>
      <c r="HY278" s="360"/>
      <c r="HZ278" s="359"/>
      <c r="IA278" s="182"/>
      <c r="IB278" s="182"/>
      <c r="IC278" s="360"/>
      <c r="ID278" s="359"/>
      <c r="IE278" s="360"/>
      <c r="IF278" s="359"/>
      <c r="IG278" s="360"/>
      <c r="IH278" s="359"/>
      <c r="II278" s="182"/>
      <c r="IJ278" s="182"/>
      <c r="IK278" s="360"/>
      <c r="IL278" s="464"/>
      <c r="IM278" s="359"/>
      <c r="IN278" s="360"/>
      <c r="IO278" s="359"/>
      <c r="IP278" s="182"/>
      <c r="IQ278" s="182"/>
      <c r="IR278" s="360"/>
      <c r="IS278" s="359"/>
      <c r="IT278" s="182"/>
      <c r="IU278" s="182"/>
      <c r="IV278" s="360"/>
      <c r="IW278" s="359"/>
      <c r="IX278" s="182"/>
      <c r="IY278" s="182"/>
      <c r="IZ278" s="360"/>
      <c r="JA278" s="464"/>
      <c r="JB278" s="359"/>
      <c r="JC278" s="182"/>
      <c r="JD278" s="182"/>
      <c r="JE278" s="360"/>
      <c r="JF278" s="359"/>
      <c r="JG278" s="182"/>
      <c r="JH278" s="360"/>
      <c r="JI278" s="359"/>
      <c r="JJ278" s="360"/>
      <c r="JK278" s="359"/>
      <c r="JL278" s="182"/>
      <c r="JM278" s="182"/>
      <c r="JN278" s="360"/>
      <c r="JO278" s="359"/>
      <c r="JP278" s="360"/>
      <c r="JQ278" s="359"/>
      <c r="JR278" s="182"/>
      <c r="JS278" s="182"/>
      <c r="JT278" s="360"/>
      <c r="JU278" s="359"/>
      <c r="JV278" s="182"/>
      <c r="JW278" s="182"/>
      <c r="JX278" s="360"/>
      <c r="JY278" s="359"/>
      <c r="JZ278" s="182"/>
      <c r="KA278" s="182"/>
      <c r="KB278" s="360"/>
      <c r="KC278" s="359"/>
      <c r="KD278" s="182"/>
      <c r="KE278" s="182"/>
      <c r="KF278" s="471"/>
    </row>
    <row r="279" spans="1:292" s="151" customFormat="1" ht="14">
      <c r="A279" s="883" t="s">
        <v>557</v>
      </c>
      <c r="B279" s="755" t="s">
        <v>490</v>
      </c>
      <c r="C279" s="266"/>
      <c r="D279" s="262">
        <v>23.832015167731996</v>
      </c>
      <c r="E279" s="284">
        <v>26.184161519493671</v>
      </c>
      <c r="F279" s="284">
        <v>30.588620376043508</v>
      </c>
      <c r="G279" s="284">
        <v>3.9958808379942803</v>
      </c>
      <c r="H279" s="252">
        <v>0.61624573470687671</v>
      </c>
      <c r="I279" s="278">
        <v>93.090230011995303</v>
      </c>
      <c r="J279" s="251">
        <v>82.315444679364603</v>
      </c>
      <c r="K279" s="251">
        <v>85.356052928557403</v>
      </c>
      <c r="L279" s="243">
        <v>87.661022626680193</v>
      </c>
      <c r="M279" s="418">
        <v>261</v>
      </c>
      <c r="N279" s="284"/>
      <c r="O279" s="284"/>
      <c r="P279" s="420">
        <v>167</v>
      </c>
      <c r="Q279" s="262"/>
      <c r="R279" s="284"/>
      <c r="S279" s="284"/>
      <c r="T279" s="252"/>
      <c r="U279" s="262"/>
      <c r="V279" s="284"/>
      <c r="W279" s="252"/>
      <c r="X279" s="610">
        <v>371.2793800919672</v>
      </c>
      <c r="Y279" s="642">
        <v>396.04833083698668</v>
      </c>
      <c r="Z279" s="642">
        <v>544.52169503855873</v>
      </c>
      <c r="AA279" s="611">
        <v>9.9863456839879596</v>
      </c>
      <c r="AB279" s="262">
        <v>501.23003016056566</v>
      </c>
      <c r="AC279" s="284">
        <v>497.06211194380063</v>
      </c>
      <c r="AD279" s="284">
        <v>562.06317585026125</v>
      </c>
      <c r="AE279" s="252">
        <v>18.579753331791483</v>
      </c>
      <c r="AF279" s="418"/>
      <c r="AG279" s="284"/>
      <c r="AH279" s="284"/>
      <c r="AI279" s="419"/>
      <c r="AJ279" s="420"/>
      <c r="AK279" s="262">
        <v>245</v>
      </c>
      <c r="AL279" s="284"/>
      <c r="AM279" s="284"/>
      <c r="AN279" s="420">
        <v>153</v>
      </c>
      <c r="AO279" s="418">
        <v>30.5</v>
      </c>
      <c r="AP279" s="420">
        <v>2.4300000000000002</v>
      </c>
      <c r="AQ279" s="610">
        <v>292.03296716493031</v>
      </c>
      <c r="AR279" s="642">
        <v>315.84568121276743</v>
      </c>
      <c r="AS279" s="642">
        <v>230.36114927432584</v>
      </c>
      <c r="AT279" s="611">
        <v>28.778394106137892</v>
      </c>
      <c r="AU279" s="278">
        <v>251.945721914346</v>
      </c>
      <c r="AV279" s="251">
        <v>290.38415378052099</v>
      </c>
      <c r="AW279" s="251">
        <v>258.43308127350298</v>
      </c>
      <c r="AX279" s="243">
        <v>129.317452179534</v>
      </c>
      <c r="AY279" s="418"/>
      <c r="AZ279" s="419"/>
      <c r="BA279" s="419"/>
      <c r="BB279" s="420"/>
      <c r="BC279" s="278">
        <v>139.69425248347468</v>
      </c>
      <c r="BD279" s="251">
        <v>141.5139828129436</v>
      </c>
      <c r="BE279" s="251">
        <v>151.63888165976837</v>
      </c>
      <c r="BF279" s="243">
        <v>66.865551419584619</v>
      </c>
      <c r="BG279" s="418">
        <v>50.3</v>
      </c>
      <c r="BH279" s="284"/>
      <c r="BI279" s="284"/>
      <c r="BJ279" s="420">
        <v>25.7</v>
      </c>
      <c r="BK279" s="262"/>
      <c r="BL279" s="252"/>
      <c r="BM279" s="610">
        <v>37.36670365950571</v>
      </c>
      <c r="BN279" s="642">
        <v>27.858425508737078</v>
      </c>
      <c r="BO279" s="642">
        <v>24.32625932018291</v>
      </c>
      <c r="BP279" s="611">
        <v>1.438445179717041</v>
      </c>
      <c r="BQ279" s="266"/>
      <c r="BR279" s="262"/>
      <c r="BS279" s="284"/>
      <c r="BT279" s="252"/>
      <c r="BU279" s="262"/>
      <c r="BV279" s="284"/>
      <c r="BW279" s="252"/>
      <c r="BX279" s="262"/>
      <c r="BY279" s="284"/>
      <c r="BZ279" s="252"/>
      <c r="CA279" s="262"/>
      <c r="CB279" s="284"/>
      <c r="CC279" s="252"/>
      <c r="CD279" s="262"/>
      <c r="CE279" s="284"/>
      <c r="CF279" s="252"/>
      <c r="CG279" s="262"/>
      <c r="CH279" s="284"/>
      <c r="CI279" s="252"/>
      <c r="CJ279" s="262">
        <v>7.28</v>
      </c>
      <c r="CK279" s="252">
        <v>0.38</v>
      </c>
      <c r="CL279" s="610">
        <v>562.31949230035866</v>
      </c>
      <c r="CM279" s="252">
        <v>37.5</v>
      </c>
      <c r="CN279" s="610">
        <v>280.89999999999998</v>
      </c>
      <c r="CO279" s="611">
        <v>22.516541767048441</v>
      </c>
      <c r="CP279" s="756">
        <v>680.42676720007057</v>
      </c>
      <c r="CQ279" s="757">
        <v>32.406080699222869</v>
      </c>
      <c r="CR279" s="266">
        <v>554.01269600789112</v>
      </c>
      <c r="CS279" s="266">
        <v>652.07946042804031</v>
      </c>
      <c r="CT279" s="262">
        <v>268.44307970740527</v>
      </c>
      <c r="CU279" s="252">
        <v>13.297397268062671</v>
      </c>
      <c r="CV279" s="604">
        <v>538.66579669531279</v>
      </c>
      <c r="CW279" s="748">
        <v>559.22159630101532</v>
      </c>
      <c r="CX279" s="748">
        <v>341.69431347609685</v>
      </c>
      <c r="CY279" s="605">
        <v>314.10430743582879</v>
      </c>
      <c r="CZ279" s="266">
        <v>8.2270000000000003</v>
      </c>
      <c r="DA279" s="262">
        <v>21.1</v>
      </c>
      <c r="DB279" s="284">
        <v>23.7</v>
      </c>
      <c r="DC279" s="284">
        <v>23</v>
      </c>
      <c r="DD279" s="284">
        <v>1.81</v>
      </c>
      <c r="DE279" s="252">
        <v>0.5</v>
      </c>
      <c r="DF279" s="610">
        <v>29.35462689447542</v>
      </c>
      <c r="DG279" s="642">
        <v>33.279522487847785</v>
      </c>
      <c r="DH279" s="642">
        <v>35.260358244550758</v>
      </c>
      <c r="DI279" s="642">
        <v>1.9320369689320092</v>
      </c>
      <c r="DJ279" s="611">
        <v>0.30527047220674453</v>
      </c>
      <c r="DK279" s="262">
        <v>28.007585491915702</v>
      </c>
      <c r="DL279" s="284">
        <v>30.436381202404799</v>
      </c>
      <c r="DM279" s="284">
        <v>31.963519681718733</v>
      </c>
      <c r="DN279" s="252">
        <v>2.1979699747095576</v>
      </c>
      <c r="DO279" s="278">
        <v>578.55631471792958</v>
      </c>
      <c r="DP279" s="251">
        <v>634.07353471161434</v>
      </c>
      <c r="DQ279" s="251">
        <v>638.34323638395938</v>
      </c>
      <c r="DR279" s="243">
        <v>299.8128838210211</v>
      </c>
      <c r="DS279" s="610">
        <v>711.85909459504876</v>
      </c>
      <c r="DT279" s="642">
        <v>783.06499549436114</v>
      </c>
      <c r="DU279" s="642">
        <v>127.43704773924964</v>
      </c>
      <c r="DV279" s="611">
        <v>0.48550059795630024</v>
      </c>
      <c r="DW279" s="749"/>
      <c r="DX279" s="749"/>
      <c r="DY279" s="418">
        <v>3664</v>
      </c>
      <c r="DZ279" s="284"/>
      <c r="EA279" s="284"/>
      <c r="EB279" s="420">
        <v>677</v>
      </c>
      <c r="EC279" s="266"/>
      <c r="ED279" s="266"/>
      <c r="EE279" s="262"/>
      <c r="EF279" s="252"/>
      <c r="EG279" s="262"/>
      <c r="EH279" s="252"/>
      <c r="EI279" s="262"/>
      <c r="EJ279" s="252"/>
      <c r="EK279" s="262"/>
      <c r="EL279" s="284"/>
      <c r="EM279" s="252"/>
      <c r="EN279" s="418">
        <v>236</v>
      </c>
      <c r="EO279" s="420">
        <v>128</v>
      </c>
      <c r="EP279" s="262"/>
      <c r="EQ279" s="252"/>
      <c r="ER279" s="262"/>
      <c r="ES279" s="252"/>
      <c r="ET279" s="262"/>
      <c r="EU279" s="284"/>
      <c r="EV279" s="284"/>
      <c r="EW279" s="252"/>
      <c r="EX279" s="278">
        <v>107.538415467047</v>
      </c>
      <c r="EY279" s="251">
        <v>117.376769887023</v>
      </c>
      <c r="EZ279" s="251">
        <v>155.53233319890001</v>
      </c>
      <c r="FA279" s="243">
        <v>95.407634783305696</v>
      </c>
      <c r="FB279" s="262"/>
      <c r="FC279" s="252"/>
      <c r="FD279" s="262"/>
      <c r="FE279" s="284"/>
      <c r="FF279" s="284"/>
      <c r="FG279" s="252"/>
      <c r="FH279" s="262"/>
      <c r="FI279" s="252"/>
      <c r="FJ279" s="262"/>
      <c r="FK279" s="252"/>
      <c r="FL279" s="418">
        <v>140</v>
      </c>
      <c r="FM279" s="420">
        <v>89</v>
      </c>
      <c r="FN279" s="262"/>
      <c r="FO279" s="284"/>
      <c r="FP279" s="284"/>
      <c r="FQ279" s="252"/>
      <c r="FR279" s="262">
        <v>18</v>
      </c>
      <c r="FS279" s="606">
        <v>18</v>
      </c>
      <c r="FT279" s="606">
        <v>12</v>
      </c>
      <c r="FU279" s="643">
        <v>1</v>
      </c>
      <c r="FV279" s="262"/>
      <c r="FW279" s="252"/>
      <c r="FX279" s="262">
        <v>291</v>
      </c>
      <c r="FY279" s="252"/>
      <c r="FZ279" s="278">
        <v>372.19291900372838</v>
      </c>
      <c r="GA279" s="243">
        <v>186.14236339726276</v>
      </c>
      <c r="GB279" s="266"/>
      <c r="GC279" s="262"/>
      <c r="GD279" s="252"/>
      <c r="GE279" s="610">
        <v>291.13607963742305</v>
      </c>
      <c r="GF279" s="642">
        <v>322.85763311320744</v>
      </c>
      <c r="GG279" s="642">
        <v>247.41140241285549</v>
      </c>
      <c r="GH279" s="611">
        <v>29.454087854391407</v>
      </c>
      <c r="GI279" s="266"/>
      <c r="GJ279" s="266"/>
      <c r="GK279" s="266"/>
      <c r="GL279" s="266">
        <v>1.0213951790872939</v>
      </c>
      <c r="GM279" s="278">
        <v>205.68043270238195</v>
      </c>
      <c r="GN279" s="251">
        <v>207.28903589424164</v>
      </c>
      <c r="GO279" s="251">
        <v>182.62835204819183</v>
      </c>
      <c r="GP279" s="243">
        <v>77.533333875939221</v>
      </c>
      <c r="GQ279" s="278">
        <v>186.86231808293047</v>
      </c>
      <c r="GR279" s="251">
        <v>195.56454951467452</v>
      </c>
      <c r="GS279" s="251">
        <v>206.31476507514637</v>
      </c>
      <c r="GT279" s="243">
        <v>120.6293945151061</v>
      </c>
      <c r="GU279" s="278">
        <v>103.83808860997</v>
      </c>
      <c r="GV279" s="251">
        <v>102.945854767974</v>
      </c>
      <c r="GW279" s="251">
        <v>137.95368699369001</v>
      </c>
      <c r="GX279" s="243">
        <v>56.581119923062197</v>
      </c>
      <c r="GY279" s="278">
        <v>98.698430579763993</v>
      </c>
      <c r="GZ279" s="251">
        <v>108.314136012777</v>
      </c>
      <c r="HA279" s="251">
        <v>115.835668546436</v>
      </c>
      <c r="HB279" s="243">
        <v>48.111118302738397</v>
      </c>
      <c r="HC279" s="266">
        <v>67.400000000000006</v>
      </c>
      <c r="HD279" s="262"/>
      <c r="HE279" s="252"/>
      <c r="HF279" s="610">
        <v>243.73467697167595</v>
      </c>
      <c r="HG279" s="642">
        <v>278.2329921870114</v>
      </c>
      <c r="HH279" s="642">
        <v>304.72139312812521</v>
      </c>
      <c r="HI279" s="611">
        <v>5.3204224038773535</v>
      </c>
      <c r="HJ279" s="262"/>
      <c r="HK279" s="252"/>
      <c r="HL279" s="418">
        <v>458.8</v>
      </c>
      <c r="HM279" s="419">
        <v>452.4</v>
      </c>
      <c r="HN279" s="419">
        <v>539.20000000000005</v>
      </c>
      <c r="HO279" s="420">
        <v>283</v>
      </c>
      <c r="HP279" s="418">
        <v>5</v>
      </c>
      <c r="HQ279" s="420">
        <v>8</v>
      </c>
      <c r="HR279" s="278">
        <v>204.67830860959299</v>
      </c>
      <c r="HS279" s="251">
        <v>217.06863528637899</v>
      </c>
      <c r="HT279" s="251">
        <v>213.60359592184</v>
      </c>
      <c r="HU279" s="243">
        <v>106.65382797219</v>
      </c>
      <c r="HV279" s="262"/>
      <c r="HW279" s="252"/>
      <c r="HX279" s="262"/>
      <c r="HY279" s="252"/>
      <c r="HZ279" s="278">
        <v>85.804144987021942</v>
      </c>
      <c r="IA279" s="251">
        <v>86.955870297217061</v>
      </c>
      <c r="IB279" s="251">
        <v>84.081442053965276</v>
      </c>
      <c r="IC279" s="243">
        <v>52.395850820362938</v>
      </c>
      <c r="ID279" s="262"/>
      <c r="IE279" s="252"/>
      <c r="IF279" s="262"/>
      <c r="IG279" s="252"/>
      <c r="IH279" s="278">
        <v>654.16990153003746</v>
      </c>
      <c r="II279" s="251">
        <v>669.5532877002687</v>
      </c>
      <c r="IJ279" s="251">
        <v>725.0214096534487</v>
      </c>
      <c r="IK279" s="243">
        <v>364.96069992459121</v>
      </c>
      <c r="IL279" s="266"/>
      <c r="IM279" s="262"/>
      <c r="IN279" s="252"/>
      <c r="IO279" s="418">
        <v>111</v>
      </c>
      <c r="IP279" s="284"/>
      <c r="IQ279" s="284"/>
      <c r="IR279" s="420">
        <v>72</v>
      </c>
      <c r="IS279" s="418">
        <v>248.6</v>
      </c>
      <c r="IT279" s="284"/>
      <c r="IU279" s="284"/>
      <c r="IV279" s="420">
        <v>164.1</v>
      </c>
      <c r="IW279" s="278">
        <v>805.86264416807887</v>
      </c>
      <c r="IX279" s="251">
        <v>938.27885811529507</v>
      </c>
      <c r="IY279" s="251">
        <v>953.21637230209694</v>
      </c>
      <c r="IZ279" s="243">
        <v>398.17634651844952</v>
      </c>
      <c r="JA279" s="266"/>
      <c r="JB279" s="262">
        <v>45.640557333030657</v>
      </c>
      <c r="JC279" s="284">
        <v>42.298190060364533</v>
      </c>
      <c r="JD279" s="284">
        <v>46.751997889288077</v>
      </c>
      <c r="JE279" s="252">
        <v>3.0608918637461398</v>
      </c>
      <c r="JF279" s="262"/>
      <c r="JG279" s="284"/>
      <c r="JH279" s="252"/>
      <c r="JI279" s="262"/>
      <c r="JJ279" s="252"/>
      <c r="JK279" s="278">
        <v>966.86853194189939</v>
      </c>
      <c r="JL279" s="251">
        <v>863.07918275449981</v>
      </c>
      <c r="JM279" s="251">
        <v>877.53038303635537</v>
      </c>
      <c r="JN279" s="243">
        <v>515.12321559803911</v>
      </c>
      <c r="JO279" s="418">
        <v>0</v>
      </c>
      <c r="JP279" s="420">
        <v>0</v>
      </c>
      <c r="JQ279" s="278">
        <v>180.43871895808638</v>
      </c>
      <c r="JR279" s="251">
        <v>240.83177201238703</v>
      </c>
      <c r="JS279" s="251">
        <v>232.50097232822102</v>
      </c>
      <c r="JT279" s="243">
        <v>116.84284537469834</v>
      </c>
      <c r="JU279" s="418">
        <v>292.60000000000002</v>
      </c>
      <c r="JV279" s="284"/>
      <c r="JW279" s="284"/>
      <c r="JX279" s="420">
        <v>212.8</v>
      </c>
      <c r="JY279" s="262">
        <v>41.76922370377482</v>
      </c>
      <c r="JZ279" s="284">
        <v>41.205674551945826</v>
      </c>
      <c r="KA279" s="284">
        <v>38.649202505708324</v>
      </c>
      <c r="KB279" s="252">
        <v>2.3681764038393833</v>
      </c>
      <c r="KC279" s="262"/>
      <c r="KD279" s="284"/>
      <c r="KE279" s="284"/>
      <c r="KF279" s="288"/>
    </row>
    <row r="280" spans="1:292" s="151" customFormat="1" ht="14">
      <c r="A280" s="884"/>
      <c r="B280" s="755" t="s">
        <v>491</v>
      </c>
      <c r="C280" s="266"/>
      <c r="D280" s="262">
        <v>85.730008857043799</v>
      </c>
      <c r="E280" s="284">
        <v>94.578493331296599</v>
      </c>
      <c r="F280" s="284">
        <v>109.19622973192203</v>
      </c>
      <c r="G280" s="284">
        <v>47.718206416400704</v>
      </c>
      <c r="H280" s="252">
        <v>12.285180047530369</v>
      </c>
      <c r="I280" s="278">
        <v>461.93783149500098</v>
      </c>
      <c r="J280" s="251">
        <v>444.75129561997898</v>
      </c>
      <c r="K280" s="251">
        <v>486.69003186791798</v>
      </c>
      <c r="L280" s="243">
        <v>512.17892697329501</v>
      </c>
      <c r="M280" s="418">
        <v>1015</v>
      </c>
      <c r="N280" s="284"/>
      <c r="O280" s="284"/>
      <c r="P280" s="420">
        <v>1288</v>
      </c>
      <c r="Q280" s="262"/>
      <c r="R280" s="284"/>
      <c r="S280" s="284"/>
      <c r="T280" s="252"/>
      <c r="U280" s="262"/>
      <c r="V280" s="284"/>
      <c r="W280" s="252"/>
      <c r="X280" s="610">
        <v>1441.5093218306185</v>
      </c>
      <c r="Y280" s="642">
        <v>1503.249444921915</v>
      </c>
      <c r="Z280" s="642">
        <v>2162.8452928569754</v>
      </c>
      <c r="AA280" s="611">
        <v>539.03958512275756</v>
      </c>
      <c r="AB280" s="262">
        <v>1377.4068244400785</v>
      </c>
      <c r="AC280" s="284">
        <v>1429.6053214071972</v>
      </c>
      <c r="AD280" s="284">
        <v>1644.5949043824862</v>
      </c>
      <c r="AE280" s="252">
        <v>651.42876079433165</v>
      </c>
      <c r="AF280" s="418"/>
      <c r="AG280" s="284"/>
      <c r="AH280" s="284"/>
      <c r="AI280" s="419"/>
      <c r="AJ280" s="420"/>
      <c r="AK280" s="262">
        <v>987.10373163138001</v>
      </c>
      <c r="AL280" s="284"/>
      <c r="AM280" s="284"/>
      <c r="AN280" s="420">
        <v>1209</v>
      </c>
      <c r="AO280" s="418">
        <v>155</v>
      </c>
      <c r="AP280" s="420">
        <v>66.400000000000006</v>
      </c>
      <c r="AQ280" s="610">
        <v>1640.0082747888321</v>
      </c>
      <c r="AR280" s="642">
        <v>1794.3123155102132</v>
      </c>
      <c r="AS280" s="642">
        <v>1752.0775960458607</v>
      </c>
      <c r="AT280" s="611">
        <v>977.07255262247179</v>
      </c>
      <c r="AU280" s="278">
        <v>1126.4465726266999</v>
      </c>
      <c r="AV280" s="251">
        <v>1271.1423553777799</v>
      </c>
      <c r="AW280" s="251">
        <v>1241.8874295277601</v>
      </c>
      <c r="AX280" s="243">
        <v>1134.6804422257901</v>
      </c>
      <c r="AY280" s="418"/>
      <c r="AZ280" s="419"/>
      <c r="BA280" s="419"/>
      <c r="BB280" s="420"/>
      <c r="BC280" s="278">
        <v>615.59668626580719</v>
      </c>
      <c r="BD280" s="251">
        <v>627.59627313529109</v>
      </c>
      <c r="BE280" s="251">
        <v>699.09547555941901</v>
      </c>
      <c r="BF280" s="243">
        <v>580.91087388419305</v>
      </c>
      <c r="BG280" s="418">
        <v>391.7</v>
      </c>
      <c r="BH280" s="284"/>
      <c r="BI280" s="284"/>
      <c r="BJ280" s="420">
        <v>332.5</v>
      </c>
      <c r="BK280" s="262"/>
      <c r="BL280" s="252"/>
      <c r="BM280" s="610">
        <v>186.91336224732419</v>
      </c>
      <c r="BN280" s="642">
        <v>159.30111546485801</v>
      </c>
      <c r="BO280" s="642">
        <v>184.55058183157385</v>
      </c>
      <c r="BP280" s="611">
        <v>66.878481550703114</v>
      </c>
      <c r="BQ280" s="266"/>
      <c r="BR280" s="262"/>
      <c r="BS280" s="284"/>
      <c r="BT280" s="252"/>
      <c r="BU280" s="262"/>
      <c r="BV280" s="284"/>
      <c r="BW280" s="252"/>
      <c r="BX280" s="262"/>
      <c r="BY280" s="284"/>
      <c r="BZ280" s="252"/>
      <c r="CA280" s="262"/>
      <c r="CB280" s="284"/>
      <c r="CC280" s="252"/>
      <c r="CD280" s="262"/>
      <c r="CE280" s="284"/>
      <c r="CF280" s="252"/>
      <c r="CG280" s="262"/>
      <c r="CH280" s="284"/>
      <c r="CI280" s="252"/>
      <c r="CJ280" s="262">
        <v>20</v>
      </c>
      <c r="CK280" s="252">
        <v>5.24</v>
      </c>
      <c r="CL280" s="610">
        <v>2008.2789601933007</v>
      </c>
      <c r="CM280" s="252">
        <v>619.70000000000005</v>
      </c>
      <c r="CN280" s="610">
        <v>1554.9</v>
      </c>
      <c r="CO280" s="611">
        <v>710.63994242468414</v>
      </c>
      <c r="CP280" s="756">
        <v>3522.1582302433321</v>
      </c>
      <c r="CQ280" s="757">
        <v>1256.092228551493</v>
      </c>
      <c r="CR280" s="266">
        <v>2452.1680728633014</v>
      </c>
      <c r="CS280" s="266">
        <v>3278.2188579956392</v>
      </c>
      <c r="CT280" s="262">
        <v>1463.6153071557267</v>
      </c>
      <c r="CU280" s="252">
        <v>566.66769412494455</v>
      </c>
      <c r="CV280" s="604">
        <v>2506.914156554808</v>
      </c>
      <c r="CW280" s="748">
        <v>2709.7109947770523</v>
      </c>
      <c r="CX280" s="748">
        <v>2716.0205689001637</v>
      </c>
      <c r="CY280" s="605">
        <v>2573.7881833885353</v>
      </c>
      <c r="CZ280" s="266">
        <v>31.8</v>
      </c>
      <c r="DA280" s="262">
        <v>70</v>
      </c>
      <c r="DB280" s="284">
        <v>78.5</v>
      </c>
      <c r="DC280" s="284">
        <v>76.900000000000006</v>
      </c>
      <c r="DD280" s="284">
        <v>25.9</v>
      </c>
      <c r="DE280" s="252">
        <v>9.07</v>
      </c>
      <c r="DF280" s="610">
        <v>125.66487020103661</v>
      </c>
      <c r="DG280" s="642">
        <v>140.49884940682242</v>
      </c>
      <c r="DH280" s="642">
        <v>151.65703771244253</v>
      </c>
      <c r="DI280" s="642">
        <v>50.722090348425617</v>
      </c>
      <c r="DJ280" s="611">
        <v>8.8274554407744432</v>
      </c>
      <c r="DK280" s="262">
        <v>89.393685594998473</v>
      </c>
      <c r="DL280" s="284">
        <v>96.757756187771321</v>
      </c>
      <c r="DM280" s="284">
        <v>103.73875369383829</v>
      </c>
      <c r="DN280" s="252">
        <v>35.498035380272661</v>
      </c>
      <c r="DO280" s="278">
        <v>1944.0873316628413</v>
      </c>
      <c r="DP280" s="251">
        <v>2180.3514270007754</v>
      </c>
      <c r="DQ280" s="251">
        <v>2367.2987152642645</v>
      </c>
      <c r="DR280" s="243">
        <v>2068.7716575385593</v>
      </c>
      <c r="DS280" s="610">
        <v>2483.1203246756372</v>
      </c>
      <c r="DT280" s="642">
        <v>2864.9713968381952</v>
      </c>
      <c r="DU280" s="642">
        <v>1975.5264937276904</v>
      </c>
      <c r="DV280" s="611">
        <v>2.0327396040575532</v>
      </c>
      <c r="DW280" s="749"/>
      <c r="DX280" s="749"/>
      <c r="DY280" s="418">
        <v>6927</v>
      </c>
      <c r="DZ280" s="284"/>
      <c r="EA280" s="284"/>
      <c r="EB280" s="420">
        <v>3968</v>
      </c>
      <c r="EC280" s="266"/>
      <c r="ED280" s="266"/>
      <c r="EE280" s="262"/>
      <c r="EF280" s="252"/>
      <c r="EG280" s="262"/>
      <c r="EH280" s="252"/>
      <c r="EI280" s="262"/>
      <c r="EJ280" s="252"/>
      <c r="EK280" s="262"/>
      <c r="EL280" s="284"/>
      <c r="EM280" s="252"/>
      <c r="EN280" s="418">
        <v>2048</v>
      </c>
      <c r="EO280" s="420">
        <v>1722</v>
      </c>
      <c r="EP280" s="262"/>
      <c r="EQ280" s="252"/>
      <c r="ER280" s="262"/>
      <c r="ES280" s="252"/>
      <c r="ET280" s="262"/>
      <c r="EU280" s="284"/>
      <c r="EV280" s="284"/>
      <c r="EW280" s="252"/>
      <c r="EX280" s="278">
        <v>590.96810707445798</v>
      </c>
      <c r="EY280" s="251">
        <v>660.23108066497502</v>
      </c>
      <c r="EZ280" s="251">
        <v>845.67167990212897</v>
      </c>
      <c r="FA280" s="243">
        <v>837.15230146711099</v>
      </c>
      <c r="FB280" s="262"/>
      <c r="FC280" s="252"/>
      <c r="FD280" s="262"/>
      <c r="FE280" s="284"/>
      <c r="FF280" s="284"/>
      <c r="FG280" s="252"/>
      <c r="FH280" s="262"/>
      <c r="FI280" s="252"/>
      <c r="FJ280" s="262"/>
      <c r="FK280" s="252"/>
      <c r="FL280" s="418">
        <v>1250</v>
      </c>
      <c r="FM280" s="420">
        <v>1091</v>
      </c>
      <c r="FN280" s="262"/>
      <c r="FO280" s="284"/>
      <c r="FP280" s="284"/>
      <c r="FQ280" s="252"/>
      <c r="FR280" s="262">
        <v>105</v>
      </c>
      <c r="FS280" s="606">
        <v>95</v>
      </c>
      <c r="FT280" s="606">
        <v>78</v>
      </c>
      <c r="FU280" s="643">
        <v>21</v>
      </c>
      <c r="FV280" s="262"/>
      <c r="FW280" s="252"/>
      <c r="FX280" s="262">
        <v>1887.8</v>
      </c>
      <c r="FY280" s="252"/>
      <c r="FZ280" s="278">
        <v>2243.6348479219118</v>
      </c>
      <c r="GA280" s="243">
        <v>1806.9182271251211</v>
      </c>
      <c r="GB280" s="266"/>
      <c r="GC280" s="262"/>
      <c r="GD280" s="252"/>
      <c r="GE280" s="610">
        <v>1614.7959090153165</v>
      </c>
      <c r="GF280" s="642">
        <v>1825.6517802786632</v>
      </c>
      <c r="GG280" s="642">
        <v>1708.076573067412</v>
      </c>
      <c r="GH280" s="611">
        <v>930.00295479183978</v>
      </c>
      <c r="GI280" s="266"/>
      <c r="GJ280" s="266"/>
      <c r="GK280" s="266"/>
      <c r="GL280" s="266">
        <v>475.88708751485814</v>
      </c>
      <c r="GM280" s="278">
        <v>973.07137717632315</v>
      </c>
      <c r="GN280" s="251">
        <v>1012.5615952215194</v>
      </c>
      <c r="GO280" s="251">
        <v>956.9118489287182</v>
      </c>
      <c r="GP280" s="243">
        <v>846.98554737457494</v>
      </c>
      <c r="GQ280" s="278">
        <v>851.39165474295214</v>
      </c>
      <c r="GR280" s="251">
        <v>873.49023930331543</v>
      </c>
      <c r="GS280" s="251">
        <v>978.33089132371458</v>
      </c>
      <c r="GT280" s="243">
        <v>842.03002514469028</v>
      </c>
      <c r="GU280" s="278">
        <v>600.80153524770606</v>
      </c>
      <c r="GV280" s="251">
        <v>617.23225113167098</v>
      </c>
      <c r="GW280" s="251">
        <v>825.71317044881403</v>
      </c>
      <c r="GX280" s="243">
        <v>571.54498942661098</v>
      </c>
      <c r="GY280" s="278">
        <v>585.154289704598</v>
      </c>
      <c r="GZ280" s="251">
        <v>673.98401106118899</v>
      </c>
      <c r="HA280" s="251">
        <v>705.41639171430199</v>
      </c>
      <c r="HB280" s="243">
        <v>553.79403139694705</v>
      </c>
      <c r="HC280" s="266">
        <v>322</v>
      </c>
      <c r="HD280" s="262"/>
      <c r="HE280" s="252"/>
      <c r="HF280" s="610">
        <v>1416.0790778904184</v>
      </c>
      <c r="HG280" s="642">
        <v>1645.0608648927748</v>
      </c>
      <c r="HH280" s="642">
        <v>1945.5193571957811</v>
      </c>
      <c r="HI280" s="611">
        <v>555.51931885668239</v>
      </c>
      <c r="HJ280" s="262"/>
      <c r="HK280" s="252"/>
      <c r="HL280" s="418">
        <v>1862.4</v>
      </c>
      <c r="HM280" s="419">
        <v>1838.1</v>
      </c>
      <c r="HN280" s="419">
        <v>2231.5</v>
      </c>
      <c r="HO280" s="420">
        <v>2047</v>
      </c>
      <c r="HP280" s="418">
        <v>31</v>
      </c>
      <c r="HQ280" s="420">
        <v>43</v>
      </c>
      <c r="HR280" s="278">
        <v>990.20698575885899</v>
      </c>
      <c r="HS280" s="251">
        <v>1096.8645401190299</v>
      </c>
      <c r="HT280" s="251">
        <v>1112.4284813353199</v>
      </c>
      <c r="HU280" s="243">
        <v>1000.33620417277</v>
      </c>
      <c r="HV280" s="262"/>
      <c r="HW280" s="252"/>
      <c r="HX280" s="262"/>
      <c r="HY280" s="252"/>
      <c r="HZ280" s="278">
        <v>377.49380523590196</v>
      </c>
      <c r="IA280" s="251">
        <v>378.09187678166967</v>
      </c>
      <c r="IB280" s="251">
        <v>367.49785536605998</v>
      </c>
      <c r="IC280" s="243">
        <v>348.73245936030941</v>
      </c>
      <c r="ID280" s="262"/>
      <c r="IE280" s="252"/>
      <c r="IF280" s="262"/>
      <c r="IG280" s="252"/>
      <c r="IH280" s="278">
        <v>2187.227244786854</v>
      </c>
      <c r="II280" s="251">
        <v>2211.2428585941084</v>
      </c>
      <c r="IJ280" s="251">
        <v>2527.0694083877866</v>
      </c>
      <c r="IK280" s="243">
        <v>1939.360746400519</v>
      </c>
      <c r="IL280" s="266"/>
      <c r="IM280" s="262"/>
      <c r="IN280" s="252"/>
      <c r="IO280" s="418">
        <v>511</v>
      </c>
      <c r="IP280" s="284"/>
      <c r="IQ280" s="284"/>
      <c r="IR280" s="420">
        <v>560</v>
      </c>
      <c r="IS280" s="418">
        <v>952.7</v>
      </c>
      <c r="IT280" s="284"/>
      <c r="IU280" s="284"/>
      <c r="IV280" s="420">
        <v>1058.9000000000001</v>
      </c>
      <c r="IW280" s="278">
        <v>2025.5691747490341</v>
      </c>
      <c r="IX280" s="251">
        <v>2335.0626273246535</v>
      </c>
      <c r="IY280" s="251">
        <v>2499.5888847687429</v>
      </c>
      <c r="IZ280" s="243">
        <v>1950.9736238585183</v>
      </c>
      <c r="JA280" s="266"/>
      <c r="JB280" s="262">
        <v>78.364310307628926</v>
      </c>
      <c r="JC280" s="284">
        <v>75.044550664532849</v>
      </c>
      <c r="JD280" s="284">
        <v>94.18135393326348</v>
      </c>
      <c r="JE280" s="252">
        <v>31.266602942995817</v>
      </c>
      <c r="JF280" s="262"/>
      <c r="JG280" s="284"/>
      <c r="JH280" s="252"/>
      <c r="JI280" s="262"/>
      <c r="JJ280" s="252"/>
      <c r="JK280" s="278">
        <v>2899.9477434843575</v>
      </c>
      <c r="JL280" s="251">
        <v>2687.75828684114</v>
      </c>
      <c r="JM280" s="251">
        <v>3074.2361507766846</v>
      </c>
      <c r="JN280" s="243">
        <v>2636.2461015522763</v>
      </c>
      <c r="JO280" s="418">
        <v>0</v>
      </c>
      <c r="JP280" s="420">
        <v>0.56000000000000005</v>
      </c>
      <c r="JQ280" s="278">
        <v>882.48376021287004</v>
      </c>
      <c r="JR280" s="251">
        <v>1169.594755699728</v>
      </c>
      <c r="JS280" s="251">
        <v>1180.4792770318941</v>
      </c>
      <c r="JT280" s="243">
        <v>1003.0514253507208</v>
      </c>
      <c r="JU280" s="418">
        <v>951.6</v>
      </c>
      <c r="JV280" s="284"/>
      <c r="JW280" s="284"/>
      <c r="JX280" s="420">
        <v>1056.5999999999999</v>
      </c>
      <c r="JY280" s="262">
        <v>164.97941201796976</v>
      </c>
      <c r="JZ280" s="284">
        <v>165.25518387253453</v>
      </c>
      <c r="KA280" s="284">
        <v>163.34676983281213</v>
      </c>
      <c r="KB280" s="252">
        <v>54.633483284262759</v>
      </c>
      <c r="KC280" s="262"/>
      <c r="KD280" s="284"/>
      <c r="KE280" s="284"/>
      <c r="KF280" s="288"/>
    </row>
    <row r="281" spans="1:292" s="151" customFormat="1" ht="14">
      <c r="A281" s="884"/>
      <c r="B281" s="755" t="s">
        <v>492</v>
      </c>
      <c r="C281" s="266"/>
      <c r="D281" s="262">
        <v>142.13110339396241</v>
      </c>
      <c r="E281" s="284">
        <v>156.58989421706613</v>
      </c>
      <c r="F281" s="284">
        <v>181.18293286937606</v>
      </c>
      <c r="G281" s="284">
        <v>131.67041616282452</v>
      </c>
      <c r="H281" s="252">
        <v>76.087788667339808</v>
      </c>
      <c r="I281" s="278">
        <v>1138.89915935867</v>
      </c>
      <c r="J281" s="251">
        <v>1133.6368985141401</v>
      </c>
      <c r="K281" s="251">
        <v>1286.1620060309101</v>
      </c>
      <c r="L281" s="243">
        <v>1334.5245397056599</v>
      </c>
      <c r="M281" s="418">
        <v>1800</v>
      </c>
      <c r="N281" s="284"/>
      <c r="O281" s="284"/>
      <c r="P281" s="420">
        <v>2716</v>
      </c>
      <c r="Q281" s="262"/>
      <c r="R281" s="284"/>
      <c r="S281" s="284"/>
      <c r="T281" s="252"/>
      <c r="U281" s="262"/>
      <c r="V281" s="284"/>
      <c r="W281" s="252"/>
      <c r="X281" s="610">
        <v>2301.8747977365874</v>
      </c>
      <c r="Y281" s="642">
        <v>2392.123543847335</v>
      </c>
      <c r="Z281" s="642">
        <v>3361.9861187236902</v>
      </c>
      <c r="AA281" s="611">
        <v>2266.635480493977</v>
      </c>
      <c r="AB281" s="262">
        <v>2071.4202776401658</v>
      </c>
      <c r="AC281" s="284">
        <v>2163.0298410048122</v>
      </c>
      <c r="AD281" s="284">
        <v>2550.0423265119443</v>
      </c>
      <c r="AE281" s="252">
        <v>2074.0132171879891</v>
      </c>
      <c r="AF281" s="418"/>
      <c r="AG281" s="284"/>
      <c r="AH281" s="284"/>
      <c r="AI281" s="419"/>
      <c r="AJ281" s="420"/>
      <c r="AK281" s="262">
        <v>1769.3424036866973</v>
      </c>
      <c r="AL281" s="284"/>
      <c r="AM281" s="284"/>
      <c r="AN281" s="420">
        <v>2662</v>
      </c>
      <c r="AO281" s="418">
        <v>333</v>
      </c>
      <c r="AP281" s="420">
        <v>267</v>
      </c>
      <c r="AQ281" s="610">
        <v>3155.6373884869113</v>
      </c>
      <c r="AR281" s="642">
        <v>3503.6886718340379</v>
      </c>
      <c r="AS281" s="642">
        <v>3721.1166312554747</v>
      </c>
      <c r="AT281" s="611">
        <v>3298.5454744638691</v>
      </c>
      <c r="AU281" s="278">
        <v>2036.0892059535799</v>
      </c>
      <c r="AV281" s="251">
        <v>2305.5700753360502</v>
      </c>
      <c r="AW281" s="251">
        <v>2310.2337002331601</v>
      </c>
      <c r="AX281" s="243">
        <v>2005.5980484316201</v>
      </c>
      <c r="AY281" s="418"/>
      <c r="AZ281" s="419"/>
      <c r="BA281" s="419"/>
      <c r="BB281" s="420"/>
      <c r="BC281" s="278">
        <v>1262.0547538396609</v>
      </c>
      <c r="BD281" s="251">
        <v>1301.4068291229009</v>
      </c>
      <c r="BE281" s="251">
        <v>1440.1691195168553</v>
      </c>
      <c r="BF281" s="243">
        <v>1468.8764096449654</v>
      </c>
      <c r="BG281" s="418">
        <v>1123.3</v>
      </c>
      <c r="BH281" s="284"/>
      <c r="BI281" s="284"/>
      <c r="BJ281" s="420">
        <v>903.8</v>
      </c>
      <c r="BK281" s="262"/>
      <c r="BL281" s="252"/>
      <c r="BM281" s="610">
        <v>439.08930259678891</v>
      </c>
      <c r="BN281" s="642">
        <v>372.53261542680639</v>
      </c>
      <c r="BO281" s="642">
        <v>473.89101973336193</v>
      </c>
      <c r="BP281" s="611">
        <v>364.53172915021719</v>
      </c>
      <c r="BQ281" s="266"/>
      <c r="BR281" s="262"/>
      <c r="BS281" s="284"/>
      <c r="BT281" s="252"/>
      <c r="BU281" s="262"/>
      <c r="BV281" s="284"/>
      <c r="BW281" s="252"/>
      <c r="BX281" s="262"/>
      <c r="BY281" s="284"/>
      <c r="BZ281" s="252"/>
      <c r="CA281" s="262"/>
      <c r="CB281" s="284"/>
      <c r="CC281" s="252"/>
      <c r="CD281" s="262"/>
      <c r="CE281" s="284"/>
      <c r="CF281" s="252"/>
      <c r="CG281" s="262"/>
      <c r="CH281" s="284"/>
      <c r="CI281" s="252"/>
      <c r="CJ281" s="262">
        <v>45</v>
      </c>
      <c r="CK281" s="252">
        <v>25</v>
      </c>
      <c r="CL281" s="610">
        <v>2806.4210716523485</v>
      </c>
      <c r="CM281" s="252">
        <v>1566.1</v>
      </c>
      <c r="CN281" s="610">
        <v>2811</v>
      </c>
      <c r="CO281" s="611">
        <v>2406.4158493423497</v>
      </c>
      <c r="CP281" s="756">
        <v>6207.697703516782</v>
      </c>
      <c r="CQ281" s="757">
        <v>4604.4666305534174</v>
      </c>
      <c r="CR281" s="266">
        <v>4932.7240846651212</v>
      </c>
      <c r="CS281" s="266">
        <v>6002.9532324364009</v>
      </c>
      <c r="CT281" s="262">
        <v>3379.8052341619205</v>
      </c>
      <c r="CU281" s="252">
        <v>2374.9339621128725</v>
      </c>
      <c r="CV281" s="604">
        <v>3994.5083040810114</v>
      </c>
      <c r="CW281" s="748">
        <v>4516.2968364114085</v>
      </c>
      <c r="CX281" s="748">
        <v>5028.0479866294427</v>
      </c>
      <c r="CY281" s="605">
        <v>5053.3671557030166</v>
      </c>
      <c r="CZ281" s="266">
        <v>104.6</v>
      </c>
      <c r="DA281" s="262">
        <v>258</v>
      </c>
      <c r="DB281" s="284">
        <v>297</v>
      </c>
      <c r="DC281" s="284">
        <v>302</v>
      </c>
      <c r="DD281" s="284">
        <v>205</v>
      </c>
      <c r="DE281" s="252">
        <v>133</v>
      </c>
      <c r="DF281" s="610">
        <v>410.57826642682284</v>
      </c>
      <c r="DG281" s="642">
        <v>455.83483070053654</v>
      </c>
      <c r="DH281" s="642">
        <v>491.34803522631546</v>
      </c>
      <c r="DI281" s="642">
        <v>335.36390419240189</v>
      </c>
      <c r="DJ281" s="611">
        <v>172.19824685221056</v>
      </c>
      <c r="DK281" s="262">
        <v>257.19584167219068</v>
      </c>
      <c r="DL281" s="284">
        <v>279.12136998726464</v>
      </c>
      <c r="DM281" s="284">
        <v>304.8624238169628</v>
      </c>
      <c r="DN281" s="252">
        <v>217.09637259645558</v>
      </c>
      <c r="DO281" s="278">
        <v>2869.2463649111069</v>
      </c>
      <c r="DP281" s="251">
        <v>3240.8001160325393</v>
      </c>
      <c r="DQ281" s="251">
        <v>3642.9950686626212</v>
      </c>
      <c r="DR281" s="243">
        <v>4036.5742483257573</v>
      </c>
      <c r="DS281" s="610">
        <v>3489.2536768779723</v>
      </c>
      <c r="DT281" s="642">
        <v>4053.0366431289658</v>
      </c>
      <c r="DU281" s="642">
        <v>4324.6941501120818</v>
      </c>
      <c r="DV281" s="611">
        <v>18.054119927671834</v>
      </c>
      <c r="DW281" s="749"/>
      <c r="DX281" s="749"/>
      <c r="DY281" s="418">
        <v>6636</v>
      </c>
      <c r="DZ281" s="284"/>
      <c r="EA281" s="284"/>
      <c r="EB281" s="420">
        <v>8101</v>
      </c>
      <c r="EC281" s="266"/>
      <c r="ED281" s="266"/>
      <c r="EE281" s="262"/>
      <c r="EF281" s="252"/>
      <c r="EG281" s="262"/>
      <c r="EH281" s="252"/>
      <c r="EI281" s="262"/>
      <c r="EJ281" s="252"/>
      <c r="EK281" s="262"/>
      <c r="EL281" s="284"/>
      <c r="EM281" s="252"/>
      <c r="EN281" s="418">
        <v>4790</v>
      </c>
      <c r="EO281" s="420">
        <v>4708</v>
      </c>
      <c r="EP281" s="262"/>
      <c r="EQ281" s="252"/>
      <c r="ER281" s="262"/>
      <c r="ES281" s="252"/>
      <c r="ET281" s="262"/>
      <c r="EU281" s="284"/>
      <c r="EV281" s="284"/>
      <c r="EW281" s="252"/>
      <c r="EX281" s="278">
        <v>1318.24480836824</v>
      </c>
      <c r="EY281" s="251">
        <v>1479.46863571471</v>
      </c>
      <c r="EZ281" s="251">
        <v>1862.8699088359299</v>
      </c>
      <c r="FA281" s="243">
        <v>2068.9293365315998</v>
      </c>
      <c r="FB281" s="262"/>
      <c r="FC281" s="252"/>
      <c r="FD281" s="262"/>
      <c r="FE281" s="284"/>
      <c r="FF281" s="284"/>
      <c r="FG281" s="252"/>
      <c r="FH281" s="262"/>
      <c r="FI281" s="252"/>
      <c r="FJ281" s="262"/>
      <c r="FK281" s="252"/>
      <c r="FL281" s="418">
        <v>2861</v>
      </c>
      <c r="FM281" s="420">
        <v>2806</v>
      </c>
      <c r="FN281" s="262"/>
      <c r="FO281" s="284"/>
      <c r="FP281" s="284"/>
      <c r="FQ281" s="252"/>
      <c r="FR281" s="262">
        <v>500</v>
      </c>
      <c r="FS281" s="606">
        <v>457</v>
      </c>
      <c r="FT281" s="606">
        <v>423</v>
      </c>
      <c r="FU281" s="643">
        <v>252</v>
      </c>
      <c r="FV281" s="262"/>
      <c r="FW281" s="252"/>
      <c r="FX281" s="262">
        <v>4094</v>
      </c>
      <c r="FY281" s="252"/>
      <c r="FZ281" s="278">
        <v>3695.8206152089879</v>
      </c>
      <c r="GA281" s="243">
        <v>3581.6668209762443</v>
      </c>
      <c r="GB281" s="266"/>
      <c r="GC281" s="262"/>
      <c r="GD281" s="252"/>
      <c r="GE281" s="610">
        <v>3176.3389834991649</v>
      </c>
      <c r="GF281" s="642">
        <v>3606.4698544304069</v>
      </c>
      <c r="GG281" s="642">
        <v>3601.5310725706854</v>
      </c>
      <c r="GH281" s="611">
        <v>3485.6328676869789</v>
      </c>
      <c r="GI281" s="266"/>
      <c r="GJ281" s="266"/>
      <c r="GK281" s="266"/>
      <c r="GL281" s="266">
        <v>258.72879612601838</v>
      </c>
      <c r="GM281" s="278">
        <v>1802.2577844842428</v>
      </c>
      <c r="GN281" s="251">
        <v>1870.3350384122514</v>
      </c>
      <c r="GO281" s="251">
        <v>1881.1745762072114</v>
      </c>
      <c r="GP281" s="243">
        <v>2066.0307413174996</v>
      </c>
      <c r="GQ281" s="278">
        <v>1443.6787935618972</v>
      </c>
      <c r="GR281" s="251">
        <v>1500.8303839412335</v>
      </c>
      <c r="GS281" s="251">
        <v>1695.0181100166192</v>
      </c>
      <c r="GT281" s="243">
        <v>1644.6658216324033</v>
      </c>
      <c r="GU281" s="278">
        <v>1354.2956465341199</v>
      </c>
      <c r="GV281" s="251">
        <v>1429.2107418083999</v>
      </c>
      <c r="GW281" s="251">
        <v>1840.21037728746</v>
      </c>
      <c r="GX281" s="243">
        <v>1569.9916408300201</v>
      </c>
      <c r="GY281" s="278">
        <v>1354.6950202943201</v>
      </c>
      <c r="GZ281" s="251">
        <v>1560.2399004700001</v>
      </c>
      <c r="HA281" s="251">
        <v>1625.58728150453</v>
      </c>
      <c r="HB281" s="243">
        <v>1574.8333658957299</v>
      </c>
      <c r="HC281" s="266">
        <v>719</v>
      </c>
      <c r="HD281" s="262"/>
      <c r="HE281" s="252"/>
      <c r="HF281" s="610">
        <v>2741.0644821235383</v>
      </c>
      <c r="HG281" s="642">
        <v>3227.4688310608553</v>
      </c>
      <c r="HH281" s="642">
        <v>3830.5766560215343</v>
      </c>
      <c r="HI281" s="611">
        <v>3027.6886373371362</v>
      </c>
      <c r="HJ281" s="262"/>
      <c r="HK281" s="252"/>
      <c r="HL281" s="418">
        <v>2392.5</v>
      </c>
      <c r="HM281" s="419">
        <v>2928.7</v>
      </c>
      <c r="HN281" s="419">
        <v>3739.9</v>
      </c>
      <c r="HO281" s="420">
        <v>3251.4</v>
      </c>
      <c r="HP281" s="418">
        <v>90</v>
      </c>
      <c r="HQ281" s="420">
        <v>125</v>
      </c>
      <c r="HR281" s="278">
        <v>1784.0794614260601</v>
      </c>
      <c r="HS281" s="251">
        <v>2031.6103689121301</v>
      </c>
      <c r="HT281" s="251">
        <v>2115.0921451880799</v>
      </c>
      <c r="HU281" s="243">
        <v>2215.53850288391</v>
      </c>
      <c r="HV281" s="262"/>
      <c r="HW281" s="252"/>
      <c r="HX281" s="262"/>
      <c r="HY281" s="252"/>
      <c r="HZ281" s="278">
        <v>743.88135209829215</v>
      </c>
      <c r="IA281" s="251">
        <v>758.9854439561143</v>
      </c>
      <c r="IB281" s="251">
        <v>769.28798002885014</v>
      </c>
      <c r="IC281" s="243">
        <v>836.17229318113368</v>
      </c>
      <c r="ID281" s="262"/>
      <c r="IE281" s="252"/>
      <c r="IF281" s="262"/>
      <c r="IG281" s="252"/>
      <c r="IH281" s="278">
        <v>3091.449560929268</v>
      </c>
      <c r="II281" s="251">
        <v>3099.3058482775018</v>
      </c>
      <c r="IJ281" s="251">
        <v>3569.9324262695309</v>
      </c>
      <c r="IK281" s="243">
        <v>3194.0043351593285</v>
      </c>
      <c r="IL281" s="266"/>
      <c r="IM281" s="262"/>
      <c r="IN281" s="252"/>
      <c r="IO281" s="418">
        <v>1057</v>
      </c>
      <c r="IP281" s="284"/>
      <c r="IQ281" s="284"/>
      <c r="IR281" s="420">
        <v>1272</v>
      </c>
      <c r="IS281" s="418">
        <v>1500.1</v>
      </c>
      <c r="IT281" s="284"/>
      <c r="IU281" s="284"/>
      <c r="IV281" s="420">
        <v>1965.6</v>
      </c>
      <c r="IW281" s="278">
        <v>2919.5815078021596</v>
      </c>
      <c r="IX281" s="251">
        <v>3323.5436996555104</v>
      </c>
      <c r="IY281" s="251">
        <v>3621.9871760105621</v>
      </c>
      <c r="IZ281" s="243">
        <v>3523.4672473017004</v>
      </c>
      <c r="JA281" s="266"/>
      <c r="JB281" s="262">
        <v>122.56136731112494</v>
      </c>
      <c r="JC281" s="284">
        <v>119.05713009888279</v>
      </c>
      <c r="JD281" s="284">
        <v>159.22527020828102</v>
      </c>
      <c r="JE281" s="252">
        <v>110.73106742451162</v>
      </c>
      <c r="JF281" s="262"/>
      <c r="JG281" s="284"/>
      <c r="JH281" s="252"/>
      <c r="JI281" s="262"/>
      <c r="JJ281" s="252"/>
      <c r="JK281" s="278">
        <v>3646.4595004428325</v>
      </c>
      <c r="JL281" s="251">
        <v>3586.9258017394841</v>
      </c>
      <c r="JM281" s="251">
        <v>4019.7288195401579</v>
      </c>
      <c r="JN281" s="243">
        <v>4072.9802013596777</v>
      </c>
      <c r="JO281" s="418">
        <v>0</v>
      </c>
      <c r="JP281" s="420">
        <v>2.83</v>
      </c>
      <c r="JQ281" s="278">
        <v>1644.4602205085582</v>
      </c>
      <c r="JR281" s="251">
        <v>2104.5899460691871</v>
      </c>
      <c r="JS281" s="251">
        <v>2180.0369840245148</v>
      </c>
      <c r="JT281" s="243">
        <v>2154.9093257404766</v>
      </c>
      <c r="JU281" s="418">
        <v>1451.7</v>
      </c>
      <c r="JV281" s="284"/>
      <c r="JW281" s="284"/>
      <c r="JX281" s="420">
        <v>1517</v>
      </c>
      <c r="JY281" s="262">
        <v>505.91692982477645</v>
      </c>
      <c r="JZ281" s="284">
        <v>519.88723902504171</v>
      </c>
      <c r="KA281" s="284">
        <v>512.82221943780758</v>
      </c>
      <c r="KB281" s="252">
        <v>381.20745149026607</v>
      </c>
      <c r="KC281" s="262"/>
      <c r="KD281" s="284"/>
      <c r="KE281" s="284"/>
      <c r="KF281" s="288"/>
    </row>
    <row r="282" spans="1:292" s="151" customFormat="1" ht="14">
      <c r="A282" s="884"/>
      <c r="B282" s="755" t="s">
        <v>493</v>
      </c>
      <c r="C282" s="266"/>
      <c r="D282" s="262">
        <v>132.5174277554348</v>
      </c>
      <c r="E282" s="284">
        <v>145.53794878575027</v>
      </c>
      <c r="F282" s="284">
        <v>162.72949165632656</v>
      </c>
      <c r="G282" s="284">
        <v>143.11451304623145</v>
      </c>
      <c r="H282" s="252">
        <v>107.53911105329509</v>
      </c>
      <c r="I282" s="278">
        <v>1554.2574637523601</v>
      </c>
      <c r="J282" s="251">
        <v>1548.1004131986001</v>
      </c>
      <c r="K282" s="251">
        <v>1803.5971241151501</v>
      </c>
      <c r="L282" s="243">
        <v>1851.3652335459301</v>
      </c>
      <c r="M282" s="418">
        <v>1702</v>
      </c>
      <c r="N282" s="284"/>
      <c r="O282" s="284"/>
      <c r="P282" s="420">
        <v>2575</v>
      </c>
      <c r="Q282" s="262"/>
      <c r="R282" s="284"/>
      <c r="S282" s="284"/>
      <c r="T282" s="252"/>
      <c r="U282" s="262"/>
      <c r="V282" s="284"/>
      <c r="W282" s="252"/>
      <c r="X282" s="610">
        <v>2097.3365224860013</v>
      </c>
      <c r="Y282" s="642">
        <v>2059.6899827489324</v>
      </c>
      <c r="Z282" s="642">
        <v>2827.1755322352947</v>
      </c>
      <c r="AA282" s="611">
        <v>2717.048565175664</v>
      </c>
      <c r="AB282" s="262">
        <v>1808.5758442445735</v>
      </c>
      <c r="AC282" s="284">
        <v>1877.2264061297335</v>
      </c>
      <c r="AD282" s="284">
        <v>2253.3626418339777</v>
      </c>
      <c r="AE282" s="252">
        <v>2358.3588337157948</v>
      </c>
      <c r="AF282" s="418"/>
      <c r="AG282" s="284"/>
      <c r="AH282" s="284"/>
      <c r="AI282" s="419"/>
      <c r="AJ282" s="420"/>
      <c r="AK282" s="262">
        <v>1734.008626124988</v>
      </c>
      <c r="AL282" s="284"/>
      <c r="AM282" s="284"/>
      <c r="AN282" s="420">
        <v>2830</v>
      </c>
      <c r="AO282" s="418">
        <v>406</v>
      </c>
      <c r="AP282" s="420">
        <v>384</v>
      </c>
      <c r="AQ282" s="610">
        <v>3174.4507523175635</v>
      </c>
      <c r="AR282" s="642">
        <v>3495.5012985665649</v>
      </c>
      <c r="AS282" s="642">
        <v>3918.2881820610341</v>
      </c>
      <c r="AT282" s="611">
        <v>3994.68678830319</v>
      </c>
      <c r="AU282" s="278">
        <v>1863.1693629473</v>
      </c>
      <c r="AV282" s="251">
        <v>2061.1880263939402</v>
      </c>
      <c r="AW282" s="251">
        <v>2151.8569359826201</v>
      </c>
      <c r="AX282" s="243">
        <v>2557.8988073382102</v>
      </c>
      <c r="AY282" s="418"/>
      <c r="AZ282" s="419"/>
      <c r="BA282" s="419"/>
      <c r="BB282" s="420"/>
      <c r="BC282" s="278">
        <v>1624.9290882695234</v>
      </c>
      <c r="BD282" s="251">
        <v>1718.5109995131493</v>
      </c>
      <c r="BE282" s="251">
        <v>1902.2515938269839</v>
      </c>
      <c r="BF282" s="243">
        <v>2159.9581536217324</v>
      </c>
      <c r="BG282" s="418">
        <v>1542.2</v>
      </c>
      <c r="BH282" s="284"/>
      <c r="BI282" s="284"/>
      <c r="BJ282" s="420">
        <v>1739.9</v>
      </c>
      <c r="BK282" s="262"/>
      <c r="BL282" s="252"/>
      <c r="BM282" s="610">
        <v>545.5038122652129</v>
      </c>
      <c r="BN282" s="642">
        <v>474.40624949703573</v>
      </c>
      <c r="BO282" s="642">
        <v>630.30782416797604</v>
      </c>
      <c r="BP282" s="611">
        <v>594.42896771096287</v>
      </c>
      <c r="BQ282" s="266"/>
      <c r="BR282" s="262"/>
      <c r="BS282" s="284"/>
      <c r="BT282" s="252"/>
      <c r="BU282" s="262"/>
      <c r="BV282" s="284"/>
      <c r="BW282" s="252"/>
      <c r="BX282" s="262"/>
      <c r="BY282" s="284"/>
      <c r="BZ282" s="252"/>
      <c r="CA282" s="262"/>
      <c r="CB282" s="284"/>
      <c r="CC282" s="252"/>
      <c r="CD282" s="262"/>
      <c r="CE282" s="284"/>
      <c r="CF282" s="252"/>
      <c r="CG282" s="262"/>
      <c r="CH282" s="284"/>
      <c r="CI282" s="252"/>
      <c r="CJ282" s="262">
        <v>72.900000000000006</v>
      </c>
      <c r="CK282" s="252">
        <v>53.1</v>
      </c>
      <c r="CL282" s="610">
        <v>2310.961694302483</v>
      </c>
      <c r="CM282" s="252">
        <v>1681.6</v>
      </c>
      <c r="CN282" s="610">
        <v>2449</v>
      </c>
      <c r="CO282" s="611">
        <v>2727.4167787919064</v>
      </c>
      <c r="CP282" s="756">
        <v>6020.7241093248986</v>
      </c>
      <c r="CQ282" s="757">
        <v>5980.6748222885062</v>
      </c>
      <c r="CR282" s="266">
        <v>5173.5434520822546</v>
      </c>
      <c r="CS282" s="266">
        <v>5920.7575859682893</v>
      </c>
      <c r="CT282" s="262">
        <v>3697.6307496741729</v>
      </c>
      <c r="CU282" s="252">
        <v>3120.9437035182245</v>
      </c>
      <c r="CV282" s="604">
        <v>3129.7469584405771</v>
      </c>
      <c r="CW282" s="748">
        <v>3600.909470341694</v>
      </c>
      <c r="CX282" s="748">
        <v>4221.076467442198</v>
      </c>
      <c r="CY282" s="605">
        <v>4235.1000000000004</v>
      </c>
      <c r="CZ282" s="266">
        <v>325.8</v>
      </c>
      <c r="DA282" s="262">
        <v>564</v>
      </c>
      <c r="DB282" s="284">
        <v>637</v>
      </c>
      <c r="DC282" s="284">
        <v>641</v>
      </c>
      <c r="DD282" s="284">
        <v>519</v>
      </c>
      <c r="DE282" s="252">
        <v>451.8</v>
      </c>
      <c r="DF282" s="610">
        <v>754.3029103701532</v>
      </c>
      <c r="DG282" s="642">
        <v>834.71247096215075</v>
      </c>
      <c r="DH282" s="642">
        <v>926.0208636385297</v>
      </c>
      <c r="DI282" s="642">
        <v>811.28352296707271</v>
      </c>
      <c r="DJ282" s="611">
        <v>649.61955657273108</v>
      </c>
      <c r="DK282" s="262">
        <v>423.02034462581366</v>
      </c>
      <c r="DL282" s="284">
        <v>501.2121996642627</v>
      </c>
      <c r="DM282" s="284">
        <v>523.13657006130131</v>
      </c>
      <c r="DN282" s="252">
        <v>428.6521431218963</v>
      </c>
      <c r="DO282" s="278">
        <v>2151.3529963300375</v>
      </c>
      <c r="DP282" s="251">
        <v>2499.3438093821255</v>
      </c>
      <c r="DQ282" s="251">
        <v>2894.0232756372466</v>
      </c>
      <c r="DR282" s="243">
        <v>3528.3263527571089</v>
      </c>
      <c r="DS282" s="610">
        <v>2628.4261300244502</v>
      </c>
      <c r="DT282" s="642">
        <v>3082.6316336884715</v>
      </c>
      <c r="DU282" s="642">
        <v>3748.4909510381267</v>
      </c>
      <c r="DV282" s="611">
        <v>479.09211765413113</v>
      </c>
      <c r="DW282" s="749"/>
      <c r="DX282" s="749"/>
      <c r="DY282" s="418">
        <v>2805</v>
      </c>
      <c r="DZ282" s="284"/>
      <c r="EA282" s="284"/>
      <c r="EB282" s="420">
        <v>8163</v>
      </c>
      <c r="EC282" s="266"/>
      <c r="ED282" s="266"/>
      <c r="EE282" s="262"/>
      <c r="EF282" s="252"/>
      <c r="EG282" s="262"/>
      <c r="EH282" s="252"/>
      <c r="EI282" s="262"/>
      <c r="EJ282" s="252"/>
      <c r="EK282" s="262"/>
      <c r="EL282" s="284"/>
      <c r="EM282" s="252"/>
      <c r="EN282" s="418">
        <v>5001</v>
      </c>
      <c r="EO282" s="420">
        <v>5288</v>
      </c>
      <c r="EP282" s="262"/>
      <c r="EQ282" s="252"/>
      <c r="ER282" s="262"/>
      <c r="ES282" s="252"/>
      <c r="ET282" s="262"/>
      <c r="EU282" s="284"/>
      <c r="EV282" s="284"/>
      <c r="EW282" s="252"/>
      <c r="EX282" s="278">
        <v>1478.18232180994</v>
      </c>
      <c r="EY282" s="251">
        <v>1725.88459990295</v>
      </c>
      <c r="EZ282" s="251">
        <v>2072.3276651525798</v>
      </c>
      <c r="FA282" s="243">
        <v>2270.1048199526399</v>
      </c>
      <c r="FB282" s="262"/>
      <c r="FC282" s="252"/>
      <c r="FD282" s="262"/>
      <c r="FE282" s="284"/>
      <c r="FF282" s="284"/>
      <c r="FG282" s="252"/>
      <c r="FH282" s="262"/>
      <c r="FI282" s="252"/>
      <c r="FJ282" s="262"/>
      <c r="FK282" s="252"/>
      <c r="FL282" s="418">
        <v>2886</v>
      </c>
      <c r="FM282" s="420">
        <v>2956</v>
      </c>
      <c r="FN282" s="262"/>
      <c r="FO282" s="284"/>
      <c r="FP282" s="284"/>
      <c r="FQ282" s="252"/>
      <c r="FR282" s="262">
        <v>910</v>
      </c>
      <c r="FS282" s="606">
        <v>791</v>
      </c>
      <c r="FT282" s="606">
        <v>784</v>
      </c>
      <c r="FU282" s="643">
        <v>576</v>
      </c>
      <c r="FV282" s="262"/>
      <c r="FW282" s="252"/>
      <c r="FX282" s="262">
        <v>4088</v>
      </c>
      <c r="FY282" s="252"/>
      <c r="FZ282" s="278">
        <v>3842.69448087097</v>
      </c>
      <c r="GA282" s="243">
        <v>3989.4244800976908</v>
      </c>
      <c r="GB282" s="266"/>
      <c r="GC282" s="262"/>
      <c r="GD282" s="252"/>
      <c r="GE282" s="610">
        <v>3339.6100542417812</v>
      </c>
      <c r="GF282" s="642">
        <v>3634.7109441403377</v>
      </c>
      <c r="GG282" s="642">
        <v>3863.6067283505872</v>
      </c>
      <c r="GH282" s="611">
        <v>4415.034260472099</v>
      </c>
      <c r="GI282" s="266"/>
      <c r="GJ282" s="266"/>
      <c r="GK282" s="266"/>
      <c r="GL282" s="266">
        <v>107.3356840364808</v>
      </c>
      <c r="GM282" s="278">
        <v>1913.559402420133</v>
      </c>
      <c r="GN282" s="251">
        <v>1984.8325919830136</v>
      </c>
      <c r="GO282" s="251">
        <v>2077.520514095926</v>
      </c>
      <c r="GP282" s="243">
        <v>2300.2519831586314</v>
      </c>
      <c r="GQ282" s="278">
        <v>1330.7005424242104</v>
      </c>
      <c r="GR282" s="251">
        <v>1396.2668639515407</v>
      </c>
      <c r="GS282" s="251">
        <v>1519.4217424386279</v>
      </c>
      <c r="GT282" s="243">
        <v>1588.5944995007947</v>
      </c>
      <c r="GU282" s="278">
        <v>1507.24970656963</v>
      </c>
      <c r="GV282" s="251">
        <v>1592.6080177777701</v>
      </c>
      <c r="GW282" s="251">
        <v>2055.72299412866</v>
      </c>
      <c r="GX282" s="243">
        <v>1932.9357882162601</v>
      </c>
      <c r="GY282" s="278">
        <v>1654.78786252601</v>
      </c>
      <c r="GZ282" s="251">
        <v>1901.4441458845799</v>
      </c>
      <c r="HA282" s="251">
        <v>2012.6073297773501</v>
      </c>
      <c r="HB282" s="243">
        <v>2105.35393574727</v>
      </c>
      <c r="HC282" s="266">
        <v>808</v>
      </c>
      <c r="HD282" s="262"/>
      <c r="HE282" s="252"/>
      <c r="HF282" s="610">
        <v>2544.0436310699502</v>
      </c>
      <c r="HG282" s="642">
        <v>2876.0206350359917</v>
      </c>
      <c r="HH282" s="642">
        <v>3453.1697866999457</v>
      </c>
      <c r="HI282" s="611">
        <v>3638.8772172669264</v>
      </c>
      <c r="HJ282" s="262"/>
      <c r="HK282" s="252"/>
      <c r="HL282" s="418">
        <v>2283.5</v>
      </c>
      <c r="HM282" s="419">
        <v>2291.3000000000002</v>
      </c>
      <c r="HN282" s="419">
        <v>2400.3000000000002</v>
      </c>
      <c r="HO282" s="420">
        <v>3360.9</v>
      </c>
      <c r="HP282" s="418">
        <v>143</v>
      </c>
      <c r="HQ282" s="420">
        <v>199</v>
      </c>
      <c r="HR282" s="278">
        <v>1639.97489590138</v>
      </c>
      <c r="HS282" s="251">
        <v>1805.23744786884</v>
      </c>
      <c r="HT282" s="251">
        <v>1930.4956461802501</v>
      </c>
      <c r="HU282" s="243">
        <v>2115.7560814498802</v>
      </c>
      <c r="HV282" s="262"/>
      <c r="HW282" s="252"/>
      <c r="HX282" s="262"/>
      <c r="HY282" s="252"/>
      <c r="HZ282" s="278">
        <v>882.38082939575747</v>
      </c>
      <c r="IA282" s="251">
        <v>911.27292526565975</v>
      </c>
      <c r="IB282" s="251">
        <v>927.68737357997429</v>
      </c>
      <c r="IC282" s="243">
        <v>1057.983568540456</v>
      </c>
      <c r="ID282" s="262"/>
      <c r="IE282" s="252"/>
      <c r="IF282" s="262"/>
      <c r="IG282" s="252"/>
      <c r="IH282" s="278">
        <v>2622.9401979591808</v>
      </c>
      <c r="II282" s="251">
        <v>2650.4885477103608</v>
      </c>
      <c r="IJ282" s="251">
        <v>3020.4503470059481</v>
      </c>
      <c r="IK282" s="243">
        <v>2900.7193684323438</v>
      </c>
      <c r="IL282" s="266"/>
      <c r="IM282" s="262"/>
      <c r="IN282" s="252"/>
      <c r="IO282" s="418">
        <v>1144</v>
      </c>
      <c r="IP282" s="284"/>
      <c r="IQ282" s="284"/>
      <c r="IR282" s="420">
        <v>1541</v>
      </c>
      <c r="IS282" s="418">
        <v>1765.7</v>
      </c>
      <c r="IT282" s="284"/>
      <c r="IU282" s="284"/>
      <c r="IV282" s="420">
        <v>2403.6</v>
      </c>
      <c r="IW282" s="278">
        <v>2563.072504413311</v>
      </c>
      <c r="IX282" s="251">
        <v>2776.7135023756186</v>
      </c>
      <c r="IY282" s="251">
        <v>3092.9006719266627</v>
      </c>
      <c r="IZ282" s="243">
        <v>3337.2782655118176</v>
      </c>
      <c r="JA282" s="266"/>
      <c r="JB282" s="262">
        <v>143.45836825460842</v>
      </c>
      <c r="JC282" s="284">
        <v>148.67917904989739</v>
      </c>
      <c r="JD282" s="284">
        <v>179.77540677411565</v>
      </c>
      <c r="JE282" s="252">
        <v>151.11795520728236</v>
      </c>
      <c r="JF282" s="262"/>
      <c r="JG282" s="284"/>
      <c r="JH282" s="252"/>
      <c r="JI282" s="262"/>
      <c r="JJ282" s="252"/>
      <c r="JK282" s="278">
        <v>2837.0063257330448</v>
      </c>
      <c r="JL282" s="251">
        <v>2960.4588048608039</v>
      </c>
      <c r="JM282" s="251">
        <v>3170.5990989190441</v>
      </c>
      <c r="JN282" s="243">
        <v>3439.6509658010186</v>
      </c>
      <c r="JO282" s="418">
        <v>13.4</v>
      </c>
      <c r="JP282" s="420">
        <v>11</v>
      </c>
      <c r="JQ282" s="278">
        <v>1825.3778196629798</v>
      </c>
      <c r="JR282" s="251">
        <v>2209.4646087619562</v>
      </c>
      <c r="JS282" s="251">
        <v>2382.303013671979</v>
      </c>
      <c r="JT282" s="243">
        <v>2431.0521010968851</v>
      </c>
      <c r="JU282" s="418">
        <v>1546.3</v>
      </c>
      <c r="JV282" s="284"/>
      <c r="JW282" s="284"/>
      <c r="JX282" s="420">
        <v>2025.8</v>
      </c>
      <c r="JY282" s="262">
        <v>698.47272324541859</v>
      </c>
      <c r="JZ282" s="284">
        <v>720.19274825103321</v>
      </c>
      <c r="KA282" s="284">
        <v>727.02514317493615</v>
      </c>
      <c r="KB282" s="252">
        <v>675.96283206859732</v>
      </c>
      <c r="KC282" s="262"/>
      <c r="KD282" s="284"/>
      <c r="KE282" s="284"/>
      <c r="KF282" s="288"/>
    </row>
    <row r="283" spans="1:292" s="151" customFormat="1" ht="14">
      <c r="A283" s="885"/>
      <c r="B283" s="755" t="s">
        <v>494</v>
      </c>
      <c r="C283" s="266"/>
      <c r="D283" s="262">
        <v>116.41576422730787</v>
      </c>
      <c r="E283" s="284">
        <v>136.4512982193223</v>
      </c>
      <c r="F283" s="284">
        <v>142.5128249636164</v>
      </c>
      <c r="G283" s="284">
        <v>153.78703642297407</v>
      </c>
      <c r="H283" s="252">
        <v>146.02471246145817</v>
      </c>
      <c r="I283" s="278">
        <v>994</v>
      </c>
      <c r="J283" s="251">
        <v>1027</v>
      </c>
      <c r="K283" s="251">
        <v>1155</v>
      </c>
      <c r="L283" s="243">
        <v>1183</v>
      </c>
      <c r="M283" s="418">
        <v>815</v>
      </c>
      <c r="N283" s="284"/>
      <c r="O283" s="284"/>
      <c r="P283" s="420">
        <v>1174</v>
      </c>
      <c r="Q283" s="262"/>
      <c r="R283" s="284"/>
      <c r="S283" s="284"/>
      <c r="T283" s="252"/>
      <c r="U283" s="262"/>
      <c r="V283" s="284"/>
      <c r="W283" s="252"/>
      <c r="X283" s="610">
        <v>1317.5171157875384</v>
      </c>
      <c r="Y283" s="642">
        <v>1305.62413301835</v>
      </c>
      <c r="Z283" s="642">
        <v>1737.6185848244256</v>
      </c>
      <c r="AA283" s="611">
        <v>1808.8545236192631</v>
      </c>
      <c r="AB283" s="262">
        <v>960.66764667945756</v>
      </c>
      <c r="AC283" s="284">
        <v>1034.3718413883605</v>
      </c>
      <c r="AD283" s="284">
        <v>1232.1720011093598</v>
      </c>
      <c r="AE283" s="252">
        <v>1361.2194728015868</v>
      </c>
      <c r="AF283" s="418"/>
      <c r="AG283" s="284"/>
      <c r="AH283" s="284"/>
      <c r="AI283" s="419"/>
      <c r="AJ283" s="420"/>
      <c r="AK283" s="262">
        <v>762.5131770977722</v>
      </c>
      <c r="AL283" s="284"/>
      <c r="AM283" s="284"/>
      <c r="AN283" s="420">
        <v>1311</v>
      </c>
      <c r="AO283" s="418">
        <v>354</v>
      </c>
      <c r="AP283" s="420">
        <v>345</v>
      </c>
      <c r="AQ283" s="610">
        <v>1931.9800295066382</v>
      </c>
      <c r="AR283" s="642">
        <v>2177.9419978951482</v>
      </c>
      <c r="AS283" s="642">
        <v>2349.8844008492574</v>
      </c>
      <c r="AT283" s="611">
        <v>2467.4910982455731</v>
      </c>
      <c r="AU283" s="278">
        <v>717</v>
      </c>
      <c r="AV283" s="251">
        <v>901</v>
      </c>
      <c r="AW283" s="251">
        <v>932</v>
      </c>
      <c r="AX283" s="243">
        <v>1011</v>
      </c>
      <c r="AY283" s="418"/>
      <c r="AZ283" s="419"/>
      <c r="BA283" s="419"/>
      <c r="BB283" s="420"/>
      <c r="BC283" s="278">
        <v>1095.6387195066802</v>
      </c>
      <c r="BD283" s="251">
        <v>1144.4835973926456</v>
      </c>
      <c r="BE283" s="251">
        <v>1262.1423520315432</v>
      </c>
      <c r="BF283" s="243">
        <v>1390.4035948496348</v>
      </c>
      <c r="BG283" s="418">
        <v>831.2</v>
      </c>
      <c r="BH283" s="284"/>
      <c r="BI283" s="284"/>
      <c r="BJ283" s="420">
        <v>1000.2</v>
      </c>
      <c r="BK283" s="262"/>
      <c r="BL283" s="252"/>
      <c r="BM283" s="610">
        <v>547.71178784450262</v>
      </c>
      <c r="BN283" s="642">
        <v>502.61373857897519</v>
      </c>
      <c r="BO283" s="642">
        <v>660.46017303631072</v>
      </c>
      <c r="BP283" s="611">
        <v>684.77265472272256</v>
      </c>
      <c r="BQ283" s="266"/>
      <c r="BR283" s="262"/>
      <c r="BS283" s="284"/>
      <c r="BT283" s="252"/>
      <c r="BU283" s="262"/>
      <c r="BV283" s="284"/>
      <c r="BW283" s="252"/>
      <c r="BX283" s="262"/>
      <c r="BY283" s="284"/>
      <c r="BZ283" s="252"/>
      <c r="CA283" s="262"/>
      <c r="CB283" s="284"/>
      <c r="CC283" s="252"/>
      <c r="CD283" s="262"/>
      <c r="CE283" s="284"/>
      <c r="CF283" s="252"/>
      <c r="CG283" s="262"/>
      <c r="CH283" s="284"/>
      <c r="CI283" s="252"/>
      <c r="CJ283" s="262">
        <v>132</v>
      </c>
      <c r="CK283" s="252">
        <v>121</v>
      </c>
      <c r="CL283" s="610">
        <v>1218.2661726076274</v>
      </c>
      <c r="CM283" s="252">
        <v>949.9</v>
      </c>
      <c r="CN283" s="610">
        <v>1177</v>
      </c>
      <c r="CO283" s="611">
        <v>1358.1630314420843</v>
      </c>
      <c r="CP283" s="756">
        <v>3541.4170237377757</v>
      </c>
      <c r="CQ283" s="757">
        <v>3863.9344888156893</v>
      </c>
      <c r="CR283" s="266">
        <v>2883.5264986545167</v>
      </c>
      <c r="CS283" s="266">
        <v>3195.0369505761869</v>
      </c>
      <c r="CT283" s="262">
        <v>2074.1308955979007</v>
      </c>
      <c r="CU283" s="252">
        <v>1907.8799611099034</v>
      </c>
      <c r="CV283" s="604">
        <v>1126.0114366120386</v>
      </c>
      <c r="CW283" s="748">
        <v>1318.9372155245096</v>
      </c>
      <c r="CX283" s="748">
        <v>1525.5709554952637</v>
      </c>
      <c r="CY283" s="605">
        <v>1545.8889957112469</v>
      </c>
      <c r="CZ283" s="266">
        <v>414.8</v>
      </c>
      <c r="DA283" s="262">
        <v>531</v>
      </c>
      <c r="DB283" s="284">
        <v>585</v>
      </c>
      <c r="DC283" s="284">
        <v>611</v>
      </c>
      <c r="DD283" s="284">
        <v>543</v>
      </c>
      <c r="DE283" s="252">
        <v>520.6</v>
      </c>
      <c r="DF283" s="610">
        <v>778.84864878117332</v>
      </c>
      <c r="DG283" s="642">
        <v>761.36111355989726</v>
      </c>
      <c r="DH283" s="642">
        <v>863.12777176935435</v>
      </c>
      <c r="DI283" s="642">
        <v>880.9586605002836</v>
      </c>
      <c r="DJ283" s="611">
        <v>723.36716075772131</v>
      </c>
      <c r="DK283" s="262">
        <v>400.23396206879386</v>
      </c>
      <c r="DL283" s="284">
        <v>422.89325368980968</v>
      </c>
      <c r="DM283" s="284">
        <v>481.32124223733018</v>
      </c>
      <c r="DN283" s="252">
        <v>398.1149591030823</v>
      </c>
      <c r="DO283" s="278">
        <v>1066.3746501254066</v>
      </c>
      <c r="DP283" s="251">
        <v>1234.9716454179861</v>
      </c>
      <c r="DQ283" s="251">
        <v>1433.9461455256981</v>
      </c>
      <c r="DR283" s="243">
        <v>1875.5688634995308</v>
      </c>
      <c r="DS283" s="610">
        <v>1385.8244388423579</v>
      </c>
      <c r="DT283" s="642">
        <v>1663.9478836020219</v>
      </c>
      <c r="DU283" s="642">
        <v>2080.7110461088864</v>
      </c>
      <c r="DV283" s="611">
        <v>833.17249711751606</v>
      </c>
      <c r="DW283" s="749"/>
      <c r="DX283" s="749"/>
      <c r="DY283" s="418">
        <v>437</v>
      </c>
      <c r="DZ283" s="284"/>
      <c r="EA283" s="284"/>
      <c r="EB283" s="420">
        <v>3427</v>
      </c>
      <c r="EC283" s="266"/>
      <c r="ED283" s="266"/>
      <c r="EE283" s="262"/>
      <c r="EF283" s="252"/>
      <c r="EG283" s="262"/>
      <c r="EH283" s="252"/>
      <c r="EI283" s="262"/>
      <c r="EJ283" s="252"/>
      <c r="EK283" s="262"/>
      <c r="EL283" s="284"/>
      <c r="EM283" s="252"/>
      <c r="EN283" s="418">
        <v>2385</v>
      </c>
      <c r="EO283" s="420">
        <v>2736</v>
      </c>
      <c r="EP283" s="262"/>
      <c r="EQ283" s="252"/>
      <c r="ER283" s="262"/>
      <c r="ES283" s="252"/>
      <c r="ET283" s="262"/>
      <c r="EU283" s="284"/>
      <c r="EV283" s="284"/>
      <c r="EW283" s="252"/>
      <c r="EX283" s="278">
        <v>727</v>
      </c>
      <c r="EY283" s="251">
        <v>811</v>
      </c>
      <c r="EZ283" s="251">
        <v>973</v>
      </c>
      <c r="FA283" s="243">
        <v>1119</v>
      </c>
      <c r="FB283" s="262"/>
      <c r="FC283" s="252"/>
      <c r="FD283" s="262"/>
      <c r="FE283" s="284"/>
      <c r="FF283" s="284"/>
      <c r="FG283" s="252"/>
      <c r="FH283" s="262"/>
      <c r="FI283" s="252"/>
      <c r="FJ283" s="262"/>
      <c r="FK283" s="252"/>
      <c r="FL283" s="418">
        <v>1422</v>
      </c>
      <c r="FM283" s="420">
        <v>1509</v>
      </c>
      <c r="FN283" s="262"/>
      <c r="FO283" s="284"/>
      <c r="FP283" s="284"/>
      <c r="FQ283" s="252"/>
      <c r="FR283" s="262">
        <v>800</v>
      </c>
      <c r="FS283" s="606">
        <v>760</v>
      </c>
      <c r="FT283" s="606">
        <v>730</v>
      </c>
      <c r="FU283" s="643">
        <v>624</v>
      </c>
      <c r="FV283" s="262"/>
      <c r="FW283" s="252"/>
      <c r="FX283" s="262">
        <v>2423</v>
      </c>
      <c r="FY283" s="252"/>
      <c r="FZ283" s="278">
        <v>2323.548849353067</v>
      </c>
      <c r="GA283" s="243">
        <v>2684.3414552029212</v>
      </c>
      <c r="GB283" s="266"/>
      <c r="GC283" s="262"/>
      <c r="GD283" s="252"/>
      <c r="GE283" s="610">
        <v>2091.2159712938906</v>
      </c>
      <c r="GF283" s="642">
        <v>2369.5809067658165</v>
      </c>
      <c r="GG283" s="642">
        <v>2534.0388156936419</v>
      </c>
      <c r="GH283" s="611">
        <v>3021.2369058051904</v>
      </c>
      <c r="GI283" s="266"/>
      <c r="GJ283" s="266"/>
      <c r="GK283" s="266"/>
      <c r="GL283" s="266">
        <v>20.367812810292619</v>
      </c>
      <c r="GM283" s="278">
        <v>1246.2943065068114</v>
      </c>
      <c r="GN283" s="251">
        <v>1339.4107413762961</v>
      </c>
      <c r="GO283" s="251">
        <v>1421.5867747900575</v>
      </c>
      <c r="GP283" s="243">
        <v>1562.4578137581025</v>
      </c>
      <c r="GQ283" s="278">
        <v>784.03170525152723</v>
      </c>
      <c r="GR283" s="251">
        <v>828.32963534721137</v>
      </c>
      <c r="GS283" s="251">
        <v>901.24979398167341</v>
      </c>
      <c r="GT283" s="243">
        <v>937.83366461301284</v>
      </c>
      <c r="GU283" s="278">
        <v>850</v>
      </c>
      <c r="GV283" s="251">
        <v>910</v>
      </c>
      <c r="GW283" s="251">
        <v>1023</v>
      </c>
      <c r="GX283" s="243">
        <v>1072</v>
      </c>
      <c r="GY283" s="278">
        <v>898</v>
      </c>
      <c r="GZ283" s="251">
        <v>1069</v>
      </c>
      <c r="HA283" s="251">
        <v>1194</v>
      </c>
      <c r="HB283" s="243">
        <v>1180</v>
      </c>
      <c r="HC283" s="266">
        <v>513</v>
      </c>
      <c r="HD283" s="262"/>
      <c r="HE283" s="252"/>
      <c r="HF283" s="610">
        <v>1429.1258077685727</v>
      </c>
      <c r="HG283" s="642">
        <v>1605.7332173264019</v>
      </c>
      <c r="HH283" s="642">
        <v>1967.0623666139536</v>
      </c>
      <c r="HI283" s="611">
        <v>2310.9355654669839</v>
      </c>
      <c r="HJ283" s="262"/>
      <c r="HK283" s="252"/>
      <c r="HL283" s="418">
        <v>850.5</v>
      </c>
      <c r="HM283" s="419">
        <v>838.9</v>
      </c>
      <c r="HN283" s="419">
        <v>1049.8</v>
      </c>
      <c r="HO283" s="420">
        <v>1326.7</v>
      </c>
      <c r="HP283" s="418">
        <v>212</v>
      </c>
      <c r="HQ283" s="420">
        <v>295</v>
      </c>
      <c r="HR283" s="278">
        <v>725</v>
      </c>
      <c r="HS283" s="251">
        <v>704</v>
      </c>
      <c r="HT283" s="251">
        <v>754</v>
      </c>
      <c r="HU283" s="243">
        <v>901</v>
      </c>
      <c r="HV283" s="262"/>
      <c r="HW283" s="252"/>
      <c r="HX283" s="262"/>
      <c r="HY283" s="252"/>
      <c r="HZ283" s="278">
        <v>819.73264768441868</v>
      </c>
      <c r="IA283" s="251">
        <v>855.62231940896152</v>
      </c>
      <c r="IB283" s="251">
        <v>902.56071850691126</v>
      </c>
      <c r="IC283" s="243">
        <v>962.29556362637584</v>
      </c>
      <c r="ID283" s="262"/>
      <c r="IE283" s="252"/>
      <c r="IF283" s="262"/>
      <c r="IG283" s="252"/>
      <c r="IH283" s="278">
        <v>1601.3255814419372</v>
      </c>
      <c r="II283" s="251">
        <v>1634.531415318449</v>
      </c>
      <c r="IJ283" s="251">
        <v>1742.9999628792716</v>
      </c>
      <c r="IK283" s="243">
        <v>1822.0000640048938</v>
      </c>
      <c r="IL283" s="266"/>
      <c r="IM283" s="262"/>
      <c r="IN283" s="252"/>
      <c r="IO283" s="418">
        <v>599</v>
      </c>
      <c r="IP283" s="284"/>
      <c r="IQ283" s="284"/>
      <c r="IR283" s="420">
        <v>824</v>
      </c>
      <c r="IS283" s="418">
        <v>886.3</v>
      </c>
      <c r="IT283" s="284"/>
      <c r="IU283" s="284"/>
      <c r="IV283" s="420">
        <v>1222.3</v>
      </c>
      <c r="IW283" s="278">
        <v>1543.5067205888279</v>
      </c>
      <c r="IX283" s="251">
        <v>1696.5083291821388</v>
      </c>
      <c r="IY283" s="251">
        <v>1821.2521613989873</v>
      </c>
      <c r="IZ283" s="243">
        <v>2060.4141479325144</v>
      </c>
      <c r="JA283" s="266"/>
      <c r="JB283" s="262">
        <v>168.53472292299099</v>
      </c>
      <c r="JC283" s="284">
        <v>172.48578871140842</v>
      </c>
      <c r="JD283" s="284">
        <v>226.82115703621997</v>
      </c>
      <c r="JE283" s="252">
        <v>222.63488435778032</v>
      </c>
      <c r="JF283" s="262"/>
      <c r="JG283" s="284"/>
      <c r="JH283" s="252"/>
      <c r="JI283" s="262"/>
      <c r="JJ283" s="252"/>
      <c r="JK283" s="278">
        <v>1676.6461646666107</v>
      </c>
      <c r="JL283" s="251">
        <v>1763.2397570701849</v>
      </c>
      <c r="JM283" s="251">
        <v>1863.1245044250845</v>
      </c>
      <c r="JN283" s="243">
        <v>2068.7533501138541</v>
      </c>
      <c r="JO283" s="418">
        <v>84</v>
      </c>
      <c r="JP283" s="420">
        <v>80.400000000000006</v>
      </c>
      <c r="JQ283" s="278">
        <v>1113.3773479373808</v>
      </c>
      <c r="JR283" s="251">
        <v>1318.7139857130378</v>
      </c>
      <c r="JS283" s="251">
        <v>1452.6802231570066</v>
      </c>
      <c r="JT283" s="243">
        <v>1510.35585661137</v>
      </c>
      <c r="JU283" s="418">
        <v>929.5</v>
      </c>
      <c r="JV283" s="284"/>
      <c r="JW283" s="284"/>
      <c r="JX283" s="420">
        <v>1257.2</v>
      </c>
      <c r="JY283" s="262">
        <v>589.32094585553568</v>
      </c>
      <c r="JZ283" s="284">
        <v>580.46138644909445</v>
      </c>
      <c r="KA283" s="284">
        <v>608.507397129472</v>
      </c>
      <c r="KB283" s="252">
        <v>596.65238326753979</v>
      </c>
      <c r="KC283" s="262"/>
      <c r="KD283" s="284"/>
      <c r="KE283" s="284"/>
      <c r="KF283" s="288"/>
    </row>
    <row r="284" spans="1:292" s="151" customFormat="1" ht="14">
      <c r="A284" s="886" t="s">
        <v>558</v>
      </c>
      <c r="B284" s="755" t="s">
        <v>495</v>
      </c>
      <c r="C284" s="266"/>
      <c r="D284" s="262">
        <v>16.754606253370909</v>
      </c>
      <c r="E284" s="284">
        <v>18.348219884611485</v>
      </c>
      <c r="F284" s="284">
        <v>20.350564939770731</v>
      </c>
      <c r="G284" s="284">
        <v>21.653907258878704</v>
      </c>
      <c r="H284" s="252">
        <v>21.881803988384764</v>
      </c>
      <c r="I284" s="278">
        <v>40.180271732501097</v>
      </c>
      <c r="J284" s="251">
        <v>44.2458870432053</v>
      </c>
      <c r="K284" s="251">
        <v>49.574019174853497</v>
      </c>
      <c r="L284" s="243">
        <v>53.5892220970102</v>
      </c>
      <c r="M284" s="418">
        <v>209</v>
      </c>
      <c r="N284" s="284"/>
      <c r="O284" s="284"/>
      <c r="P284" s="420">
        <v>295</v>
      </c>
      <c r="Q284" s="262"/>
      <c r="R284" s="284"/>
      <c r="S284" s="284"/>
      <c r="T284" s="252"/>
      <c r="U284" s="262"/>
      <c r="V284" s="284"/>
      <c r="W284" s="252"/>
      <c r="X284" s="610">
        <v>231.34854339824952</v>
      </c>
      <c r="Y284" s="642">
        <v>239.25966661381628</v>
      </c>
      <c r="Z284" s="642">
        <v>315.52661672764083</v>
      </c>
      <c r="AA284" s="611">
        <v>359.01731414628324</v>
      </c>
      <c r="AB284" s="262">
        <v>177.17626734871612</v>
      </c>
      <c r="AC284" s="284">
        <v>189.35813613221848</v>
      </c>
      <c r="AD284" s="284">
        <v>222.78515040803694</v>
      </c>
      <c r="AE284" s="252">
        <v>258.94827650296753</v>
      </c>
      <c r="AF284" s="418"/>
      <c r="AG284" s="284"/>
      <c r="AH284" s="284"/>
      <c r="AI284" s="419"/>
      <c r="AJ284" s="420"/>
      <c r="AK284" s="262">
        <v>141.43882040412942</v>
      </c>
      <c r="AL284" s="284"/>
      <c r="AM284" s="284"/>
      <c r="AN284" s="420">
        <v>235</v>
      </c>
      <c r="AO284" s="418">
        <v>55.1</v>
      </c>
      <c r="AP284" s="420">
        <v>55.4</v>
      </c>
      <c r="AQ284" s="610">
        <v>91.065379627814437</v>
      </c>
      <c r="AR284" s="642">
        <v>103.42600443016319</v>
      </c>
      <c r="AS284" s="642">
        <v>112.94275383156089</v>
      </c>
      <c r="AT284" s="611">
        <v>121.54678782620458</v>
      </c>
      <c r="AU284" s="278">
        <v>93.773877667280402</v>
      </c>
      <c r="AV284" s="251">
        <v>104.98920041938</v>
      </c>
      <c r="AW284" s="251">
        <v>117.603057213732</v>
      </c>
      <c r="AX284" s="243">
        <v>131.758656859647</v>
      </c>
      <c r="AY284" s="418"/>
      <c r="AZ284" s="419"/>
      <c r="BA284" s="419"/>
      <c r="BB284" s="420"/>
      <c r="BC284" s="278">
        <v>55.799312769864656</v>
      </c>
      <c r="BD284" s="251">
        <v>58.090995746797539</v>
      </c>
      <c r="BE284" s="251">
        <v>65.261945076902222</v>
      </c>
      <c r="BF284" s="243">
        <v>71.728461611841624</v>
      </c>
      <c r="BG284" s="418">
        <v>51.2</v>
      </c>
      <c r="BH284" s="284"/>
      <c r="BI284" s="284"/>
      <c r="BJ284" s="420">
        <v>64.099999999999994</v>
      </c>
      <c r="BK284" s="262"/>
      <c r="BL284" s="252"/>
      <c r="BM284" s="610">
        <v>19.550316156670661</v>
      </c>
      <c r="BN284" s="642">
        <v>16.733707209467489</v>
      </c>
      <c r="BO284" s="642">
        <v>22.639178020019838</v>
      </c>
      <c r="BP284" s="611">
        <v>24.239790724983671</v>
      </c>
      <c r="BQ284" s="266"/>
      <c r="BR284" s="262"/>
      <c r="BS284" s="284"/>
      <c r="BT284" s="252"/>
      <c r="BU284" s="262"/>
      <c r="BV284" s="284"/>
      <c r="BW284" s="252"/>
      <c r="BX284" s="262"/>
      <c r="BY284" s="284"/>
      <c r="BZ284" s="252"/>
      <c r="CA284" s="262"/>
      <c r="CB284" s="284"/>
      <c r="CC284" s="252"/>
      <c r="CD284" s="262"/>
      <c r="CE284" s="284"/>
      <c r="CF284" s="252"/>
      <c r="CG284" s="262"/>
      <c r="CH284" s="284"/>
      <c r="CI284" s="252"/>
      <c r="CJ284" s="262">
        <v>19.100000000000001</v>
      </c>
      <c r="CK284" s="252">
        <v>18.600000000000001</v>
      </c>
      <c r="CL284" s="610">
        <v>503.03768210326496</v>
      </c>
      <c r="CM284" s="252">
        <v>451.7</v>
      </c>
      <c r="CN284" s="610">
        <v>270.8</v>
      </c>
      <c r="CO284" s="611">
        <v>317.0989780452914</v>
      </c>
      <c r="CP284" s="756">
        <v>795.72263743961764</v>
      </c>
      <c r="CQ284" s="757">
        <v>923.27998151740553</v>
      </c>
      <c r="CR284" s="266">
        <v>675.62642430182746</v>
      </c>
      <c r="CS284" s="266">
        <v>785.71595683587441</v>
      </c>
      <c r="CT284" s="262">
        <v>353.63973533518327</v>
      </c>
      <c r="CU284" s="252">
        <v>356.60004317046224</v>
      </c>
      <c r="CV284" s="604">
        <v>245.29331150476284</v>
      </c>
      <c r="CW284" s="748">
        <v>288.01825467836596</v>
      </c>
      <c r="CX284" s="748">
        <v>327.21851088600999</v>
      </c>
      <c r="CY284" s="605">
        <v>359.00387828140941</v>
      </c>
      <c r="CZ284" s="266">
        <v>44.15</v>
      </c>
      <c r="DA284" s="262">
        <v>62</v>
      </c>
      <c r="DB284" s="284">
        <v>65.900000000000006</v>
      </c>
      <c r="DC284" s="284">
        <v>72.8</v>
      </c>
      <c r="DD284" s="284">
        <v>71.599999999999994</v>
      </c>
      <c r="DE284" s="252">
        <v>70.2</v>
      </c>
      <c r="DF284" s="610">
        <v>67.384659974341872</v>
      </c>
      <c r="DG284" s="642">
        <v>74.219861687249988</v>
      </c>
      <c r="DH284" s="642">
        <v>82.530941001018491</v>
      </c>
      <c r="DI284" s="642">
        <v>85.674757138311364</v>
      </c>
      <c r="DJ284" s="611">
        <v>84.353799181388894</v>
      </c>
      <c r="DK284" s="262">
        <v>49.922933695309936</v>
      </c>
      <c r="DL284" s="284">
        <v>61.758898464692528</v>
      </c>
      <c r="DM284" s="284">
        <v>61.14074352554973</v>
      </c>
      <c r="DN284" s="252">
        <v>57.3585513500567</v>
      </c>
      <c r="DO284" s="278">
        <v>295.89723965138973</v>
      </c>
      <c r="DP284" s="251">
        <v>310.14742569005796</v>
      </c>
      <c r="DQ284" s="251">
        <v>369.02947779062276</v>
      </c>
      <c r="DR284" s="243">
        <v>457.29350486360329</v>
      </c>
      <c r="DS284" s="610">
        <v>279.93563517392994</v>
      </c>
      <c r="DT284" s="642">
        <v>338.08061096686646</v>
      </c>
      <c r="DU284" s="642">
        <v>434.09071257867851</v>
      </c>
      <c r="DV284" s="611">
        <v>363.60208856317365</v>
      </c>
      <c r="DW284" s="749"/>
      <c r="DX284" s="749"/>
      <c r="DY284" s="418">
        <v>1000</v>
      </c>
      <c r="DZ284" s="284"/>
      <c r="EA284" s="284"/>
      <c r="EB284" s="420">
        <v>557</v>
      </c>
      <c r="EC284" s="266"/>
      <c r="ED284" s="266"/>
      <c r="EE284" s="262"/>
      <c r="EF284" s="252"/>
      <c r="EG284" s="262"/>
      <c r="EH284" s="252"/>
      <c r="EI284" s="262"/>
      <c r="EJ284" s="252"/>
      <c r="EK284" s="262"/>
      <c r="EL284" s="284"/>
      <c r="EM284" s="252"/>
      <c r="EN284" s="418">
        <v>848</v>
      </c>
      <c r="EO284" s="420">
        <v>895</v>
      </c>
      <c r="EP284" s="262"/>
      <c r="EQ284" s="252"/>
      <c r="ER284" s="262"/>
      <c r="ES284" s="252"/>
      <c r="ET284" s="262"/>
      <c r="EU284" s="284"/>
      <c r="EV284" s="284"/>
      <c r="EW284" s="252"/>
      <c r="EX284" s="278">
        <v>88.986732935558905</v>
      </c>
      <c r="EY284" s="251">
        <v>103.53146170693699</v>
      </c>
      <c r="EZ284" s="251">
        <v>115.306180382185</v>
      </c>
      <c r="FA284" s="243">
        <v>128.30287767246099</v>
      </c>
      <c r="FB284" s="262"/>
      <c r="FC284" s="252"/>
      <c r="FD284" s="262"/>
      <c r="FE284" s="284"/>
      <c r="FF284" s="284"/>
      <c r="FG284" s="252"/>
      <c r="FH284" s="262"/>
      <c r="FI284" s="252"/>
      <c r="FJ284" s="262"/>
      <c r="FK284" s="252"/>
      <c r="FL284" s="418">
        <v>422</v>
      </c>
      <c r="FM284" s="420">
        <v>458</v>
      </c>
      <c r="FN284" s="262"/>
      <c r="FO284" s="284"/>
      <c r="FP284" s="284"/>
      <c r="FQ284" s="252"/>
      <c r="FR284" s="262">
        <v>70</v>
      </c>
      <c r="FS284" s="606">
        <v>67</v>
      </c>
      <c r="FT284" s="606">
        <v>66</v>
      </c>
      <c r="FU284" s="643">
        <v>68</v>
      </c>
      <c r="FV284" s="262"/>
      <c r="FW284" s="252"/>
      <c r="FX284" s="262">
        <v>469.7</v>
      </c>
      <c r="FY284" s="252"/>
      <c r="FZ284" s="278">
        <v>423.09725661042029</v>
      </c>
      <c r="GA284" s="243">
        <v>453.65196488064532</v>
      </c>
      <c r="GB284" s="266"/>
      <c r="GC284" s="262"/>
      <c r="GD284" s="252"/>
      <c r="GE284" s="610">
        <v>91.065280893535217</v>
      </c>
      <c r="GF284" s="642">
        <v>102.12399792836783</v>
      </c>
      <c r="GG284" s="642">
        <v>114.77210235898765</v>
      </c>
      <c r="GH284" s="611">
        <v>132.50991717812141</v>
      </c>
      <c r="GI284" s="266"/>
      <c r="GJ284" s="266"/>
      <c r="GK284" s="266"/>
      <c r="GL284" s="266">
        <v>0.47692775501757306</v>
      </c>
      <c r="GM284" s="278">
        <v>81.359455421494843</v>
      </c>
      <c r="GN284" s="251">
        <v>85.597077659783508</v>
      </c>
      <c r="GO284" s="251">
        <v>89.238390985012487</v>
      </c>
      <c r="GP284" s="243">
        <v>100.99616670902755</v>
      </c>
      <c r="GQ284" s="278">
        <v>82.250429499857177</v>
      </c>
      <c r="GR284" s="251">
        <v>89.235662027226724</v>
      </c>
      <c r="GS284" s="251">
        <v>94.85089789690241</v>
      </c>
      <c r="GT284" s="243">
        <v>98.807338852621214</v>
      </c>
      <c r="GU284" s="278">
        <v>80.826293790150402</v>
      </c>
      <c r="GV284" s="251">
        <v>94.810321424827507</v>
      </c>
      <c r="GW284" s="251">
        <v>105.964828659695</v>
      </c>
      <c r="GX284" s="243">
        <v>115.503303060397</v>
      </c>
      <c r="GY284" s="278">
        <v>101.378507203656</v>
      </c>
      <c r="GZ284" s="251">
        <v>108.27763140762301</v>
      </c>
      <c r="HA284" s="251">
        <v>113.495520890253</v>
      </c>
      <c r="HB284" s="243">
        <v>132.60158323870499</v>
      </c>
      <c r="HC284" s="266">
        <v>132</v>
      </c>
      <c r="HD284" s="262"/>
      <c r="HE284" s="252"/>
      <c r="HF284" s="610">
        <v>129.38578214577322</v>
      </c>
      <c r="HG284" s="642">
        <v>147.42031199958711</v>
      </c>
      <c r="HH284" s="642">
        <v>182.49006909796634</v>
      </c>
      <c r="HI284" s="611">
        <v>224.09687627707572</v>
      </c>
      <c r="HJ284" s="262"/>
      <c r="HK284" s="252"/>
      <c r="HL284" s="418">
        <v>245</v>
      </c>
      <c r="HM284" s="419">
        <v>256.7</v>
      </c>
      <c r="HN284" s="419">
        <v>312</v>
      </c>
      <c r="HO284" s="420">
        <v>369.4</v>
      </c>
      <c r="HP284" s="418">
        <v>28</v>
      </c>
      <c r="HQ284" s="420">
        <v>39</v>
      </c>
      <c r="HR284" s="278">
        <v>179.457551727902</v>
      </c>
      <c r="HS284" s="251">
        <v>199.372556419793</v>
      </c>
      <c r="HT284" s="251">
        <v>215.094885696869</v>
      </c>
      <c r="HU284" s="243">
        <v>235.70570726554001</v>
      </c>
      <c r="HV284" s="262"/>
      <c r="HW284" s="252"/>
      <c r="HX284" s="262"/>
      <c r="HY284" s="252"/>
      <c r="HZ284" s="278">
        <v>27.333473578861483</v>
      </c>
      <c r="IA284" s="251">
        <v>28.461316097372116</v>
      </c>
      <c r="IB284" s="251">
        <v>28.903870621216051</v>
      </c>
      <c r="IC284" s="243">
        <v>31.516605341879494</v>
      </c>
      <c r="ID284" s="262"/>
      <c r="IE284" s="252"/>
      <c r="IF284" s="262"/>
      <c r="IG284" s="252"/>
      <c r="IH284" s="278">
        <v>327.45688907036356</v>
      </c>
      <c r="II284" s="251">
        <v>334.93088494088852</v>
      </c>
      <c r="IJ284" s="251">
        <v>371.80244692327801</v>
      </c>
      <c r="IK284" s="243">
        <v>375.73670886569846</v>
      </c>
      <c r="IL284" s="266"/>
      <c r="IM284" s="262"/>
      <c r="IN284" s="252"/>
      <c r="IO284" s="418">
        <v>60</v>
      </c>
      <c r="IP284" s="284"/>
      <c r="IQ284" s="284"/>
      <c r="IR284" s="420">
        <v>76</v>
      </c>
      <c r="IS284" s="418">
        <v>134.4</v>
      </c>
      <c r="IT284" s="284"/>
      <c r="IU284" s="284"/>
      <c r="IV284" s="420">
        <v>188.3</v>
      </c>
      <c r="IW284" s="278">
        <v>144.61654098620966</v>
      </c>
      <c r="IX284" s="251">
        <v>157.15394495735538</v>
      </c>
      <c r="IY284" s="251">
        <v>176.52078987615764</v>
      </c>
      <c r="IZ284" s="243">
        <v>211.88775275672921</v>
      </c>
      <c r="JA284" s="266"/>
      <c r="JB284" s="262">
        <v>29.361822622640311</v>
      </c>
      <c r="JC284" s="284">
        <v>32.679865626664323</v>
      </c>
      <c r="JD284" s="284">
        <v>37.922700108527216</v>
      </c>
      <c r="JE284" s="252">
        <v>36.641039095247805</v>
      </c>
      <c r="JF284" s="262"/>
      <c r="JG284" s="284"/>
      <c r="JH284" s="252"/>
      <c r="JI284" s="262"/>
      <c r="JJ284" s="252"/>
      <c r="JK284" s="278">
        <v>269.31059017045379</v>
      </c>
      <c r="JL284" s="251">
        <v>279.66540741519674</v>
      </c>
      <c r="JM284" s="251">
        <v>298.85849787834383</v>
      </c>
      <c r="JN284" s="243">
        <v>329.86472205919159</v>
      </c>
      <c r="JO284" s="418">
        <v>22.4</v>
      </c>
      <c r="JP284" s="420">
        <v>17.8</v>
      </c>
      <c r="JQ284" s="278">
        <v>78.031957565751242</v>
      </c>
      <c r="JR284" s="251">
        <v>91.123510463871483</v>
      </c>
      <c r="JS284" s="251">
        <v>97.264840871592853</v>
      </c>
      <c r="JT284" s="243">
        <v>104.17814781101156</v>
      </c>
      <c r="JU284" s="418">
        <v>125.2</v>
      </c>
      <c r="JV284" s="284"/>
      <c r="JW284" s="284"/>
      <c r="JX284" s="420">
        <v>176.6</v>
      </c>
      <c r="JY284" s="262">
        <v>55.957411481037916</v>
      </c>
      <c r="JZ284" s="284">
        <v>58.411499616674917</v>
      </c>
      <c r="KA284" s="284">
        <v>60.076451700422439</v>
      </c>
      <c r="KB284" s="252">
        <v>64.250628121842809</v>
      </c>
      <c r="KC284" s="262"/>
      <c r="KD284" s="284"/>
      <c r="KE284" s="284"/>
      <c r="KF284" s="288"/>
    </row>
    <row r="285" spans="1:292" s="151" customFormat="1" ht="14">
      <c r="A285" s="887"/>
      <c r="B285" s="755" t="s">
        <v>496</v>
      </c>
      <c r="C285" s="266"/>
      <c r="D285" s="262">
        <v>55.250573060357247</v>
      </c>
      <c r="E285" s="284">
        <v>62.846474450156926</v>
      </c>
      <c r="F285" s="284">
        <v>68.299487665805415</v>
      </c>
      <c r="G285" s="284">
        <v>73.412892307992877</v>
      </c>
      <c r="H285" s="252">
        <v>78.589157814664077</v>
      </c>
      <c r="I285" s="278">
        <v>194.75799336399001</v>
      </c>
      <c r="J285" s="251">
        <v>208.25658926383599</v>
      </c>
      <c r="K285" s="251">
        <v>238.03227711998201</v>
      </c>
      <c r="L285" s="243">
        <v>254.67652009679799</v>
      </c>
      <c r="M285" s="418">
        <v>666</v>
      </c>
      <c r="N285" s="284"/>
      <c r="O285" s="284"/>
      <c r="P285" s="420">
        <v>932</v>
      </c>
      <c r="Q285" s="262"/>
      <c r="R285" s="284"/>
      <c r="S285" s="284"/>
      <c r="T285" s="252"/>
      <c r="U285" s="262"/>
      <c r="V285" s="284"/>
      <c r="W285" s="252"/>
      <c r="X285" s="610">
        <v>567.87570681201612</v>
      </c>
      <c r="Y285" s="642">
        <v>575.04182389545451</v>
      </c>
      <c r="Z285" s="642">
        <v>752.54826704800121</v>
      </c>
      <c r="AA285" s="611">
        <v>883.62427124956912</v>
      </c>
      <c r="AB285" s="262">
        <v>485.63626033075667</v>
      </c>
      <c r="AC285" s="284">
        <v>512.63422051869509</v>
      </c>
      <c r="AD285" s="284">
        <v>609.89752576093406</v>
      </c>
      <c r="AE285" s="252">
        <v>698.42561502345563</v>
      </c>
      <c r="AF285" s="418"/>
      <c r="AG285" s="284"/>
      <c r="AH285" s="284"/>
      <c r="AI285" s="419"/>
      <c r="AJ285" s="420"/>
      <c r="AK285" s="262">
        <v>559.01533072275151</v>
      </c>
      <c r="AL285" s="284"/>
      <c r="AM285" s="284"/>
      <c r="AN285" s="420">
        <v>924</v>
      </c>
      <c r="AO285" s="418">
        <v>195</v>
      </c>
      <c r="AP285" s="420">
        <v>195</v>
      </c>
      <c r="AQ285" s="610">
        <v>124.18079354465257</v>
      </c>
      <c r="AR285" s="642">
        <v>137.95246538318213</v>
      </c>
      <c r="AS285" s="642">
        <v>151.92671671009043</v>
      </c>
      <c r="AT285" s="611">
        <v>164.52980034756507</v>
      </c>
      <c r="AU285" s="278">
        <v>355.473773404844</v>
      </c>
      <c r="AV285" s="251">
        <v>389.45316872972199</v>
      </c>
      <c r="AW285" s="251">
        <v>427.78553092152401</v>
      </c>
      <c r="AX285" s="243">
        <v>487.15072169482801</v>
      </c>
      <c r="AY285" s="418"/>
      <c r="AZ285" s="419"/>
      <c r="BA285" s="419"/>
      <c r="BB285" s="420"/>
      <c r="BC285" s="278">
        <v>169.02133856981871</v>
      </c>
      <c r="BD285" s="251">
        <v>176.45976241805829</v>
      </c>
      <c r="BE285" s="251">
        <v>196.79246137434248</v>
      </c>
      <c r="BF285" s="243">
        <v>220.34806905133274</v>
      </c>
      <c r="BG285" s="418">
        <v>293</v>
      </c>
      <c r="BH285" s="284"/>
      <c r="BI285" s="284"/>
      <c r="BJ285" s="420">
        <v>367.5</v>
      </c>
      <c r="BK285" s="262"/>
      <c r="BL285" s="252"/>
      <c r="BM285" s="610">
        <v>51.211848300427427</v>
      </c>
      <c r="BN285" s="642">
        <v>45.425930876349732</v>
      </c>
      <c r="BO285" s="642">
        <v>61.000758073325962</v>
      </c>
      <c r="BP285" s="611">
        <v>64.389812783552173</v>
      </c>
      <c r="BQ285" s="266"/>
      <c r="BR285" s="262"/>
      <c r="BS285" s="284"/>
      <c r="BT285" s="252"/>
      <c r="BU285" s="262"/>
      <c r="BV285" s="284"/>
      <c r="BW285" s="252"/>
      <c r="BX285" s="262"/>
      <c r="BY285" s="284"/>
      <c r="BZ285" s="252"/>
      <c r="CA285" s="262"/>
      <c r="CB285" s="284"/>
      <c r="CC285" s="252"/>
      <c r="CD285" s="262"/>
      <c r="CE285" s="284"/>
      <c r="CF285" s="252"/>
      <c r="CG285" s="262"/>
      <c r="CH285" s="284"/>
      <c r="CI285" s="252"/>
      <c r="CJ285" s="262">
        <v>146</v>
      </c>
      <c r="CK285" s="252">
        <v>137</v>
      </c>
      <c r="CL285" s="610">
        <v>1748.0318092139023</v>
      </c>
      <c r="CM285" s="252">
        <v>1809.4</v>
      </c>
      <c r="CN285" s="610">
        <v>1040</v>
      </c>
      <c r="CO285" s="611">
        <v>1192.6172973003306</v>
      </c>
      <c r="CP285" s="756">
        <v>3028.2962733222726</v>
      </c>
      <c r="CQ285" s="757">
        <v>3619.5176535991432</v>
      </c>
      <c r="CR285" s="266">
        <v>2533.9928158036751</v>
      </c>
      <c r="CS285" s="266">
        <v>3022.370655118048</v>
      </c>
      <c r="CT285" s="262">
        <v>1280.9959252428587</v>
      </c>
      <c r="CU285" s="252">
        <v>1336.4926475148172</v>
      </c>
      <c r="CV285" s="604">
        <v>772.19084178188507</v>
      </c>
      <c r="CW285" s="748">
        <v>904.08562502961502</v>
      </c>
      <c r="CX285" s="748">
        <v>1023.0776733199733</v>
      </c>
      <c r="CY285" s="605">
        <v>1126.4671312942039</v>
      </c>
      <c r="CZ285" s="266">
        <v>212</v>
      </c>
      <c r="DA285" s="262">
        <v>238</v>
      </c>
      <c r="DB285" s="284">
        <v>243</v>
      </c>
      <c r="DC285" s="284">
        <v>255</v>
      </c>
      <c r="DD285" s="284">
        <v>263</v>
      </c>
      <c r="DE285" s="252">
        <v>257.89999999999998</v>
      </c>
      <c r="DF285" s="610">
        <v>214.42089160894565</v>
      </c>
      <c r="DG285" s="642">
        <v>237.03836616995974</v>
      </c>
      <c r="DH285" s="642">
        <v>262.52225546873257</v>
      </c>
      <c r="DI285" s="642">
        <v>274.14565341894507</v>
      </c>
      <c r="DJ285" s="611">
        <v>273.50286643327667</v>
      </c>
      <c r="DK285" s="262">
        <v>184.34551591179056</v>
      </c>
      <c r="DL285" s="284">
        <v>210.69168274381573</v>
      </c>
      <c r="DM285" s="284">
        <v>229.37193746466087</v>
      </c>
      <c r="DN285" s="252">
        <v>208.11514801144207</v>
      </c>
      <c r="DO285" s="278">
        <v>618.06066137475375</v>
      </c>
      <c r="DP285" s="251">
        <v>667.6553682259364</v>
      </c>
      <c r="DQ285" s="251">
        <v>806.42165418407058</v>
      </c>
      <c r="DR285" s="243">
        <v>997.66497314774642</v>
      </c>
      <c r="DS285" s="610">
        <v>698.28392172824726</v>
      </c>
      <c r="DT285" s="642">
        <v>862.28165831792751</v>
      </c>
      <c r="DU285" s="642">
        <v>1104.0714106681312</v>
      </c>
      <c r="DV285" s="611">
        <v>1203.8450794416342</v>
      </c>
      <c r="DW285" s="749"/>
      <c r="DX285" s="749"/>
      <c r="DY285" s="418">
        <v>617</v>
      </c>
      <c r="DZ285" s="284"/>
      <c r="EA285" s="284"/>
      <c r="EB285" s="420">
        <v>1262</v>
      </c>
      <c r="EC285" s="266"/>
      <c r="ED285" s="266"/>
      <c r="EE285" s="262"/>
      <c r="EF285" s="252"/>
      <c r="EG285" s="262"/>
      <c r="EH285" s="252"/>
      <c r="EI285" s="262"/>
      <c r="EJ285" s="252"/>
      <c r="EK285" s="262"/>
      <c r="EL285" s="284"/>
      <c r="EM285" s="252"/>
      <c r="EN285" s="418">
        <v>4274</v>
      </c>
      <c r="EO285" s="420">
        <v>4533</v>
      </c>
      <c r="EP285" s="262"/>
      <c r="EQ285" s="252"/>
      <c r="ER285" s="262"/>
      <c r="ES285" s="252"/>
      <c r="ET285" s="262"/>
      <c r="EU285" s="284"/>
      <c r="EV285" s="284"/>
      <c r="EW285" s="252"/>
      <c r="EX285" s="278">
        <v>404.19906130530001</v>
      </c>
      <c r="EY285" s="251">
        <v>464.861316432759</v>
      </c>
      <c r="EZ285" s="251">
        <v>512.37808589192798</v>
      </c>
      <c r="FA285" s="243">
        <v>568.02588743449098</v>
      </c>
      <c r="FB285" s="262"/>
      <c r="FC285" s="252"/>
      <c r="FD285" s="262"/>
      <c r="FE285" s="284"/>
      <c r="FF285" s="284"/>
      <c r="FG285" s="252"/>
      <c r="FH285" s="262"/>
      <c r="FI285" s="252"/>
      <c r="FJ285" s="262"/>
      <c r="FK285" s="252"/>
      <c r="FL285" s="418">
        <v>1870</v>
      </c>
      <c r="FM285" s="420">
        <v>2029</v>
      </c>
      <c r="FN285" s="262"/>
      <c r="FO285" s="284"/>
      <c r="FP285" s="284"/>
      <c r="FQ285" s="252"/>
      <c r="FR285" s="262">
        <v>248</v>
      </c>
      <c r="FS285" s="606">
        <v>238</v>
      </c>
      <c r="FT285" s="606">
        <v>230</v>
      </c>
      <c r="FU285" s="643">
        <v>230</v>
      </c>
      <c r="FV285" s="262"/>
      <c r="FW285" s="252"/>
      <c r="FX285" s="262">
        <v>2280</v>
      </c>
      <c r="FY285" s="252"/>
      <c r="FZ285" s="278">
        <v>1390.4464762814091</v>
      </c>
      <c r="GA285" s="243">
        <v>1525.2896286600385</v>
      </c>
      <c r="GB285" s="266"/>
      <c r="GC285" s="262"/>
      <c r="GD285" s="252"/>
      <c r="GE285" s="610">
        <v>134.32436889335608</v>
      </c>
      <c r="GF285" s="642">
        <v>151.12753992699081</v>
      </c>
      <c r="GG285" s="642">
        <v>168.88702920724973</v>
      </c>
      <c r="GH285" s="611">
        <v>188.95194476012392</v>
      </c>
      <c r="GI285" s="266"/>
      <c r="GJ285" s="266"/>
      <c r="GK285" s="266"/>
      <c r="GL285" s="266">
        <v>0.48940623140680189</v>
      </c>
      <c r="GM285" s="278">
        <v>274.27521011587447</v>
      </c>
      <c r="GN285" s="251">
        <v>292.30891544903909</v>
      </c>
      <c r="GO285" s="251">
        <v>299.90290876042394</v>
      </c>
      <c r="GP285" s="243">
        <v>340.83802173309084</v>
      </c>
      <c r="GQ285" s="278">
        <v>251.13819141643589</v>
      </c>
      <c r="GR285" s="251">
        <v>267.61717930016857</v>
      </c>
      <c r="GS285" s="251">
        <v>286.94374128443422</v>
      </c>
      <c r="GT285" s="243">
        <v>310.81728715994888</v>
      </c>
      <c r="GU285" s="278">
        <v>343.60628612045002</v>
      </c>
      <c r="GV285" s="251">
        <v>405.139861609121</v>
      </c>
      <c r="GW285" s="251">
        <v>449.24265786448399</v>
      </c>
      <c r="GX285" s="243">
        <v>515.33412196501195</v>
      </c>
      <c r="GY285" s="278">
        <v>456.77730453992302</v>
      </c>
      <c r="GZ285" s="251">
        <v>518.30226449717497</v>
      </c>
      <c r="HA285" s="251">
        <v>549.37965897405195</v>
      </c>
      <c r="HB285" s="243">
        <v>607.60345089868304</v>
      </c>
      <c r="HC285" s="266">
        <v>467</v>
      </c>
      <c r="HD285" s="262"/>
      <c r="HE285" s="252"/>
      <c r="HF285" s="610">
        <v>406.78617577269881</v>
      </c>
      <c r="HG285" s="642">
        <v>466.44244896107722</v>
      </c>
      <c r="HH285" s="642">
        <v>562.24296314649484</v>
      </c>
      <c r="HI285" s="611">
        <v>723.51137362419399</v>
      </c>
      <c r="HJ285" s="262"/>
      <c r="HK285" s="252"/>
      <c r="HL285" s="418">
        <v>775.4</v>
      </c>
      <c r="HM285" s="419">
        <v>815.7</v>
      </c>
      <c r="HN285" s="419">
        <v>1000.1</v>
      </c>
      <c r="HO285" s="420">
        <v>1216.9000000000001</v>
      </c>
      <c r="HP285" s="418">
        <v>86</v>
      </c>
      <c r="HQ285" s="420">
        <v>119</v>
      </c>
      <c r="HR285" s="278">
        <v>623.72272950560102</v>
      </c>
      <c r="HS285" s="251">
        <v>670.24409603086701</v>
      </c>
      <c r="HT285" s="251">
        <v>729.615810848823</v>
      </c>
      <c r="HU285" s="243">
        <v>790.71718129885903</v>
      </c>
      <c r="HV285" s="262"/>
      <c r="HW285" s="252"/>
      <c r="HX285" s="262"/>
      <c r="HY285" s="252"/>
      <c r="HZ285" s="278">
        <v>91.40124975300111</v>
      </c>
      <c r="IA285" s="251">
        <v>91.972191810652461</v>
      </c>
      <c r="IB285" s="251">
        <v>97.923854383303876</v>
      </c>
      <c r="IC285" s="243">
        <v>106.46663301352628</v>
      </c>
      <c r="ID285" s="262"/>
      <c r="IE285" s="252"/>
      <c r="IF285" s="262"/>
      <c r="IG285" s="252"/>
      <c r="IH285" s="278">
        <v>865.05725636236446</v>
      </c>
      <c r="II285" s="251">
        <v>907.58262386494062</v>
      </c>
      <c r="IJ285" s="251">
        <v>1002.1895346812287</v>
      </c>
      <c r="IK285" s="243">
        <v>1024.7223126263807</v>
      </c>
      <c r="IL285" s="266"/>
      <c r="IM285" s="262"/>
      <c r="IN285" s="252"/>
      <c r="IO285" s="418">
        <v>237</v>
      </c>
      <c r="IP285" s="284"/>
      <c r="IQ285" s="284"/>
      <c r="IR285" s="420">
        <v>314</v>
      </c>
      <c r="IS285" s="418">
        <v>569.79999999999995</v>
      </c>
      <c r="IT285" s="284"/>
      <c r="IU285" s="284"/>
      <c r="IV285" s="420">
        <v>777.8</v>
      </c>
      <c r="IW285" s="278">
        <v>395.60251166491918</v>
      </c>
      <c r="IX285" s="251">
        <v>438.61033851907263</v>
      </c>
      <c r="IY285" s="251">
        <v>480.51769605075663</v>
      </c>
      <c r="IZ285" s="243">
        <v>551.46591403547279</v>
      </c>
      <c r="JA285" s="266"/>
      <c r="JB285" s="262">
        <v>115.9900678572379</v>
      </c>
      <c r="JC285" s="284">
        <v>139.87899555675864</v>
      </c>
      <c r="JD285" s="284">
        <v>152.63554786040513</v>
      </c>
      <c r="JE285" s="252">
        <v>150.72724674250313</v>
      </c>
      <c r="JF285" s="262"/>
      <c r="JG285" s="284"/>
      <c r="JH285" s="252"/>
      <c r="JI285" s="262"/>
      <c r="JJ285" s="252"/>
      <c r="JK285" s="278">
        <v>585.19491388205097</v>
      </c>
      <c r="JL285" s="251">
        <v>607.45424957151147</v>
      </c>
      <c r="JM285" s="251">
        <v>646.00432793435334</v>
      </c>
      <c r="JN285" s="243">
        <v>716.08662393710335</v>
      </c>
      <c r="JO285" s="418">
        <v>44.5</v>
      </c>
      <c r="JP285" s="420">
        <v>33.5</v>
      </c>
      <c r="JQ285" s="278">
        <v>266.22665917639006</v>
      </c>
      <c r="JR285" s="251">
        <v>307.56082839034224</v>
      </c>
      <c r="JS285" s="251">
        <v>325.80539397701114</v>
      </c>
      <c r="JT285" s="243">
        <v>351.12008071564111</v>
      </c>
      <c r="JU285" s="418">
        <v>358.9</v>
      </c>
      <c r="JV285" s="284"/>
      <c r="JW285" s="284"/>
      <c r="JX285" s="420">
        <v>505.3</v>
      </c>
      <c r="JY285" s="262">
        <v>211.60962753752216</v>
      </c>
      <c r="JZ285" s="284">
        <v>215.58560449955306</v>
      </c>
      <c r="KA285" s="284">
        <v>71.270015429744134</v>
      </c>
      <c r="KB285" s="252">
        <v>252.42251718249724</v>
      </c>
      <c r="KC285" s="262"/>
      <c r="KD285" s="284"/>
      <c r="KE285" s="284"/>
      <c r="KF285" s="288"/>
    </row>
    <row r="286" spans="1:292" s="151" customFormat="1" ht="14">
      <c r="A286" s="887"/>
      <c r="B286" s="755" t="s">
        <v>497</v>
      </c>
      <c r="C286" s="266"/>
      <c r="D286" s="262">
        <v>106.74220629677943</v>
      </c>
      <c r="E286" s="284">
        <v>114.86310149722823</v>
      </c>
      <c r="F286" s="284">
        <v>130.42781332316659</v>
      </c>
      <c r="G286" s="284">
        <v>141.83251782402837</v>
      </c>
      <c r="H286" s="252">
        <v>150.57918967436544</v>
      </c>
      <c r="I286" s="278">
        <v>292.50661825829599</v>
      </c>
      <c r="J286" s="251">
        <v>325.82893519856202</v>
      </c>
      <c r="K286" s="251">
        <v>358.57738505421798</v>
      </c>
      <c r="L286" s="243">
        <v>391.28612681235302</v>
      </c>
      <c r="M286" s="418">
        <v>710</v>
      </c>
      <c r="N286" s="284"/>
      <c r="O286" s="284"/>
      <c r="P286" s="420">
        <v>988</v>
      </c>
      <c r="Q286" s="262"/>
      <c r="R286" s="284"/>
      <c r="S286" s="284"/>
      <c r="T286" s="252"/>
      <c r="U286" s="262"/>
      <c r="V286" s="284"/>
      <c r="W286" s="252"/>
      <c r="X286" s="610">
        <v>704.17900377940521</v>
      </c>
      <c r="Y286" s="642">
        <v>722.22660148960688</v>
      </c>
      <c r="Z286" s="642">
        <v>943.90860983077346</v>
      </c>
      <c r="AA286" s="611">
        <v>1116.2939841733687</v>
      </c>
      <c r="AB286" s="262">
        <v>509.73918082433499</v>
      </c>
      <c r="AC286" s="284">
        <v>554.97755308993487</v>
      </c>
      <c r="AD286" s="284">
        <v>650.52967849468951</v>
      </c>
      <c r="AE286" s="252">
        <v>772.55037183185857</v>
      </c>
      <c r="AF286" s="418"/>
      <c r="AG286" s="284"/>
      <c r="AH286" s="284"/>
      <c r="AI286" s="419"/>
      <c r="AJ286" s="420"/>
      <c r="AK286" s="262">
        <v>641.54283733410659</v>
      </c>
      <c r="AL286" s="284"/>
      <c r="AM286" s="284"/>
      <c r="AN286" s="420">
        <v>1052</v>
      </c>
      <c r="AO286" s="418">
        <v>321</v>
      </c>
      <c r="AP286" s="420">
        <v>329</v>
      </c>
      <c r="AQ286" s="610">
        <v>164.39959328043349</v>
      </c>
      <c r="AR286" s="642">
        <v>177.86004226458829</v>
      </c>
      <c r="AS286" s="642">
        <v>192.12955856960488</v>
      </c>
      <c r="AT286" s="611">
        <v>208.98025524750534</v>
      </c>
      <c r="AU286" s="278">
        <v>446.98050233863103</v>
      </c>
      <c r="AV286" s="251">
        <v>487.92661416291799</v>
      </c>
      <c r="AW286" s="251">
        <v>545.93434017646996</v>
      </c>
      <c r="AX286" s="243">
        <v>613.74619780513206</v>
      </c>
      <c r="AY286" s="418"/>
      <c r="AZ286" s="419"/>
      <c r="BA286" s="419"/>
      <c r="BB286" s="420"/>
      <c r="BC286" s="278">
        <v>279.66221412903479</v>
      </c>
      <c r="BD286" s="251">
        <v>288.62165176839977</v>
      </c>
      <c r="BE286" s="251">
        <v>329.08105223368494</v>
      </c>
      <c r="BF286" s="243">
        <v>360.03226150192569</v>
      </c>
      <c r="BG286" s="418">
        <v>384.5</v>
      </c>
      <c r="BH286" s="284"/>
      <c r="BI286" s="284"/>
      <c r="BJ286" s="420">
        <v>488</v>
      </c>
      <c r="BK286" s="262"/>
      <c r="BL286" s="252"/>
      <c r="BM286" s="610">
        <v>98.90416753309897</v>
      </c>
      <c r="BN286" s="642">
        <v>84.109845290782616</v>
      </c>
      <c r="BO286" s="642">
        <v>110.58326994485958</v>
      </c>
      <c r="BP286" s="611">
        <v>119.71523721709598</v>
      </c>
      <c r="BQ286" s="266"/>
      <c r="BR286" s="262"/>
      <c r="BS286" s="284"/>
      <c r="BT286" s="252"/>
      <c r="BU286" s="262"/>
      <c r="BV286" s="284"/>
      <c r="BW286" s="252"/>
      <c r="BX286" s="262"/>
      <c r="BY286" s="284"/>
      <c r="BZ286" s="252"/>
      <c r="CA286" s="262"/>
      <c r="CB286" s="284"/>
      <c r="CC286" s="252"/>
      <c r="CD286" s="262"/>
      <c r="CE286" s="284"/>
      <c r="CF286" s="252"/>
      <c r="CG286" s="262"/>
      <c r="CH286" s="284"/>
      <c r="CI286" s="252"/>
      <c r="CJ286" s="262">
        <v>321</v>
      </c>
      <c r="CK286" s="252">
        <v>304</v>
      </c>
      <c r="CL286" s="610">
        <v>2373.6552697786119</v>
      </c>
      <c r="CM286" s="252">
        <v>2563.1</v>
      </c>
      <c r="CN286" s="610">
        <v>1717</v>
      </c>
      <c r="CO286" s="611">
        <v>2019.0770512090003</v>
      </c>
      <c r="CP286" s="756">
        <v>4080.8336295823447</v>
      </c>
      <c r="CQ286" s="757">
        <v>4935.1995173167761</v>
      </c>
      <c r="CR286" s="266">
        <v>3179.775355504366</v>
      </c>
      <c r="CS286" s="266">
        <v>3792.1879087408147</v>
      </c>
      <c r="CT286" s="262">
        <v>1494.1704503015699</v>
      </c>
      <c r="CU286" s="252">
        <v>1490.0441620645463</v>
      </c>
      <c r="CV286" s="604">
        <v>805.08702338946091</v>
      </c>
      <c r="CW286" s="748">
        <v>944.44219620676711</v>
      </c>
      <c r="CX286" s="748">
        <v>1077.1327969370871</v>
      </c>
      <c r="CY286" s="605">
        <v>1175.189417779068</v>
      </c>
      <c r="CZ286" s="266">
        <v>404.6</v>
      </c>
      <c r="DA286" s="262">
        <v>367</v>
      </c>
      <c r="DB286" s="284">
        <v>383</v>
      </c>
      <c r="DC286" s="284">
        <v>415</v>
      </c>
      <c r="DD286" s="284">
        <v>436</v>
      </c>
      <c r="DE286" s="252">
        <v>435.5</v>
      </c>
      <c r="DF286" s="610">
        <v>362.94316665832031</v>
      </c>
      <c r="DG286" s="642">
        <v>396.22700577556799</v>
      </c>
      <c r="DH286" s="642">
        <v>437.62541454654257</v>
      </c>
      <c r="DI286" s="642">
        <v>470.69892823835477</v>
      </c>
      <c r="DJ286" s="611">
        <v>464.62010522007148</v>
      </c>
      <c r="DK286" s="262">
        <v>294.06764570346866</v>
      </c>
      <c r="DL286" s="284">
        <v>355.17520610568045</v>
      </c>
      <c r="DM286" s="284">
        <v>369.09141488904623</v>
      </c>
      <c r="DN286" s="252">
        <v>326.5156356180716</v>
      </c>
      <c r="DO286" s="278">
        <v>603.97850435978978</v>
      </c>
      <c r="DP286" s="251">
        <v>699.6968747242305</v>
      </c>
      <c r="DQ286" s="251">
        <v>868.90404028662658</v>
      </c>
      <c r="DR286" s="243">
        <v>1038.6282460069704</v>
      </c>
      <c r="DS286" s="610">
        <v>804.31095795872659</v>
      </c>
      <c r="DT286" s="642">
        <v>1013.8980794788592</v>
      </c>
      <c r="DU286" s="642">
        <v>1274.186189099692</v>
      </c>
      <c r="DV286" s="611">
        <v>1550.2091801717854</v>
      </c>
      <c r="DW286" s="749"/>
      <c r="DX286" s="749"/>
      <c r="DY286" s="418">
        <v>185</v>
      </c>
      <c r="DZ286" s="284"/>
      <c r="EA286" s="284"/>
      <c r="EB286" s="420">
        <v>769</v>
      </c>
      <c r="EC286" s="266"/>
      <c r="ED286" s="266"/>
      <c r="EE286" s="262"/>
      <c r="EF286" s="252"/>
      <c r="EG286" s="262"/>
      <c r="EH286" s="252"/>
      <c r="EI286" s="262"/>
      <c r="EJ286" s="252"/>
      <c r="EK286" s="262"/>
      <c r="EL286" s="284"/>
      <c r="EM286" s="252"/>
      <c r="EN286" s="418">
        <v>6974</v>
      </c>
      <c r="EO286" s="420">
        <v>7362</v>
      </c>
      <c r="EP286" s="262"/>
      <c r="EQ286" s="252"/>
      <c r="ER286" s="262"/>
      <c r="ES286" s="252"/>
      <c r="ET286" s="262"/>
      <c r="EU286" s="284"/>
      <c r="EV286" s="284"/>
      <c r="EW286" s="252"/>
      <c r="EX286" s="278">
        <v>557.48180004303003</v>
      </c>
      <c r="EY286" s="251">
        <v>642.81122851567102</v>
      </c>
      <c r="EZ286" s="251">
        <v>712.02573844954497</v>
      </c>
      <c r="FA286" s="243">
        <v>791.45832584192306</v>
      </c>
      <c r="FB286" s="262"/>
      <c r="FC286" s="252"/>
      <c r="FD286" s="262"/>
      <c r="FE286" s="284"/>
      <c r="FF286" s="284"/>
      <c r="FG286" s="252"/>
      <c r="FH286" s="262"/>
      <c r="FI286" s="252"/>
      <c r="FJ286" s="262"/>
      <c r="FK286" s="252"/>
      <c r="FL286" s="418">
        <v>2910</v>
      </c>
      <c r="FM286" s="420">
        <v>3171</v>
      </c>
      <c r="FN286" s="262"/>
      <c r="FO286" s="284"/>
      <c r="FP286" s="284"/>
      <c r="FQ286" s="252"/>
      <c r="FR286" s="262">
        <v>362</v>
      </c>
      <c r="FS286" s="606">
        <v>345</v>
      </c>
      <c r="FT286" s="606">
        <v>339</v>
      </c>
      <c r="FU286" s="643">
        <v>347</v>
      </c>
      <c r="FV286" s="262"/>
      <c r="FW286" s="252"/>
      <c r="FX286" s="262">
        <v>3891</v>
      </c>
      <c r="FY286" s="252"/>
      <c r="FZ286" s="278">
        <v>2860.8690468794998</v>
      </c>
      <c r="GA286" s="243">
        <v>2777.3077763134161</v>
      </c>
      <c r="GB286" s="266"/>
      <c r="GC286" s="262"/>
      <c r="GD286" s="252"/>
      <c r="GE286" s="610">
        <v>178.57178840713027</v>
      </c>
      <c r="GF286" s="642">
        <v>180.87195961631915</v>
      </c>
      <c r="GG286" s="642">
        <v>218.81359045054319</v>
      </c>
      <c r="GH286" s="611">
        <v>232.30170672204508</v>
      </c>
      <c r="GI286" s="266"/>
      <c r="GJ286" s="266"/>
      <c r="GK286" s="266"/>
      <c r="GL286" s="266">
        <v>0</v>
      </c>
      <c r="GM286" s="278">
        <v>405.5166146477892</v>
      </c>
      <c r="GN286" s="251">
        <v>430.17078136348334</v>
      </c>
      <c r="GO286" s="251">
        <v>448.62038965589562</v>
      </c>
      <c r="GP286" s="243">
        <v>497.09541510544767</v>
      </c>
      <c r="GQ286" s="278">
        <v>338.62990133597953</v>
      </c>
      <c r="GR286" s="251">
        <v>358.34828204700653</v>
      </c>
      <c r="GS286" s="251">
        <v>382.92424582385217</v>
      </c>
      <c r="GT286" s="243">
        <v>412.85147216419944</v>
      </c>
      <c r="GU286" s="278">
        <v>493.09530569497099</v>
      </c>
      <c r="GV286" s="251">
        <v>544.09633648068495</v>
      </c>
      <c r="GW286" s="251">
        <v>625.93389730202898</v>
      </c>
      <c r="GX286" s="243">
        <v>711.85637792168802</v>
      </c>
      <c r="GY286" s="278">
        <v>607.88759325343403</v>
      </c>
      <c r="GZ286" s="251">
        <v>685.22787213743595</v>
      </c>
      <c r="HA286" s="251">
        <v>734.88022900089902</v>
      </c>
      <c r="HB286" s="243">
        <v>814.12224792564803</v>
      </c>
      <c r="HC286" s="266">
        <v>632</v>
      </c>
      <c r="HD286" s="262"/>
      <c r="HE286" s="252"/>
      <c r="HF286" s="610">
        <v>608.83704980441655</v>
      </c>
      <c r="HG286" s="642">
        <v>691.59191734644185</v>
      </c>
      <c r="HH286" s="642">
        <v>828.41692741285999</v>
      </c>
      <c r="HI286" s="611">
        <v>1003.8212643475999</v>
      </c>
      <c r="HJ286" s="262"/>
      <c r="HK286" s="252"/>
      <c r="HL286" s="418">
        <v>729.8</v>
      </c>
      <c r="HM286" s="419">
        <v>729.5</v>
      </c>
      <c r="HN286" s="419">
        <v>891.9</v>
      </c>
      <c r="HO286" s="420">
        <v>1163</v>
      </c>
      <c r="HP286" s="418">
        <v>231</v>
      </c>
      <c r="HQ286" s="420">
        <v>320</v>
      </c>
      <c r="HR286" s="278">
        <v>713.40047999331705</v>
      </c>
      <c r="HS286" s="251">
        <v>763.77550213205905</v>
      </c>
      <c r="HT286" s="251">
        <v>830.88868703700996</v>
      </c>
      <c r="HU286" s="243">
        <v>911.28405340951599</v>
      </c>
      <c r="HV286" s="262"/>
      <c r="HW286" s="252"/>
      <c r="HX286" s="262"/>
      <c r="HY286" s="252"/>
      <c r="HZ286" s="278">
        <v>136.59575653928653</v>
      </c>
      <c r="IA286" s="251">
        <v>142.57128503994437</v>
      </c>
      <c r="IB286" s="251">
        <v>151.27709423038709</v>
      </c>
      <c r="IC286" s="243">
        <v>156.80986227858952</v>
      </c>
      <c r="ID286" s="262"/>
      <c r="IE286" s="252"/>
      <c r="IF286" s="262"/>
      <c r="IG286" s="252"/>
      <c r="IH286" s="278">
        <v>1035.710703626004</v>
      </c>
      <c r="II286" s="251">
        <v>1075.1399718742084</v>
      </c>
      <c r="IJ286" s="251">
        <v>1158.0001245972858</v>
      </c>
      <c r="IK286" s="243">
        <v>1220.9998851432197</v>
      </c>
      <c r="IL286" s="266"/>
      <c r="IM286" s="262"/>
      <c r="IN286" s="252"/>
      <c r="IO286" s="418">
        <v>319</v>
      </c>
      <c r="IP286" s="284"/>
      <c r="IQ286" s="284"/>
      <c r="IR286" s="420">
        <v>424</v>
      </c>
      <c r="IS286" s="418">
        <v>654.6</v>
      </c>
      <c r="IT286" s="284"/>
      <c r="IU286" s="284"/>
      <c r="IV286" s="420">
        <v>887.1</v>
      </c>
      <c r="IW286" s="278">
        <v>459.60511840271352</v>
      </c>
      <c r="IX286" s="251">
        <v>504.69936243877845</v>
      </c>
      <c r="IY286" s="251">
        <v>556.87424940054279</v>
      </c>
      <c r="IZ286" s="243">
        <v>628.50135667420966</v>
      </c>
      <c r="JA286" s="266"/>
      <c r="JB286" s="262">
        <v>241.02211050425797</v>
      </c>
      <c r="JC286" s="284">
        <v>234.66757481541237</v>
      </c>
      <c r="JD286" s="284">
        <v>288.53626925854309</v>
      </c>
      <c r="JE286" s="252">
        <v>303.10687324707146</v>
      </c>
      <c r="JF286" s="262"/>
      <c r="JG286" s="284"/>
      <c r="JH286" s="252"/>
      <c r="JI286" s="262"/>
      <c r="JJ286" s="252"/>
      <c r="JK286" s="278">
        <v>640.14596162310522</v>
      </c>
      <c r="JL286" s="251">
        <v>659.7649962398873</v>
      </c>
      <c r="JM286" s="251">
        <v>700.03902582503065</v>
      </c>
      <c r="JN286" s="243">
        <v>776.55989780944515</v>
      </c>
      <c r="JO286" s="418">
        <v>278</v>
      </c>
      <c r="JP286" s="420">
        <v>222</v>
      </c>
      <c r="JQ286" s="278">
        <v>384.54569898992037</v>
      </c>
      <c r="JR286" s="251">
        <v>448.23242006827593</v>
      </c>
      <c r="JS286" s="251">
        <v>464.37597506009234</v>
      </c>
      <c r="JT286" s="243">
        <v>496.22254540478752</v>
      </c>
      <c r="JU286" s="418">
        <v>350.6</v>
      </c>
      <c r="JV286" s="284"/>
      <c r="JW286" s="284"/>
      <c r="JX286" s="420">
        <v>510.9</v>
      </c>
      <c r="JY286" s="262">
        <v>323.20956558903964</v>
      </c>
      <c r="JZ286" s="284">
        <v>335.00020961770724</v>
      </c>
      <c r="KA286" s="284">
        <v>345.2907671229483</v>
      </c>
      <c r="KB286" s="252">
        <v>374.46920310244286</v>
      </c>
      <c r="KC286" s="262"/>
      <c r="KD286" s="284"/>
      <c r="KE286" s="284"/>
      <c r="KF286" s="288"/>
    </row>
    <row r="287" spans="1:292" s="151" customFormat="1" ht="14">
      <c r="A287" s="887"/>
      <c r="B287" s="755" t="s">
        <v>498</v>
      </c>
      <c r="C287" s="266"/>
      <c r="D287" s="262">
        <v>220.89387046281217</v>
      </c>
      <c r="E287" s="284">
        <v>223.75111983751057</v>
      </c>
      <c r="F287" s="284">
        <v>250.05889863997376</v>
      </c>
      <c r="G287" s="284">
        <v>279.50500045366817</v>
      </c>
      <c r="H287" s="252">
        <v>299.6115445407865</v>
      </c>
      <c r="I287" s="278">
        <v>245.63115728537201</v>
      </c>
      <c r="J287" s="251">
        <v>246.451145837056</v>
      </c>
      <c r="K287" s="251">
        <v>273.85472178113702</v>
      </c>
      <c r="L287" s="243">
        <v>312.51418202701097</v>
      </c>
      <c r="M287" s="418">
        <v>486</v>
      </c>
      <c r="N287" s="284"/>
      <c r="O287" s="284"/>
      <c r="P287" s="420">
        <v>707</v>
      </c>
      <c r="Q287" s="262"/>
      <c r="R287" s="284"/>
      <c r="S287" s="284"/>
      <c r="T287" s="252"/>
      <c r="U287" s="262"/>
      <c r="V287" s="284"/>
      <c r="W287" s="252"/>
      <c r="X287" s="610">
        <v>626.46385171093368</v>
      </c>
      <c r="Y287" s="642">
        <v>659.69951521992698</v>
      </c>
      <c r="Z287" s="642">
        <v>836.83240077523919</v>
      </c>
      <c r="AA287" s="611">
        <v>831.06348165064969</v>
      </c>
      <c r="AB287" s="262">
        <v>378.27648720065463</v>
      </c>
      <c r="AC287" s="284">
        <v>418.9612444693031</v>
      </c>
      <c r="AD287" s="284">
        <v>481.16113599222416</v>
      </c>
      <c r="AE287" s="252">
        <v>591.44162530341202</v>
      </c>
      <c r="AF287" s="418"/>
      <c r="AG287" s="284"/>
      <c r="AH287" s="284"/>
      <c r="AI287" s="419"/>
      <c r="AJ287" s="420"/>
      <c r="AK287" s="262">
        <v>455.69724829745189</v>
      </c>
      <c r="AL287" s="284"/>
      <c r="AM287" s="284"/>
      <c r="AN287" s="420">
        <v>748</v>
      </c>
      <c r="AO287" s="418">
        <v>374</v>
      </c>
      <c r="AP287" s="420">
        <v>388</v>
      </c>
      <c r="AQ287" s="610">
        <v>217.67742260043767</v>
      </c>
      <c r="AR287" s="642">
        <v>234.11961127167538</v>
      </c>
      <c r="AS287" s="642">
        <v>261.73808105042281</v>
      </c>
      <c r="AT287" s="611">
        <v>277.58949608778943</v>
      </c>
      <c r="AU287" s="278">
        <v>320.022034940298</v>
      </c>
      <c r="AV287" s="251">
        <v>357.10431245939299</v>
      </c>
      <c r="AW287" s="251">
        <v>375.42770470434903</v>
      </c>
      <c r="AX287" s="243">
        <v>447.01863858820502</v>
      </c>
      <c r="AY287" s="418"/>
      <c r="AZ287" s="419"/>
      <c r="BA287" s="419"/>
      <c r="BB287" s="420"/>
      <c r="BC287" s="278">
        <v>223.80672833978522</v>
      </c>
      <c r="BD287" s="251">
        <v>239.09008018688121</v>
      </c>
      <c r="BE287" s="251">
        <v>265.41862430019427</v>
      </c>
      <c r="BF287" s="243">
        <v>299.17110658136352</v>
      </c>
      <c r="BG287" s="418">
        <v>310.2</v>
      </c>
      <c r="BH287" s="284"/>
      <c r="BI287" s="284"/>
      <c r="BJ287" s="420">
        <v>393.1</v>
      </c>
      <c r="BK287" s="262"/>
      <c r="BL287" s="252"/>
      <c r="BM287" s="610">
        <v>159.10316333005841</v>
      </c>
      <c r="BN287" s="642">
        <v>141.51142428990417</v>
      </c>
      <c r="BO287" s="642">
        <v>180.87326297646135</v>
      </c>
      <c r="BP287" s="611">
        <v>201.80295643158243</v>
      </c>
      <c r="BQ287" s="266"/>
      <c r="BR287" s="262"/>
      <c r="BS287" s="284"/>
      <c r="BT287" s="252"/>
      <c r="BU287" s="262"/>
      <c r="BV287" s="284"/>
      <c r="BW287" s="252"/>
      <c r="BX287" s="262"/>
      <c r="BY287" s="284"/>
      <c r="BZ287" s="252"/>
      <c r="CA287" s="262"/>
      <c r="CB287" s="284"/>
      <c r="CC287" s="252"/>
      <c r="CD287" s="262"/>
      <c r="CE287" s="284"/>
      <c r="CF287" s="252"/>
      <c r="CG287" s="262"/>
      <c r="CH287" s="284"/>
      <c r="CI287" s="252"/>
      <c r="CJ287" s="262">
        <v>349</v>
      </c>
      <c r="CK287" s="252">
        <v>336</v>
      </c>
      <c r="CL287" s="610">
        <v>2525.4533321117578</v>
      </c>
      <c r="CM287" s="252">
        <v>2216.6</v>
      </c>
      <c r="CN287" s="610">
        <v>1946</v>
      </c>
      <c r="CO287" s="611">
        <v>2306.0359443283692</v>
      </c>
      <c r="CP287" s="756">
        <v>3843.3199692058338</v>
      </c>
      <c r="CQ287" s="757">
        <v>4431.8018991529771</v>
      </c>
      <c r="CR287" s="266">
        <v>2507.2342042113214</v>
      </c>
      <c r="CS287" s="266">
        <v>3014.6263201636943</v>
      </c>
      <c r="CT287" s="262">
        <v>1139.204269775666</v>
      </c>
      <c r="CU287" s="252">
        <v>1114.266541953127</v>
      </c>
      <c r="CV287" s="604">
        <v>485.71207796455781</v>
      </c>
      <c r="CW287" s="748">
        <v>573.67233184717031</v>
      </c>
      <c r="CX287" s="748">
        <v>646.30054830677011</v>
      </c>
      <c r="CY287" s="605">
        <v>693.65911169332173</v>
      </c>
      <c r="CZ287" s="266">
        <v>434</v>
      </c>
      <c r="DA287" s="262">
        <v>364</v>
      </c>
      <c r="DB287" s="284">
        <v>401</v>
      </c>
      <c r="DC287" s="284">
        <v>453</v>
      </c>
      <c r="DD287" s="284">
        <v>463</v>
      </c>
      <c r="DE287" s="252">
        <v>447.2</v>
      </c>
      <c r="DF287" s="610">
        <v>298.22480331088826</v>
      </c>
      <c r="DG287" s="642">
        <v>349.68741435880503</v>
      </c>
      <c r="DH287" s="642">
        <v>381.75440389424824</v>
      </c>
      <c r="DI287" s="642">
        <v>440.18091265427273</v>
      </c>
      <c r="DJ287" s="611">
        <v>413.36160655527311</v>
      </c>
      <c r="DK287" s="262">
        <v>317.17132231543638</v>
      </c>
      <c r="DL287" s="284">
        <v>368.95577723210118</v>
      </c>
      <c r="DM287" s="284">
        <v>400.20642542530527</v>
      </c>
      <c r="DN287" s="252">
        <v>339.84513919108286</v>
      </c>
      <c r="DO287" s="278">
        <v>342.76704909502212</v>
      </c>
      <c r="DP287" s="251">
        <v>415.07813669463349</v>
      </c>
      <c r="DQ287" s="251">
        <v>545.46537909964036</v>
      </c>
      <c r="DR287" s="243">
        <v>590.79571088403668</v>
      </c>
      <c r="DS287" s="610">
        <v>622.37830368427979</v>
      </c>
      <c r="DT287" s="642">
        <v>766.08891086294921</v>
      </c>
      <c r="DU287" s="642">
        <v>967.09201964798297</v>
      </c>
      <c r="DV287" s="611">
        <v>1277.3119429480753</v>
      </c>
      <c r="DW287" s="749"/>
      <c r="DX287" s="749"/>
      <c r="DY287" s="418">
        <v>53</v>
      </c>
      <c r="DZ287" s="284"/>
      <c r="EA287" s="284"/>
      <c r="EB287" s="420">
        <v>237</v>
      </c>
      <c r="EC287" s="266"/>
      <c r="ED287" s="266"/>
      <c r="EE287" s="262"/>
      <c r="EF287" s="252"/>
      <c r="EG287" s="262"/>
      <c r="EH287" s="252"/>
      <c r="EI287" s="262"/>
      <c r="EJ287" s="252"/>
      <c r="EK287" s="262"/>
      <c r="EL287" s="284"/>
      <c r="EM287" s="252"/>
      <c r="EN287" s="418">
        <v>6610</v>
      </c>
      <c r="EO287" s="420">
        <v>6971</v>
      </c>
      <c r="EP287" s="262"/>
      <c r="EQ287" s="252"/>
      <c r="ER287" s="262"/>
      <c r="ES287" s="252"/>
      <c r="ET287" s="262"/>
      <c r="EU287" s="284"/>
      <c r="EV287" s="284"/>
      <c r="EW287" s="252"/>
      <c r="EX287" s="278">
        <v>408.03759396388602</v>
      </c>
      <c r="EY287" s="251">
        <v>463.92764738918498</v>
      </c>
      <c r="EZ287" s="251">
        <v>506.76486774142199</v>
      </c>
      <c r="FA287" s="243">
        <v>596.60909636854603</v>
      </c>
      <c r="FB287" s="262"/>
      <c r="FC287" s="252"/>
      <c r="FD287" s="262"/>
      <c r="FE287" s="284"/>
      <c r="FF287" s="284"/>
      <c r="FG287" s="252"/>
      <c r="FH287" s="262"/>
      <c r="FI287" s="252"/>
      <c r="FJ287" s="262"/>
      <c r="FK287" s="252"/>
      <c r="FL287" s="418">
        <v>3107</v>
      </c>
      <c r="FM287" s="420">
        <v>3376</v>
      </c>
      <c r="FN287" s="262"/>
      <c r="FO287" s="284"/>
      <c r="FP287" s="284"/>
      <c r="FQ287" s="252"/>
      <c r="FR287" s="262">
        <v>353</v>
      </c>
      <c r="FS287" s="606">
        <v>364</v>
      </c>
      <c r="FT287" s="606">
        <v>353</v>
      </c>
      <c r="FU287" s="643">
        <v>348</v>
      </c>
      <c r="FV287" s="262"/>
      <c r="FW287" s="252"/>
      <c r="FX287" s="262">
        <v>3822</v>
      </c>
      <c r="FY287" s="252"/>
      <c r="FZ287" s="278">
        <v>3558.4273342470838</v>
      </c>
      <c r="GA287" s="243">
        <v>3822.2148104495836</v>
      </c>
      <c r="GB287" s="266"/>
      <c r="GC287" s="262"/>
      <c r="GD287" s="252"/>
      <c r="GE287" s="610">
        <v>177.80023147381658</v>
      </c>
      <c r="GF287" s="642">
        <v>245.61704102562027</v>
      </c>
      <c r="GG287" s="642">
        <v>265.68682055343049</v>
      </c>
      <c r="GH287" s="611">
        <v>261.90922757175275</v>
      </c>
      <c r="GI287" s="266"/>
      <c r="GJ287" s="266"/>
      <c r="GK287" s="266"/>
      <c r="GL287" s="266">
        <v>0</v>
      </c>
      <c r="GM287" s="278">
        <v>342.63735585988826</v>
      </c>
      <c r="GN287" s="251">
        <v>367.71745006266303</v>
      </c>
      <c r="GO287" s="251">
        <v>395.30160269867156</v>
      </c>
      <c r="GP287" s="243">
        <v>434.15682804233847</v>
      </c>
      <c r="GQ287" s="278">
        <v>265.35716861109569</v>
      </c>
      <c r="GR287" s="251">
        <v>273.1544990330496</v>
      </c>
      <c r="GS287" s="251">
        <v>285.2292336186452</v>
      </c>
      <c r="GT287" s="243">
        <v>318.29096824021184</v>
      </c>
      <c r="GU287" s="278">
        <v>349.82722143378197</v>
      </c>
      <c r="GV287" s="251">
        <v>406.12593525881601</v>
      </c>
      <c r="GW287" s="251">
        <v>458.51918603886099</v>
      </c>
      <c r="GX287" s="243">
        <v>517.688915578776</v>
      </c>
      <c r="GY287" s="278">
        <v>490.36571844636302</v>
      </c>
      <c r="GZ287" s="251">
        <v>558.01168657381299</v>
      </c>
      <c r="HA287" s="251">
        <v>599.096148281517</v>
      </c>
      <c r="HB287" s="243">
        <v>636.10008241388402</v>
      </c>
      <c r="HC287" s="266">
        <v>525</v>
      </c>
      <c r="HD287" s="262"/>
      <c r="HE287" s="252"/>
      <c r="HF287" s="610">
        <v>606.74298175862293</v>
      </c>
      <c r="HG287" s="642">
        <v>694.16971554072734</v>
      </c>
      <c r="HH287" s="642">
        <v>831.09426601892028</v>
      </c>
      <c r="HI287" s="611">
        <v>1033.4349848247978</v>
      </c>
      <c r="HJ287" s="262"/>
      <c r="HK287" s="252"/>
      <c r="HL287" s="418">
        <v>399.6</v>
      </c>
      <c r="HM287" s="419">
        <v>428.2</v>
      </c>
      <c r="HN287" s="419">
        <v>506.9</v>
      </c>
      <c r="HO287" s="420">
        <v>653.9</v>
      </c>
      <c r="HP287" s="418">
        <v>286</v>
      </c>
      <c r="HQ287" s="420">
        <v>397</v>
      </c>
      <c r="HR287" s="278">
        <v>438.59200879999099</v>
      </c>
      <c r="HS287" s="251">
        <v>476.22793228243103</v>
      </c>
      <c r="HT287" s="251">
        <v>519.27480248570805</v>
      </c>
      <c r="HU287" s="243">
        <v>602.66562937998503</v>
      </c>
      <c r="HV287" s="262"/>
      <c r="HW287" s="252"/>
      <c r="HX287" s="262"/>
      <c r="HY287" s="252"/>
      <c r="HZ287" s="278">
        <v>109.44808539507383</v>
      </c>
      <c r="IA287" s="251">
        <v>115.58517633953355</v>
      </c>
      <c r="IB287" s="251">
        <v>130.08387531294272</v>
      </c>
      <c r="IC287" s="243">
        <v>134.70464299052585</v>
      </c>
      <c r="ID287" s="262"/>
      <c r="IE287" s="252"/>
      <c r="IF287" s="262"/>
      <c r="IG287" s="252"/>
      <c r="IH287" s="278">
        <v>886.58562353619027</v>
      </c>
      <c r="II287" s="251">
        <v>930.32755250990886</v>
      </c>
      <c r="IJ287" s="251">
        <v>996.67495252437004</v>
      </c>
      <c r="IK287" s="243">
        <v>1028.1538443501413</v>
      </c>
      <c r="IL287" s="266"/>
      <c r="IM287" s="262"/>
      <c r="IN287" s="252"/>
      <c r="IO287" s="418">
        <v>283</v>
      </c>
      <c r="IP287" s="284"/>
      <c r="IQ287" s="284"/>
      <c r="IR287" s="420">
        <v>362</v>
      </c>
      <c r="IS287" s="418">
        <v>427.4</v>
      </c>
      <c r="IT287" s="284"/>
      <c r="IU287" s="284"/>
      <c r="IV287" s="420">
        <v>574.6</v>
      </c>
      <c r="IW287" s="278">
        <v>371.48365853983915</v>
      </c>
      <c r="IX287" s="251">
        <v>392.92843358564056</v>
      </c>
      <c r="IY287" s="251">
        <v>450.94668190400154</v>
      </c>
      <c r="IZ287" s="243">
        <v>513.53392484823985</v>
      </c>
      <c r="JA287" s="266"/>
      <c r="JB287" s="262">
        <v>297.25229844727386</v>
      </c>
      <c r="JC287" s="284">
        <v>308.75781614867452</v>
      </c>
      <c r="JD287" s="284">
        <v>383.89275332485437</v>
      </c>
      <c r="JE287" s="252">
        <v>336.4973687602984</v>
      </c>
      <c r="JF287" s="262"/>
      <c r="JG287" s="284"/>
      <c r="JH287" s="252"/>
      <c r="JI287" s="262"/>
      <c r="JJ287" s="252"/>
      <c r="JK287" s="278">
        <v>542.54553411393022</v>
      </c>
      <c r="JL287" s="251">
        <v>552.78491622966374</v>
      </c>
      <c r="JM287" s="251">
        <v>595.54868442931922</v>
      </c>
      <c r="JN287" s="243">
        <v>696.99399015036408</v>
      </c>
      <c r="JO287" s="418">
        <v>324</v>
      </c>
      <c r="JP287" s="420">
        <v>252</v>
      </c>
      <c r="JQ287" s="278">
        <v>336.87029145075576</v>
      </c>
      <c r="JR287" s="251">
        <v>382.05776062965685</v>
      </c>
      <c r="JS287" s="251">
        <v>407.83085103266149</v>
      </c>
      <c r="JT287" s="243">
        <v>442.72235160800653</v>
      </c>
      <c r="JU287" s="418">
        <v>264.5</v>
      </c>
      <c r="JV287" s="284"/>
      <c r="JW287" s="284"/>
      <c r="JX287" s="420">
        <v>372.6</v>
      </c>
      <c r="JY287" s="262">
        <v>308.40905877616757</v>
      </c>
      <c r="JZ287" s="284">
        <v>328.75993472759143</v>
      </c>
      <c r="KA287" s="284">
        <v>333.57759348332189</v>
      </c>
      <c r="KB287" s="252">
        <v>374.40568923099471</v>
      </c>
      <c r="KC287" s="262"/>
      <c r="KD287" s="284"/>
      <c r="KE287" s="284"/>
      <c r="KF287" s="288"/>
    </row>
    <row r="288" spans="1:292" s="151" customFormat="1" ht="14">
      <c r="A288" s="888"/>
      <c r="B288" s="755" t="s">
        <v>499</v>
      </c>
      <c r="C288" s="266"/>
      <c r="D288" s="262">
        <v>256.10789936868497</v>
      </c>
      <c r="E288" s="284">
        <v>305.49832888470797</v>
      </c>
      <c r="F288" s="284">
        <v>320.71191010044635</v>
      </c>
      <c r="G288" s="284">
        <v>334.26622951279506</v>
      </c>
      <c r="H288" s="252">
        <v>359.68857268287275</v>
      </c>
      <c r="I288" s="278">
        <v>127.808124571088</v>
      </c>
      <c r="J288" s="251">
        <v>133.43319503420599</v>
      </c>
      <c r="K288" s="251">
        <v>140.52762362301601</v>
      </c>
      <c r="L288" s="243">
        <v>170.74715228845901</v>
      </c>
      <c r="M288" s="418">
        <v>296</v>
      </c>
      <c r="N288" s="284"/>
      <c r="O288" s="284"/>
      <c r="P288" s="420">
        <v>432</v>
      </c>
      <c r="Q288" s="262"/>
      <c r="R288" s="284"/>
      <c r="S288" s="284"/>
      <c r="T288" s="252"/>
      <c r="U288" s="262"/>
      <c r="V288" s="284"/>
      <c r="W288" s="252"/>
      <c r="X288" s="610">
        <v>341.29969449793424</v>
      </c>
      <c r="Y288" s="642">
        <v>350.26532384465452</v>
      </c>
      <c r="Z288" s="642">
        <v>454.54815465563905</v>
      </c>
      <c r="AA288" s="611">
        <v>536.20198191760062</v>
      </c>
      <c r="AB288" s="262">
        <v>176.29384846975552</v>
      </c>
      <c r="AC288" s="284">
        <v>200.78096781376897</v>
      </c>
      <c r="AD288" s="284">
        <v>235.13138416906946</v>
      </c>
      <c r="AE288" s="252">
        <v>273.86703538533607</v>
      </c>
      <c r="AF288" s="418"/>
      <c r="AG288" s="284"/>
      <c r="AH288" s="284"/>
      <c r="AI288" s="419"/>
      <c r="AJ288" s="420"/>
      <c r="AK288" s="262">
        <v>293.9266177132809</v>
      </c>
      <c r="AL288" s="284"/>
      <c r="AM288" s="284"/>
      <c r="AN288" s="420">
        <v>487</v>
      </c>
      <c r="AO288" s="418">
        <v>357</v>
      </c>
      <c r="AP288" s="420">
        <v>387</v>
      </c>
      <c r="AQ288" s="610">
        <v>258.18230378074838</v>
      </c>
      <c r="AR288" s="642">
        <v>303.09033995266026</v>
      </c>
      <c r="AS288" s="642">
        <v>6.6339861854778155</v>
      </c>
      <c r="AT288" s="611">
        <v>323.65958747049513</v>
      </c>
      <c r="AU288" s="278">
        <v>113.21563146476301</v>
      </c>
      <c r="AV288" s="251">
        <v>121.572549054641</v>
      </c>
      <c r="AW288" s="251">
        <v>144.160831633219</v>
      </c>
      <c r="AX288" s="243">
        <v>174.304292460455</v>
      </c>
      <c r="AY288" s="418"/>
      <c r="AZ288" s="419"/>
      <c r="BA288" s="419"/>
      <c r="BB288" s="420"/>
      <c r="BC288" s="278">
        <v>139.86426474957099</v>
      </c>
      <c r="BD288" s="251">
        <v>164.16834095466464</v>
      </c>
      <c r="BE288" s="251">
        <v>176.69347200671885</v>
      </c>
      <c r="BF288" s="243">
        <v>209.1310852341895</v>
      </c>
      <c r="BG288" s="418">
        <v>257.10000000000002</v>
      </c>
      <c r="BH288" s="284"/>
      <c r="BI288" s="284"/>
      <c r="BJ288" s="420">
        <v>328.2</v>
      </c>
      <c r="BK288" s="262"/>
      <c r="BL288" s="252"/>
      <c r="BM288" s="610">
        <v>181.02651244740306</v>
      </c>
      <c r="BN288" s="642">
        <v>162.20340585031198</v>
      </c>
      <c r="BO288" s="642">
        <v>217.96934087755798</v>
      </c>
      <c r="BP288" s="611">
        <v>180.94516350998708</v>
      </c>
      <c r="BQ288" s="266"/>
      <c r="BR288" s="262"/>
      <c r="BS288" s="284"/>
      <c r="BT288" s="252"/>
      <c r="BU288" s="262"/>
      <c r="BV288" s="284"/>
      <c r="BW288" s="252"/>
      <c r="BX288" s="262"/>
      <c r="BY288" s="284"/>
      <c r="BZ288" s="252"/>
      <c r="CA288" s="262"/>
      <c r="CB288" s="284"/>
      <c r="CC288" s="252"/>
      <c r="CD288" s="262"/>
      <c r="CE288" s="284"/>
      <c r="CF288" s="252"/>
      <c r="CG288" s="262"/>
      <c r="CH288" s="284"/>
      <c r="CI288" s="252"/>
      <c r="CJ288" s="262">
        <v>220</v>
      </c>
      <c r="CK288" s="252">
        <v>244</v>
      </c>
      <c r="CL288" s="610">
        <v>1430.8035878766598</v>
      </c>
      <c r="CM288" s="252">
        <v>1108.0999999999999</v>
      </c>
      <c r="CN288" s="610">
        <v>1266</v>
      </c>
      <c r="CO288" s="611">
        <v>1394.8513979686866</v>
      </c>
      <c r="CP288" s="756">
        <v>1930.7970713621289</v>
      </c>
      <c r="CQ288" s="757">
        <v>2365.9276608102141</v>
      </c>
      <c r="CR288" s="266">
        <v>1223.4256634884682</v>
      </c>
      <c r="CS288" s="266">
        <v>1481.4878753775236</v>
      </c>
      <c r="CT288" s="262">
        <v>594.32124978077661</v>
      </c>
      <c r="CU288" s="252">
        <v>586.1086786442213</v>
      </c>
      <c r="CV288" s="604">
        <v>267.957092012727</v>
      </c>
      <c r="CW288" s="748">
        <v>336.0589309674146</v>
      </c>
      <c r="CX288" s="748">
        <v>387.28176442057753</v>
      </c>
      <c r="CY288" s="605">
        <v>392.48572836370522</v>
      </c>
      <c r="CZ288" s="266">
        <v>240</v>
      </c>
      <c r="DA288" s="262">
        <v>194</v>
      </c>
      <c r="DB288" s="284">
        <v>209</v>
      </c>
      <c r="DC288" s="284">
        <v>217</v>
      </c>
      <c r="DD288" s="284">
        <v>214</v>
      </c>
      <c r="DE288" s="252">
        <v>240.8</v>
      </c>
      <c r="DF288" s="610">
        <v>300.25409003506223</v>
      </c>
      <c r="DG288" s="642">
        <v>338.79198974399759</v>
      </c>
      <c r="DH288" s="642">
        <v>356.32791980470898</v>
      </c>
      <c r="DI288" s="642">
        <v>395.98708199693436</v>
      </c>
      <c r="DJ288" s="611">
        <v>387.77888510496041</v>
      </c>
      <c r="DK288" s="262">
        <v>158.26282273124446</v>
      </c>
      <c r="DL288" s="284">
        <v>192.31712367597171</v>
      </c>
      <c r="DM288" s="284">
        <v>200.93424600356812</v>
      </c>
      <c r="DN288" s="252">
        <v>195.37846434391258</v>
      </c>
      <c r="DO288" s="278">
        <v>208.0303272098385</v>
      </c>
      <c r="DP288" s="251">
        <v>230.23490298244107</v>
      </c>
      <c r="DQ288" s="251">
        <v>284.35626199544049</v>
      </c>
      <c r="DR288" s="243">
        <v>386.28579543571482</v>
      </c>
      <c r="DS288" s="610">
        <v>343.05182504228344</v>
      </c>
      <c r="DT288" s="642">
        <v>423.21398311623483</v>
      </c>
      <c r="DU288" s="642">
        <v>560.16312050855515</v>
      </c>
      <c r="DV288" s="611">
        <v>691.03792936949651</v>
      </c>
      <c r="DW288" s="749"/>
      <c r="DX288" s="749"/>
      <c r="DY288" s="418">
        <v>65</v>
      </c>
      <c r="DZ288" s="284"/>
      <c r="EA288" s="284"/>
      <c r="EB288" s="420">
        <v>65</v>
      </c>
      <c r="EC288" s="266"/>
      <c r="ED288" s="266"/>
      <c r="EE288" s="262"/>
      <c r="EF288" s="252"/>
      <c r="EG288" s="262"/>
      <c r="EH288" s="252"/>
      <c r="EI288" s="262"/>
      <c r="EJ288" s="252"/>
      <c r="EK288" s="262"/>
      <c r="EL288" s="284"/>
      <c r="EM288" s="252"/>
      <c r="EN288" s="418">
        <v>4074</v>
      </c>
      <c r="EO288" s="420">
        <v>4369</v>
      </c>
      <c r="EP288" s="262"/>
      <c r="EQ288" s="252"/>
      <c r="ER288" s="262"/>
      <c r="ES288" s="252"/>
      <c r="ET288" s="262"/>
      <c r="EU288" s="284"/>
      <c r="EV288" s="284"/>
      <c r="EW288" s="252"/>
      <c r="EX288" s="278">
        <v>187.71633519979699</v>
      </c>
      <c r="EY288" s="251">
        <v>203.78399437946999</v>
      </c>
      <c r="EZ288" s="251">
        <v>244.79035105369999</v>
      </c>
      <c r="FA288" s="243">
        <v>254.132812036654</v>
      </c>
      <c r="FB288" s="262"/>
      <c r="FC288" s="252"/>
      <c r="FD288" s="262"/>
      <c r="FE288" s="284"/>
      <c r="FF288" s="284"/>
      <c r="FG288" s="252"/>
      <c r="FH288" s="262"/>
      <c r="FI288" s="252"/>
      <c r="FJ288" s="262"/>
      <c r="FK288" s="252"/>
      <c r="FL288" s="418">
        <v>2211</v>
      </c>
      <c r="FM288" s="420">
        <v>2459</v>
      </c>
      <c r="FN288" s="262"/>
      <c r="FO288" s="284"/>
      <c r="FP288" s="284"/>
      <c r="FQ288" s="252"/>
      <c r="FR288" s="262">
        <v>202</v>
      </c>
      <c r="FS288" s="606">
        <v>196</v>
      </c>
      <c r="FT288" s="606">
        <v>200</v>
      </c>
      <c r="FU288" s="643">
        <v>203</v>
      </c>
      <c r="FV288" s="262"/>
      <c r="FW288" s="252"/>
      <c r="FX288" s="262">
        <v>1938</v>
      </c>
      <c r="FY288" s="252"/>
      <c r="FZ288" s="278">
        <v>2011.5517234941303</v>
      </c>
      <c r="GA288" s="243">
        <v>2093.2949173539209</v>
      </c>
      <c r="GB288" s="266"/>
      <c r="GC288" s="262"/>
      <c r="GD288" s="252"/>
      <c r="GE288" s="610">
        <v>268.99758428777847</v>
      </c>
      <c r="GF288" s="642">
        <v>278.79819222736768</v>
      </c>
      <c r="GG288" s="642">
        <v>325.85086468358537</v>
      </c>
      <c r="GH288" s="611">
        <v>330.35244155132528</v>
      </c>
      <c r="GI288" s="266"/>
      <c r="GJ288" s="266"/>
      <c r="GK288" s="266"/>
      <c r="GL288" s="266">
        <v>0</v>
      </c>
      <c r="GM288" s="278">
        <v>216.95264137582234</v>
      </c>
      <c r="GN288" s="251">
        <v>231.6586565763165</v>
      </c>
      <c r="GO288" s="251">
        <v>249.35295760587181</v>
      </c>
      <c r="GP288" s="243">
        <v>271.19438511017773</v>
      </c>
      <c r="GQ288" s="278">
        <v>167.36863974439959</v>
      </c>
      <c r="GR288" s="251">
        <v>205.34937476262962</v>
      </c>
      <c r="GS288" s="251">
        <v>238.80850435779678</v>
      </c>
      <c r="GT288" s="243">
        <v>249.81335779800688</v>
      </c>
      <c r="GU288" s="278">
        <v>205.11018560868399</v>
      </c>
      <c r="GV288" s="251">
        <v>210.47818528858301</v>
      </c>
      <c r="GW288" s="251">
        <v>232.030517775927</v>
      </c>
      <c r="GX288" s="243">
        <v>249.00706030845899</v>
      </c>
      <c r="GY288" s="278">
        <v>278.786589090603</v>
      </c>
      <c r="GZ288" s="251">
        <v>309.57682063151901</v>
      </c>
      <c r="HA288" s="251">
        <v>325.44834038243101</v>
      </c>
      <c r="HB288" s="243">
        <v>374.59429168242798</v>
      </c>
      <c r="HC288" s="266">
        <v>272</v>
      </c>
      <c r="HD288" s="262"/>
      <c r="HE288" s="252"/>
      <c r="HF288" s="610">
        <v>340.85054373084012</v>
      </c>
      <c r="HG288" s="642">
        <v>402.34297618044769</v>
      </c>
      <c r="HH288" s="642">
        <v>472.50596357344699</v>
      </c>
      <c r="HI288" s="611">
        <v>611.92158935703503</v>
      </c>
      <c r="HJ288" s="262"/>
      <c r="HK288" s="252"/>
      <c r="HL288" s="418">
        <v>212.3</v>
      </c>
      <c r="HM288" s="419">
        <v>233.2</v>
      </c>
      <c r="HN288" s="419">
        <v>276.89999999999998</v>
      </c>
      <c r="HO288" s="420">
        <v>338.1</v>
      </c>
      <c r="HP288" s="418">
        <v>183</v>
      </c>
      <c r="HQ288" s="420">
        <v>255</v>
      </c>
      <c r="HR288" s="278">
        <v>165.77362413184699</v>
      </c>
      <c r="HS288" s="251">
        <v>192.36689684683299</v>
      </c>
      <c r="HT288" s="251">
        <v>215.38112727699499</v>
      </c>
      <c r="HU288" s="243">
        <v>228.64601744663599</v>
      </c>
      <c r="HV288" s="262"/>
      <c r="HW288" s="252"/>
      <c r="HX288" s="262"/>
      <c r="HY288" s="252"/>
      <c r="HZ288" s="278">
        <v>95.577933648543222</v>
      </c>
      <c r="IA288" s="251">
        <v>108.08868391203161</v>
      </c>
      <c r="IB288" s="251">
        <v>114.88728813160154</v>
      </c>
      <c r="IC288" s="243">
        <v>121.12804366476226</v>
      </c>
      <c r="ID288" s="262"/>
      <c r="IE288" s="252"/>
      <c r="IF288" s="262"/>
      <c r="IG288" s="252"/>
      <c r="IH288" s="278">
        <v>579.10699193514063</v>
      </c>
      <c r="II288" s="251">
        <v>592.29203834870248</v>
      </c>
      <c r="IJ288" s="251">
        <v>634.99995993517416</v>
      </c>
      <c r="IK288" s="243">
        <v>668.40720603732586</v>
      </c>
      <c r="IL288" s="266"/>
      <c r="IM288" s="262"/>
      <c r="IN288" s="252"/>
      <c r="IO288" s="418">
        <v>179</v>
      </c>
      <c r="IP288" s="284"/>
      <c r="IQ288" s="284"/>
      <c r="IR288" s="420">
        <v>241</v>
      </c>
      <c r="IS288" s="418">
        <v>251.8</v>
      </c>
      <c r="IT288" s="284"/>
      <c r="IU288" s="284"/>
      <c r="IV288" s="420">
        <v>349.6</v>
      </c>
      <c r="IW288" s="278">
        <v>229.44203570966764</v>
      </c>
      <c r="IX288" s="251">
        <v>254.98301830710651</v>
      </c>
      <c r="IY288" s="251">
        <v>273.77229560664443</v>
      </c>
      <c r="IZ288" s="243">
        <v>318.50230000563437</v>
      </c>
      <c r="JA288" s="266"/>
      <c r="JB288" s="262">
        <v>219.43116278845298</v>
      </c>
      <c r="JC288" s="284">
        <v>224.26750174580235</v>
      </c>
      <c r="JD288" s="284">
        <v>255.65494023468054</v>
      </c>
      <c r="JE288" s="252">
        <v>271.50504188171783</v>
      </c>
      <c r="JF288" s="262"/>
      <c r="JG288" s="284"/>
      <c r="JH288" s="252"/>
      <c r="JI288" s="262"/>
      <c r="JJ288" s="252"/>
      <c r="JK288" s="278">
        <v>410.44104144957157</v>
      </c>
      <c r="JL288" s="251">
        <v>414.77902742658296</v>
      </c>
      <c r="JM288" s="251">
        <v>437.99376637040405</v>
      </c>
      <c r="JN288" s="243">
        <v>508.29489626548809</v>
      </c>
      <c r="JO288" s="418">
        <v>239</v>
      </c>
      <c r="JP288" s="420">
        <v>183</v>
      </c>
      <c r="JQ288" s="278">
        <v>240.07173137738044</v>
      </c>
      <c r="JR288" s="251">
        <v>270.94007216888025</v>
      </c>
      <c r="JS288" s="251">
        <v>280.30124632498973</v>
      </c>
      <c r="JT288" s="243">
        <v>312.58798833958849</v>
      </c>
      <c r="JU288" s="418">
        <v>196.2</v>
      </c>
      <c r="JV288" s="284"/>
      <c r="JW288" s="284"/>
      <c r="JX288" s="420">
        <v>278.7</v>
      </c>
      <c r="JY288" s="262">
        <v>201.15139682760201</v>
      </c>
      <c r="JZ288" s="284">
        <v>217.08449836530471</v>
      </c>
      <c r="KA288" s="284">
        <v>219.02730973976918</v>
      </c>
      <c r="KB288" s="252">
        <v>236.69388320253512</v>
      </c>
      <c r="KC288" s="262"/>
      <c r="KD288" s="284"/>
      <c r="KE288" s="284"/>
      <c r="KF288" s="288"/>
    </row>
    <row r="289" spans="1:292" s="151" customFormat="1" ht="14">
      <c r="A289" s="883" t="s">
        <v>559</v>
      </c>
      <c r="B289" s="755" t="s">
        <v>500</v>
      </c>
      <c r="C289" s="266"/>
      <c r="D289" s="262">
        <v>7.2335932757804011</v>
      </c>
      <c r="E289" s="284">
        <v>7.4915693102769856</v>
      </c>
      <c r="F289" s="284">
        <v>8.4812480999746054</v>
      </c>
      <c r="G289" s="284">
        <v>8.7574588944854153</v>
      </c>
      <c r="H289" s="252">
        <v>9.0743648688171756</v>
      </c>
      <c r="I289" s="278">
        <v>23.753034242226502</v>
      </c>
      <c r="J289" s="251">
        <v>25.009434629595599</v>
      </c>
      <c r="K289" s="251">
        <v>28.259264780871401</v>
      </c>
      <c r="L289" s="243">
        <v>29.9899502629791</v>
      </c>
      <c r="M289" s="418">
        <v>122</v>
      </c>
      <c r="N289" s="284"/>
      <c r="O289" s="284"/>
      <c r="P289" s="420">
        <v>174</v>
      </c>
      <c r="Q289" s="262"/>
      <c r="R289" s="284"/>
      <c r="S289" s="284"/>
      <c r="T289" s="252"/>
      <c r="U289" s="262"/>
      <c r="V289" s="284"/>
      <c r="W289" s="252"/>
      <c r="X289" s="610">
        <v>136.1484761952556</v>
      </c>
      <c r="Y289" s="642">
        <v>143.51971812205923</v>
      </c>
      <c r="Z289" s="642">
        <v>190.54480174892456</v>
      </c>
      <c r="AA289" s="611">
        <v>217.61712664965455</v>
      </c>
      <c r="AB289" s="262">
        <v>107.18898906490686</v>
      </c>
      <c r="AC289" s="284">
        <v>114.28184237771183</v>
      </c>
      <c r="AD289" s="284">
        <v>135.76950659504874</v>
      </c>
      <c r="AE289" s="252">
        <v>155.01839657346841</v>
      </c>
      <c r="AF289" s="418"/>
      <c r="AG289" s="284"/>
      <c r="AH289" s="284"/>
      <c r="AI289" s="419"/>
      <c r="AJ289" s="420"/>
      <c r="AK289" s="262">
        <v>121.10327244110812</v>
      </c>
      <c r="AL289" s="284"/>
      <c r="AM289" s="284"/>
      <c r="AN289" s="420">
        <v>201</v>
      </c>
      <c r="AO289" s="418">
        <v>36.9</v>
      </c>
      <c r="AP289" s="420">
        <v>35.9</v>
      </c>
      <c r="AQ289" s="610">
        <v>84.427562856115003</v>
      </c>
      <c r="AR289" s="642">
        <v>93.706109506221921</v>
      </c>
      <c r="AS289" s="642">
        <v>103.19699669933536</v>
      </c>
      <c r="AT289" s="611">
        <v>110.05137347374441</v>
      </c>
      <c r="AU289" s="278">
        <v>31.523125340255898</v>
      </c>
      <c r="AV289" s="251">
        <v>34.912789480489998</v>
      </c>
      <c r="AW289" s="251">
        <v>38.120467802363201</v>
      </c>
      <c r="AX289" s="243">
        <v>44.260875043206497</v>
      </c>
      <c r="AY289" s="418"/>
      <c r="AZ289" s="419"/>
      <c r="BA289" s="419"/>
      <c r="BB289" s="420"/>
      <c r="BC289" s="278">
        <v>89.713236438044007</v>
      </c>
      <c r="BD289" s="251">
        <v>93.69779522465852</v>
      </c>
      <c r="BE289" s="251">
        <v>104.01633935845101</v>
      </c>
      <c r="BF289" s="243">
        <v>115.33215314445266</v>
      </c>
      <c r="BG289" s="418">
        <v>147.69999999999999</v>
      </c>
      <c r="BH289" s="284"/>
      <c r="BI289" s="284"/>
      <c r="BJ289" s="420">
        <v>181.2</v>
      </c>
      <c r="BK289" s="262"/>
      <c r="BL289" s="252"/>
      <c r="BM289" s="610">
        <v>5.9543080900223426</v>
      </c>
      <c r="BN289" s="642">
        <v>5.4934962013053914</v>
      </c>
      <c r="BO289" s="642">
        <v>7.5060861377675572</v>
      </c>
      <c r="BP289" s="611">
        <v>7.4848321152975936</v>
      </c>
      <c r="BQ289" s="266"/>
      <c r="BR289" s="262"/>
      <c r="BS289" s="284"/>
      <c r="BT289" s="252"/>
      <c r="BU289" s="262"/>
      <c r="BV289" s="284"/>
      <c r="BW289" s="252"/>
      <c r="BX289" s="262"/>
      <c r="BY289" s="284"/>
      <c r="BZ289" s="252"/>
      <c r="CA289" s="262"/>
      <c r="CB289" s="284"/>
      <c r="CC289" s="252"/>
      <c r="CD289" s="262"/>
      <c r="CE289" s="284"/>
      <c r="CF289" s="252"/>
      <c r="CG289" s="262"/>
      <c r="CH289" s="284"/>
      <c r="CI289" s="252"/>
      <c r="CJ289" s="262">
        <v>7.97</v>
      </c>
      <c r="CK289" s="252">
        <v>6.65</v>
      </c>
      <c r="CL289" s="610">
        <v>130.06134647379122</v>
      </c>
      <c r="CM289" s="252">
        <v>105.6</v>
      </c>
      <c r="CN289" s="610">
        <v>131.69999999999999</v>
      </c>
      <c r="CO289" s="611">
        <v>98.708991347298777</v>
      </c>
      <c r="CP289" s="756">
        <v>389.06009164297978</v>
      </c>
      <c r="CQ289" s="757">
        <v>451.08719911392723</v>
      </c>
      <c r="CR289" s="266">
        <v>341.08162749090917</v>
      </c>
      <c r="CS289" s="266">
        <v>387.72775265564388</v>
      </c>
      <c r="CT289" s="262">
        <v>92.4447428197889</v>
      </c>
      <c r="CU289" s="252">
        <v>82.938158879473832</v>
      </c>
      <c r="CV289" s="604">
        <v>34.700354165766029</v>
      </c>
      <c r="CW289" s="748">
        <v>40.816359546907591</v>
      </c>
      <c r="CX289" s="748">
        <v>47.088288044428275</v>
      </c>
      <c r="CY289" s="605">
        <v>49.116219009805405</v>
      </c>
      <c r="CZ289" s="266">
        <v>14.6</v>
      </c>
      <c r="DA289" s="262">
        <v>34.700000000000003</v>
      </c>
      <c r="DB289" s="284">
        <v>36.799999999999997</v>
      </c>
      <c r="DC289" s="284">
        <v>36.799999999999997</v>
      </c>
      <c r="DD289" s="284">
        <v>35</v>
      </c>
      <c r="DE289" s="252">
        <v>35.6</v>
      </c>
      <c r="DF289" s="610">
        <v>43.808444767577136</v>
      </c>
      <c r="DG289" s="642">
        <v>47.736245031198138</v>
      </c>
      <c r="DH289" s="642">
        <v>52.013744536650428</v>
      </c>
      <c r="DI289" s="642">
        <v>54.853837231787431</v>
      </c>
      <c r="DJ289" s="611">
        <v>53.212150443150705</v>
      </c>
      <c r="DK289" s="262">
        <v>28.433240543912746</v>
      </c>
      <c r="DL289" s="284">
        <v>32.19945390996493</v>
      </c>
      <c r="DM289" s="284">
        <v>34.762435341529063</v>
      </c>
      <c r="DN289" s="252">
        <v>29.040721508779754</v>
      </c>
      <c r="DO289" s="278">
        <v>14.064098689339698</v>
      </c>
      <c r="DP289" s="251">
        <v>16.870744796546024</v>
      </c>
      <c r="DQ289" s="251">
        <v>19.810795641502349</v>
      </c>
      <c r="DR289" s="243">
        <v>22.750888171307114</v>
      </c>
      <c r="DS289" s="610">
        <v>46.796065736130174</v>
      </c>
      <c r="DT289" s="642">
        <v>56.381934713110489</v>
      </c>
      <c r="DU289" s="642">
        <v>68.82689422595088</v>
      </c>
      <c r="DV289" s="611">
        <v>51.388671525400767</v>
      </c>
      <c r="DW289" s="749"/>
      <c r="DX289" s="749"/>
      <c r="DY289" s="418">
        <v>110</v>
      </c>
      <c r="DZ289" s="284"/>
      <c r="EA289" s="284"/>
      <c r="EB289" s="420">
        <v>82</v>
      </c>
      <c r="EC289" s="266"/>
      <c r="ED289" s="266"/>
      <c r="EE289" s="262"/>
      <c r="EF289" s="252"/>
      <c r="EG289" s="262"/>
      <c r="EH289" s="252"/>
      <c r="EI289" s="262"/>
      <c r="EJ289" s="252"/>
      <c r="EK289" s="262"/>
      <c r="EL289" s="284"/>
      <c r="EM289" s="252"/>
      <c r="EN289" s="418">
        <v>92</v>
      </c>
      <c r="EO289" s="420">
        <v>99</v>
      </c>
      <c r="EP289" s="262"/>
      <c r="EQ289" s="252"/>
      <c r="ER289" s="262"/>
      <c r="ES289" s="252"/>
      <c r="ET289" s="262"/>
      <c r="EU289" s="284"/>
      <c r="EV289" s="284"/>
      <c r="EW289" s="252"/>
      <c r="EX289" s="278">
        <v>44.969088763207999</v>
      </c>
      <c r="EY289" s="251">
        <v>50.869007641005098</v>
      </c>
      <c r="EZ289" s="251">
        <v>59.842809830749303</v>
      </c>
      <c r="FA289" s="243">
        <v>65.838481982252404</v>
      </c>
      <c r="FB289" s="262"/>
      <c r="FC289" s="252"/>
      <c r="FD289" s="262"/>
      <c r="FE289" s="284"/>
      <c r="FF289" s="284"/>
      <c r="FG289" s="252"/>
      <c r="FH289" s="262"/>
      <c r="FI289" s="252"/>
      <c r="FJ289" s="262"/>
      <c r="FK289" s="252"/>
      <c r="FL289" s="418">
        <v>108</v>
      </c>
      <c r="FM289" s="420">
        <v>115</v>
      </c>
      <c r="FN289" s="262"/>
      <c r="FO289" s="284"/>
      <c r="FP289" s="284"/>
      <c r="FQ289" s="252"/>
      <c r="FR289" s="262">
        <v>39</v>
      </c>
      <c r="FS289" s="606">
        <v>36</v>
      </c>
      <c r="FT289" s="606">
        <v>35</v>
      </c>
      <c r="FU289" s="643">
        <v>34</v>
      </c>
      <c r="FV289" s="262"/>
      <c r="FW289" s="252"/>
      <c r="FX289" s="262">
        <v>53.26</v>
      </c>
      <c r="FY289" s="252"/>
      <c r="FZ289" s="278">
        <v>104.30057055472004</v>
      </c>
      <c r="GA289" s="243">
        <v>111.66980967463788</v>
      </c>
      <c r="GB289" s="266"/>
      <c r="GC289" s="262"/>
      <c r="GD289" s="252"/>
      <c r="GE289" s="610">
        <v>90.856298958890221</v>
      </c>
      <c r="GF289" s="642">
        <v>99.912253137857604</v>
      </c>
      <c r="GG289" s="642">
        <v>110.25035657083313</v>
      </c>
      <c r="GH289" s="611">
        <v>123.3586922169807</v>
      </c>
      <c r="GI289" s="266"/>
      <c r="GJ289" s="266"/>
      <c r="GK289" s="266"/>
      <c r="GL289" s="266">
        <v>0</v>
      </c>
      <c r="GM289" s="278">
        <v>77.329781732322417</v>
      </c>
      <c r="GN289" s="251">
        <v>81.831891621552785</v>
      </c>
      <c r="GO289" s="251">
        <v>84.492281826526508</v>
      </c>
      <c r="GP289" s="243">
        <v>97.352510641008038</v>
      </c>
      <c r="GQ289" s="278">
        <v>155.43741215599587</v>
      </c>
      <c r="GR289" s="251">
        <v>166.18090734657784</v>
      </c>
      <c r="GS289" s="251">
        <v>179.74039025342995</v>
      </c>
      <c r="GT289" s="243">
        <v>192.83353042131282</v>
      </c>
      <c r="GU289" s="278">
        <v>54.517865701632502</v>
      </c>
      <c r="GV289" s="251">
        <v>59.657870800738898</v>
      </c>
      <c r="GW289" s="251">
        <v>70.712943696873594</v>
      </c>
      <c r="GX289" s="243">
        <v>74.492035604339307</v>
      </c>
      <c r="GY289" s="278">
        <v>56.234100876675498</v>
      </c>
      <c r="GZ289" s="251">
        <v>63.965184530820999</v>
      </c>
      <c r="HA289" s="251">
        <v>67.799358584123297</v>
      </c>
      <c r="HB289" s="243">
        <v>73.775508730406301</v>
      </c>
      <c r="HC289" s="266">
        <v>93.7</v>
      </c>
      <c r="HD289" s="262"/>
      <c r="HE289" s="252"/>
      <c r="HF289" s="610">
        <v>69.199750744442596</v>
      </c>
      <c r="HG289" s="642">
        <v>84.502875140432536</v>
      </c>
      <c r="HH289" s="642">
        <v>98.679493235389145</v>
      </c>
      <c r="HI289" s="611">
        <v>129.95947694910762</v>
      </c>
      <c r="HJ289" s="262"/>
      <c r="HK289" s="252"/>
      <c r="HL289" s="418">
        <v>24.7</v>
      </c>
      <c r="HM289" s="419">
        <v>25.8</v>
      </c>
      <c r="HN289" s="419">
        <v>31.7</v>
      </c>
      <c r="HO289" s="420">
        <v>38.799999999999997</v>
      </c>
      <c r="HP289" s="418">
        <v>10</v>
      </c>
      <c r="HQ289" s="420">
        <v>14</v>
      </c>
      <c r="HR289" s="278">
        <v>18.1299221537863</v>
      </c>
      <c r="HS289" s="251">
        <v>19.828218972717401</v>
      </c>
      <c r="HT289" s="251">
        <v>21.269363867102602</v>
      </c>
      <c r="HU289" s="243">
        <v>23.613905609887201</v>
      </c>
      <c r="HV289" s="262"/>
      <c r="HW289" s="252"/>
      <c r="HX289" s="262"/>
      <c r="HY289" s="252"/>
      <c r="HZ289" s="278">
        <v>47.439412411208309</v>
      </c>
      <c r="IA289" s="251">
        <v>46.368993975959462</v>
      </c>
      <c r="IB289" s="251">
        <v>47.721121877708832</v>
      </c>
      <c r="IC289" s="243">
        <v>52.089128432686465</v>
      </c>
      <c r="ID289" s="262"/>
      <c r="IE289" s="252"/>
      <c r="IF289" s="262"/>
      <c r="IG289" s="252"/>
      <c r="IH289" s="278">
        <v>223.22503890675912</v>
      </c>
      <c r="II289" s="251">
        <v>232.78263656159498</v>
      </c>
      <c r="IJ289" s="251">
        <v>252.18826796972078</v>
      </c>
      <c r="IK289" s="243">
        <v>259.79889887172146</v>
      </c>
      <c r="IL289" s="266"/>
      <c r="IM289" s="262"/>
      <c r="IN289" s="252"/>
      <c r="IO289" s="418">
        <v>34</v>
      </c>
      <c r="IP289" s="284"/>
      <c r="IQ289" s="284"/>
      <c r="IR289" s="420">
        <v>45</v>
      </c>
      <c r="IS289" s="418">
        <v>40</v>
      </c>
      <c r="IT289" s="284"/>
      <c r="IU289" s="284"/>
      <c r="IV289" s="420">
        <v>55.4</v>
      </c>
      <c r="IW289" s="278">
        <v>34.987016611396449</v>
      </c>
      <c r="IX289" s="251">
        <v>35.185281627157906</v>
      </c>
      <c r="IY289" s="251">
        <v>40.392087799263344</v>
      </c>
      <c r="IZ289" s="243">
        <v>46.191715283072043</v>
      </c>
      <c r="JA289" s="266"/>
      <c r="JB289" s="262">
        <v>3.0853804138763619</v>
      </c>
      <c r="JC289" s="284">
        <v>3.3221351595403137</v>
      </c>
      <c r="JD289" s="284">
        <v>3.8427046456613678</v>
      </c>
      <c r="JE289" s="252">
        <v>4.8452979669446075</v>
      </c>
      <c r="JF289" s="262"/>
      <c r="JG289" s="284"/>
      <c r="JH289" s="252"/>
      <c r="JI289" s="262"/>
      <c r="JJ289" s="252"/>
      <c r="JK289" s="278">
        <v>39.228318110859668</v>
      </c>
      <c r="JL289" s="251">
        <v>39.707905842148818</v>
      </c>
      <c r="JM289" s="251">
        <v>42.771535583954247</v>
      </c>
      <c r="JN289" s="243">
        <v>47.335018428601025</v>
      </c>
      <c r="JO289" s="418">
        <v>0.88</v>
      </c>
      <c r="JP289" s="420">
        <v>0</v>
      </c>
      <c r="JQ289" s="278">
        <v>69.921516084926623</v>
      </c>
      <c r="JR289" s="251">
        <v>81.789705324503956</v>
      </c>
      <c r="JS289" s="251">
        <v>87.236423774997633</v>
      </c>
      <c r="JT289" s="243">
        <v>92.806814715994051</v>
      </c>
      <c r="JU289" s="418">
        <v>139</v>
      </c>
      <c r="JV289" s="284"/>
      <c r="JW289" s="284"/>
      <c r="JX289" s="420">
        <v>194.6</v>
      </c>
      <c r="JY289" s="262">
        <v>30.839987913994818</v>
      </c>
      <c r="JZ289" s="284">
        <v>32.203912728528209</v>
      </c>
      <c r="KA289" s="284">
        <v>31.301139081174107</v>
      </c>
      <c r="KB289" s="252">
        <v>33.340530285768139</v>
      </c>
      <c r="KC289" s="262"/>
      <c r="KD289" s="284"/>
      <c r="KE289" s="284"/>
      <c r="KF289" s="288"/>
    </row>
    <row r="290" spans="1:292" s="151" customFormat="1" ht="14">
      <c r="A290" s="884"/>
      <c r="B290" s="755" t="s">
        <v>501</v>
      </c>
      <c r="C290" s="266"/>
      <c r="D290" s="262">
        <v>39.208937395728704</v>
      </c>
      <c r="E290" s="284">
        <v>42.847123194052216</v>
      </c>
      <c r="F290" s="284">
        <v>46.107405072991391</v>
      </c>
      <c r="G290" s="284">
        <v>49.538231600532164</v>
      </c>
      <c r="H290" s="252">
        <v>55.121330923632996</v>
      </c>
      <c r="I290" s="278">
        <v>114.365341056289</v>
      </c>
      <c r="J290" s="251">
        <v>123.036368992156</v>
      </c>
      <c r="K290" s="251">
        <v>138.79300113846699</v>
      </c>
      <c r="L290" s="243">
        <v>149.21863110680499</v>
      </c>
      <c r="M290" s="418">
        <v>225</v>
      </c>
      <c r="N290" s="284"/>
      <c r="O290" s="284"/>
      <c r="P290" s="420">
        <v>319</v>
      </c>
      <c r="Q290" s="262"/>
      <c r="R290" s="284"/>
      <c r="S290" s="284"/>
      <c r="T290" s="252"/>
      <c r="U290" s="262"/>
      <c r="V290" s="284"/>
      <c r="W290" s="252"/>
      <c r="X290" s="610">
        <v>310.25875826755168</v>
      </c>
      <c r="Y290" s="642">
        <v>333.19930278310989</v>
      </c>
      <c r="Z290" s="642">
        <v>429.52479150415201</v>
      </c>
      <c r="AA290" s="611">
        <v>500.48512038504401</v>
      </c>
      <c r="AB290" s="262">
        <v>223.2718988983662</v>
      </c>
      <c r="AC290" s="284">
        <v>241.5931450447672</v>
      </c>
      <c r="AD290" s="284">
        <v>285.10228915174332</v>
      </c>
      <c r="AE290" s="252">
        <v>325.0546925654985</v>
      </c>
      <c r="AF290" s="418"/>
      <c r="AG290" s="284"/>
      <c r="AH290" s="284"/>
      <c r="AI290" s="419"/>
      <c r="AJ290" s="420"/>
      <c r="AK290" s="262">
        <v>218.98659580971113</v>
      </c>
      <c r="AL290" s="284"/>
      <c r="AM290" s="284"/>
      <c r="AN290" s="420">
        <v>360</v>
      </c>
      <c r="AO290" s="418">
        <v>147</v>
      </c>
      <c r="AP290" s="420">
        <v>147</v>
      </c>
      <c r="AQ290" s="610">
        <v>45.72693045201143</v>
      </c>
      <c r="AR290" s="642">
        <v>58.641676809958149</v>
      </c>
      <c r="AS290" s="642">
        <v>53.850736459834266</v>
      </c>
      <c r="AT290" s="611">
        <v>54.654094938590589</v>
      </c>
      <c r="AU290" s="278">
        <v>132.81942326867599</v>
      </c>
      <c r="AV290" s="251">
        <v>146.99119224210199</v>
      </c>
      <c r="AW290" s="251">
        <v>161.05647182171199</v>
      </c>
      <c r="AX290" s="243">
        <v>186.37908392339401</v>
      </c>
      <c r="AY290" s="418"/>
      <c r="AZ290" s="419"/>
      <c r="BA290" s="419"/>
      <c r="BB290" s="420"/>
      <c r="BC290" s="278">
        <v>368.19747473209338</v>
      </c>
      <c r="BD290" s="251">
        <v>383.78052380051957</v>
      </c>
      <c r="BE290" s="251">
        <v>428.67954397220097</v>
      </c>
      <c r="BF290" s="243">
        <v>475.51958856816935</v>
      </c>
      <c r="BG290" s="418">
        <v>438.8</v>
      </c>
      <c r="BH290" s="284"/>
      <c r="BI290" s="284"/>
      <c r="BJ290" s="420">
        <v>544.4</v>
      </c>
      <c r="BK290" s="262"/>
      <c r="BL290" s="252"/>
      <c r="BM290" s="610">
        <v>36.037924364957554</v>
      </c>
      <c r="BN290" s="642">
        <v>30.006614823014559</v>
      </c>
      <c r="BO290" s="642">
        <v>38.681522473189659</v>
      </c>
      <c r="BP290" s="611">
        <v>39.649165935876582</v>
      </c>
      <c r="BQ290" s="266"/>
      <c r="BR290" s="262"/>
      <c r="BS290" s="284"/>
      <c r="BT290" s="252"/>
      <c r="BU290" s="262"/>
      <c r="BV290" s="284"/>
      <c r="BW290" s="252"/>
      <c r="BX290" s="262"/>
      <c r="BY290" s="284"/>
      <c r="BZ290" s="252"/>
      <c r="CA290" s="262"/>
      <c r="CB290" s="284"/>
      <c r="CC290" s="252"/>
      <c r="CD290" s="262"/>
      <c r="CE290" s="284"/>
      <c r="CF290" s="252"/>
      <c r="CG290" s="262"/>
      <c r="CH290" s="284"/>
      <c r="CI290" s="252"/>
      <c r="CJ290" s="262">
        <v>64.2</v>
      </c>
      <c r="CK290" s="252">
        <v>55.9</v>
      </c>
      <c r="CL290" s="610">
        <v>444.92801760034484</v>
      </c>
      <c r="CM290" s="252">
        <v>332.5</v>
      </c>
      <c r="CN290" s="610">
        <v>270.10000000000002</v>
      </c>
      <c r="CO290" s="611">
        <v>322.58992497478152</v>
      </c>
      <c r="CP290" s="756">
        <v>1177.5155863258979</v>
      </c>
      <c r="CQ290" s="757">
        <v>1378.6367257767163</v>
      </c>
      <c r="CR290" s="266">
        <v>955.91314721913216</v>
      </c>
      <c r="CS290" s="266">
        <v>1089.3174920996496</v>
      </c>
      <c r="CT290" s="262">
        <v>279.53895102085892</v>
      </c>
      <c r="CU290" s="252">
        <v>270.95752279521793</v>
      </c>
      <c r="CV290" s="604">
        <v>73.231468489033887</v>
      </c>
      <c r="CW290" s="748">
        <v>87.723159986639558</v>
      </c>
      <c r="CX290" s="748">
        <v>99.588463865727917</v>
      </c>
      <c r="CY290" s="605">
        <v>106.49593512402356</v>
      </c>
      <c r="CZ290" s="266">
        <v>102.1</v>
      </c>
      <c r="DA290" s="262">
        <v>165</v>
      </c>
      <c r="DB290" s="284">
        <v>173</v>
      </c>
      <c r="DC290" s="284">
        <v>178</v>
      </c>
      <c r="DD290" s="284">
        <v>189</v>
      </c>
      <c r="DE290" s="252">
        <v>194.7</v>
      </c>
      <c r="DF290" s="610">
        <v>205.67105288839994</v>
      </c>
      <c r="DG290" s="642">
        <v>223.32943425775557</v>
      </c>
      <c r="DH290" s="642">
        <v>246.88522937759421</v>
      </c>
      <c r="DI290" s="642">
        <v>263.86441043693884</v>
      </c>
      <c r="DJ290" s="611">
        <v>264.77175937089072</v>
      </c>
      <c r="DK290" s="262">
        <v>125.75540759164709</v>
      </c>
      <c r="DL290" s="284">
        <v>144.56723680654076</v>
      </c>
      <c r="DM290" s="284">
        <v>155.26739291143875</v>
      </c>
      <c r="DN290" s="252">
        <v>135.88722623376313</v>
      </c>
      <c r="DO290" s="278">
        <v>46.453052457708054</v>
      </c>
      <c r="DP290" s="251">
        <v>49.933169112887036</v>
      </c>
      <c r="DQ290" s="251">
        <v>60.904896068873633</v>
      </c>
      <c r="DR290" s="243">
        <v>75.514630703304277</v>
      </c>
      <c r="DS290" s="610">
        <v>152.06909626486947</v>
      </c>
      <c r="DT290" s="642">
        <v>191.22613651735148</v>
      </c>
      <c r="DU290" s="642">
        <v>231.71466892543131</v>
      </c>
      <c r="DV290" s="611">
        <v>238.59817637512052</v>
      </c>
      <c r="DW290" s="749"/>
      <c r="DX290" s="749"/>
      <c r="DY290" s="418">
        <v>99</v>
      </c>
      <c r="DZ290" s="284"/>
      <c r="EA290" s="284"/>
      <c r="EB290" s="420">
        <v>137</v>
      </c>
      <c r="EC290" s="266"/>
      <c r="ED290" s="266"/>
      <c r="EE290" s="262"/>
      <c r="EF290" s="252"/>
      <c r="EG290" s="262"/>
      <c r="EH290" s="252"/>
      <c r="EI290" s="262"/>
      <c r="EJ290" s="252"/>
      <c r="EK290" s="262"/>
      <c r="EL290" s="284"/>
      <c r="EM290" s="252"/>
      <c r="EN290" s="418">
        <v>295</v>
      </c>
      <c r="EO290" s="420">
        <v>315</v>
      </c>
      <c r="EP290" s="262"/>
      <c r="EQ290" s="252"/>
      <c r="ER290" s="262"/>
      <c r="ES290" s="252"/>
      <c r="ET290" s="262"/>
      <c r="EU290" s="284"/>
      <c r="EV290" s="284"/>
      <c r="EW290" s="252"/>
      <c r="EX290" s="278">
        <v>199.893051668244</v>
      </c>
      <c r="EY290" s="251">
        <v>232.68777759306801</v>
      </c>
      <c r="EZ290" s="251">
        <v>270.97933936269402</v>
      </c>
      <c r="FA290" s="243">
        <v>287.74056935827201</v>
      </c>
      <c r="FB290" s="262"/>
      <c r="FC290" s="252"/>
      <c r="FD290" s="262"/>
      <c r="FE290" s="284"/>
      <c r="FF290" s="284"/>
      <c r="FG290" s="252"/>
      <c r="FH290" s="262"/>
      <c r="FI290" s="252"/>
      <c r="FJ290" s="262"/>
      <c r="FK290" s="252"/>
      <c r="FL290" s="418">
        <v>315</v>
      </c>
      <c r="FM290" s="420">
        <v>335</v>
      </c>
      <c r="FN290" s="262"/>
      <c r="FO290" s="284"/>
      <c r="FP290" s="284"/>
      <c r="FQ290" s="252"/>
      <c r="FR290" s="262">
        <v>150</v>
      </c>
      <c r="FS290" s="606">
        <v>148</v>
      </c>
      <c r="FT290" s="606">
        <v>143</v>
      </c>
      <c r="FU290" s="643">
        <v>150</v>
      </c>
      <c r="FV290" s="262"/>
      <c r="FW290" s="252"/>
      <c r="FX290" s="262">
        <v>198.8</v>
      </c>
      <c r="FY290" s="252"/>
      <c r="FZ290" s="278">
        <v>374.31232940540917</v>
      </c>
      <c r="GA290" s="243">
        <v>398.81582469417344</v>
      </c>
      <c r="GB290" s="266"/>
      <c r="GC290" s="262"/>
      <c r="GD290" s="252"/>
      <c r="GE290" s="610">
        <v>41.341862302207808</v>
      </c>
      <c r="GF290" s="642">
        <v>56.5765309936465</v>
      </c>
      <c r="GG290" s="642">
        <v>58.557612906477878</v>
      </c>
      <c r="GH290" s="611">
        <v>73.663131680060005</v>
      </c>
      <c r="GI290" s="266"/>
      <c r="GJ290" s="266"/>
      <c r="GK290" s="266"/>
      <c r="GL290" s="266">
        <v>0</v>
      </c>
      <c r="GM290" s="278">
        <v>257.5594498618886</v>
      </c>
      <c r="GN290" s="251">
        <v>270.97219725147767</v>
      </c>
      <c r="GO290" s="251">
        <v>285.87230001491139</v>
      </c>
      <c r="GP290" s="243">
        <v>325.07851091638958</v>
      </c>
      <c r="GQ290" s="278">
        <v>436.6683351469066</v>
      </c>
      <c r="GR290" s="251">
        <v>461.99859304098715</v>
      </c>
      <c r="GS290" s="251">
        <v>498.24610996106384</v>
      </c>
      <c r="GT290" s="243">
        <v>537.80701913692121</v>
      </c>
      <c r="GU290" s="278">
        <v>190.687707618644</v>
      </c>
      <c r="GV290" s="251">
        <v>211.26297278471</v>
      </c>
      <c r="GW290" s="251">
        <v>250.222197657945</v>
      </c>
      <c r="GX290" s="243">
        <v>271.50726176802499</v>
      </c>
      <c r="GY290" s="278">
        <v>224.33640513997099</v>
      </c>
      <c r="GZ290" s="251">
        <v>249.213759623898</v>
      </c>
      <c r="HA290" s="251">
        <v>268.07825544021301</v>
      </c>
      <c r="HB290" s="243">
        <v>294.67904202477001</v>
      </c>
      <c r="HC290" s="266">
        <v>350</v>
      </c>
      <c r="HD290" s="262"/>
      <c r="HE290" s="252"/>
      <c r="HF290" s="610">
        <v>201.6332780647223</v>
      </c>
      <c r="HG290" s="642">
        <v>243.60516917603081</v>
      </c>
      <c r="HH290" s="642">
        <v>295.87076072552094</v>
      </c>
      <c r="HI290" s="611">
        <v>380.17699914742184</v>
      </c>
      <c r="HJ290" s="262"/>
      <c r="HK290" s="252"/>
      <c r="HL290" s="418">
        <v>59.1</v>
      </c>
      <c r="HM290" s="419">
        <v>63.1</v>
      </c>
      <c r="HN290" s="419">
        <v>77.099999999999994</v>
      </c>
      <c r="HO290" s="420">
        <v>93.7</v>
      </c>
      <c r="HP290" s="418">
        <v>39</v>
      </c>
      <c r="HQ290" s="420">
        <v>55</v>
      </c>
      <c r="HR290" s="278">
        <v>64.875744337455998</v>
      </c>
      <c r="HS290" s="251">
        <v>72.632848978974295</v>
      </c>
      <c r="HT290" s="251">
        <v>77.827859457369996</v>
      </c>
      <c r="HU290" s="243">
        <v>84.137831555372102</v>
      </c>
      <c r="HV290" s="262"/>
      <c r="HW290" s="252"/>
      <c r="HX290" s="262"/>
      <c r="HY290" s="252"/>
      <c r="HZ290" s="278">
        <v>114.70414406729442</v>
      </c>
      <c r="IA290" s="251">
        <v>123.9473589012467</v>
      </c>
      <c r="IB290" s="251">
        <v>127.43245321995347</v>
      </c>
      <c r="IC290" s="243">
        <v>137.46682281816754</v>
      </c>
      <c r="ID290" s="262"/>
      <c r="IE290" s="252"/>
      <c r="IF290" s="262"/>
      <c r="IG290" s="252"/>
      <c r="IH290" s="278">
        <v>421.68515772403117</v>
      </c>
      <c r="II290" s="251">
        <v>445.16920856651336</v>
      </c>
      <c r="IJ290" s="251">
        <v>485.24952953511075</v>
      </c>
      <c r="IK290" s="243">
        <v>495.54563992897266</v>
      </c>
      <c r="IL290" s="266"/>
      <c r="IM290" s="262"/>
      <c r="IN290" s="252"/>
      <c r="IO290" s="418">
        <v>86</v>
      </c>
      <c r="IP290" s="284"/>
      <c r="IQ290" s="284"/>
      <c r="IR290" s="420">
        <v>117</v>
      </c>
      <c r="IS290" s="418">
        <v>125.7</v>
      </c>
      <c r="IT290" s="284"/>
      <c r="IU290" s="284"/>
      <c r="IV290" s="420">
        <v>172.4</v>
      </c>
      <c r="IW290" s="278">
        <v>84.99197876385729</v>
      </c>
      <c r="IX290" s="251">
        <v>88.067462252651424</v>
      </c>
      <c r="IY290" s="251">
        <v>101.73446283141588</v>
      </c>
      <c r="IZ290" s="243">
        <v>116.89024265068066</v>
      </c>
      <c r="JA290" s="266"/>
      <c r="JB290" s="262">
        <v>27.380845637127678</v>
      </c>
      <c r="JC290" s="284">
        <v>30.962373484491241</v>
      </c>
      <c r="JD290" s="284">
        <v>37.827639682144437</v>
      </c>
      <c r="JE290" s="252">
        <v>44.70282214284962</v>
      </c>
      <c r="JF290" s="262"/>
      <c r="JG290" s="284"/>
      <c r="JH290" s="252"/>
      <c r="JI290" s="262"/>
      <c r="JJ290" s="252"/>
      <c r="JK290" s="278">
        <v>124.95168838995333</v>
      </c>
      <c r="JL290" s="251">
        <v>127.48533693036541</v>
      </c>
      <c r="JM290" s="251">
        <v>134.22998712919664</v>
      </c>
      <c r="JN290" s="243">
        <v>149.2140842165671</v>
      </c>
      <c r="JO290" s="418">
        <v>10.3</v>
      </c>
      <c r="JP290" s="420">
        <v>0</v>
      </c>
      <c r="JQ290" s="278">
        <v>261.90971522930573</v>
      </c>
      <c r="JR290" s="251">
        <v>298.73389260847563</v>
      </c>
      <c r="JS290" s="251">
        <v>318.13168605481707</v>
      </c>
      <c r="JT290" s="243">
        <v>343.12255328883788</v>
      </c>
      <c r="JU290" s="418">
        <v>207.1</v>
      </c>
      <c r="JV290" s="284"/>
      <c r="JW290" s="284"/>
      <c r="JX290" s="420">
        <v>293.10000000000002</v>
      </c>
      <c r="JY290" s="262">
        <v>113.44067285659904</v>
      </c>
      <c r="JZ290" s="284">
        <v>125.48059082096202</v>
      </c>
      <c r="KA290" s="284">
        <v>129.65167842154852</v>
      </c>
      <c r="KB290" s="252">
        <v>144.17843016296828</v>
      </c>
      <c r="KC290" s="262"/>
      <c r="KD290" s="284"/>
      <c r="KE290" s="284"/>
      <c r="KF290" s="288"/>
    </row>
    <row r="291" spans="1:292" s="151" customFormat="1" ht="14">
      <c r="A291" s="884"/>
      <c r="B291" s="755" t="s">
        <v>502</v>
      </c>
      <c r="C291" s="266"/>
      <c r="D291" s="262">
        <v>71.952389020259332</v>
      </c>
      <c r="E291" s="284">
        <v>77.71424812086714</v>
      </c>
      <c r="F291" s="284">
        <v>85.003513691723697</v>
      </c>
      <c r="G291" s="284">
        <v>92.661366623974914</v>
      </c>
      <c r="H291" s="252">
        <v>102.20185091414544</v>
      </c>
      <c r="I291" s="278">
        <v>215.364286597957</v>
      </c>
      <c r="J291" s="251">
        <v>228.06097598218199</v>
      </c>
      <c r="K291" s="251">
        <v>264.97727250267297</v>
      </c>
      <c r="L291" s="243">
        <v>277.06271596670098</v>
      </c>
      <c r="M291" s="418">
        <v>318</v>
      </c>
      <c r="N291" s="284"/>
      <c r="O291" s="284"/>
      <c r="P291" s="420">
        <v>456</v>
      </c>
      <c r="Q291" s="262"/>
      <c r="R291" s="284"/>
      <c r="S291" s="284"/>
      <c r="T291" s="252"/>
      <c r="U291" s="262"/>
      <c r="V291" s="284"/>
      <c r="W291" s="252"/>
      <c r="X291" s="610">
        <v>486.67288605424568</v>
      </c>
      <c r="Y291" s="642">
        <v>515.39093545652668</v>
      </c>
      <c r="Z291" s="642">
        <v>675.13849967944793</v>
      </c>
      <c r="AA291" s="611">
        <v>795.18604357931133</v>
      </c>
      <c r="AB291" s="262">
        <v>313.62961257316209</v>
      </c>
      <c r="AC291" s="284">
        <v>328.99731386356791</v>
      </c>
      <c r="AD291" s="284">
        <v>400.04843355433002</v>
      </c>
      <c r="AE291" s="252">
        <v>466.15211200626879</v>
      </c>
      <c r="AF291" s="418"/>
      <c r="AG291" s="284"/>
      <c r="AH291" s="284"/>
      <c r="AI291" s="419"/>
      <c r="AJ291" s="420"/>
      <c r="AK291" s="262">
        <v>298.07483994135151</v>
      </c>
      <c r="AL291" s="284"/>
      <c r="AM291" s="284"/>
      <c r="AN291" s="420">
        <v>501</v>
      </c>
      <c r="AO291" s="418">
        <v>302</v>
      </c>
      <c r="AP291" s="420">
        <v>328</v>
      </c>
      <c r="AQ291" s="610">
        <v>31.152509869821777</v>
      </c>
      <c r="AR291" s="642">
        <v>35.483069877105272</v>
      </c>
      <c r="AS291" s="642">
        <v>33.737320602754195</v>
      </c>
      <c r="AT291" s="611">
        <v>38.022239029152054</v>
      </c>
      <c r="AU291" s="278">
        <v>224.62787168486099</v>
      </c>
      <c r="AV291" s="251">
        <v>250.15232800081299</v>
      </c>
      <c r="AW291" s="251">
        <v>276.16500930296399</v>
      </c>
      <c r="AX291" s="243">
        <v>313.38949463682599</v>
      </c>
      <c r="AY291" s="418"/>
      <c r="AZ291" s="419"/>
      <c r="BA291" s="419"/>
      <c r="BB291" s="420"/>
      <c r="BC291" s="278">
        <v>818.67957736439098</v>
      </c>
      <c r="BD291" s="251">
        <v>847.93266257318169</v>
      </c>
      <c r="BE291" s="251">
        <v>952.11929470706662</v>
      </c>
      <c r="BF291" s="243">
        <v>1065.6111518737737</v>
      </c>
      <c r="BG291" s="418">
        <v>770.3</v>
      </c>
      <c r="BH291" s="284"/>
      <c r="BI291" s="284"/>
      <c r="BJ291" s="420">
        <v>980.6</v>
      </c>
      <c r="BK291" s="262"/>
      <c r="BL291" s="252"/>
      <c r="BM291" s="610">
        <v>43.473539354138012</v>
      </c>
      <c r="BN291" s="642">
        <v>37.092074176482932</v>
      </c>
      <c r="BO291" s="642">
        <v>48.814912806620697</v>
      </c>
      <c r="BP291" s="611">
        <v>56.932992391970473</v>
      </c>
      <c r="BQ291" s="266"/>
      <c r="BR291" s="262"/>
      <c r="BS291" s="284"/>
      <c r="BT291" s="252"/>
      <c r="BU291" s="262"/>
      <c r="BV291" s="284"/>
      <c r="BW291" s="252"/>
      <c r="BX291" s="262"/>
      <c r="BY291" s="284"/>
      <c r="BZ291" s="252"/>
      <c r="CA291" s="262"/>
      <c r="CB291" s="284"/>
      <c r="CC291" s="252"/>
      <c r="CD291" s="262"/>
      <c r="CE291" s="284"/>
      <c r="CF291" s="252"/>
      <c r="CG291" s="262"/>
      <c r="CH291" s="284"/>
      <c r="CI291" s="252"/>
      <c r="CJ291" s="262">
        <v>140</v>
      </c>
      <c r="CK291" s="252">
        <v>136</v>
      </c>
      <c r="CL291" s="610">
        <v>708.68692447708383</v>
      </c>
      <c r="CM291" s="252">
        <v>508.2</v>
      </c>
      <c r="CN291" s="610">
        <v>349</v>
      </c>
      <c r="CO291" s="611">
        <v>545.50108311724796</v>
      </c>
      <c r="CP291" s="756">
        <v>1951.5565830384089</v>
      </c>
      <c r="CQ291" s="757">
        <v>2280.7482553207915</v>
      </c>
      <c r="CR291" s="266">
        <v>1463.4916365093529</v>
      </c>
      <c r="CS291" s="266">
        <v>1663.051810708635</v>
      </c>
      <c r="CT291" s="262">
        <v>383.08961106472719</v>
      </c>
      <c r="CU291" s="252">
        <v>363.6581915813041</v>
      </c>
      <c r="CV291" s="604">
        <v>118.17098304336839</v>
      </c>
      <c r="CW291" s="748">
        <v>136.38935034258665</v>
      </c>
      <c r="CX291" s="748">
        <v>159.07265550617609</v>
      </c>
      <c r="CY291" s="605">
        <v>167.11040601027284</v>
      </c>
      <c r="CZ291" s="266">
        <v>258.3</v>
      </c>
      <c r="DA291" s="262">
        <v>310</v>
      </c>
      <c r="DB291" s="284">
        <v>336</v>
      </c>
      <c r="DC291" s="284">
        <v>382</v>
      </c>
      <c r="DD291" s="284">
        <v>362</v>
      </c>
      <c r="DE291" s="252">
        <v>405.7</v>
      </c>
      <c r="DF291" s="610">
        <v>436.92464391045172</v>
      </c>
      <c r="DG291" s="642">
        <v>479.38448569947406</v>
      </c>
      <c r="DH291" s="642">
        <v>533.19717013639945</v>
      </c>
      <c r="DI291" s="642">
        <v>564.28580302616604</v>
      </c>
      <c r="DJ291" s="611">
        <v>558.32156049967227</v>
      </c>
      <c r="DK291" s="262">
        <v>266.14633643110238</v>
      </c>
      <c r="DL291" s="284">
        <v>278.52384686801707</v>
      </c>
      <c r="DM291" s="284">
        <v>287.51305674482791</v>
      </c>
      <c r="DN291" s="252">
        <v>255.27299583151563</v>
      </c>
      <c r="DO291" s="278">
        <v>63.050207427816559</v>
      </c>
      <c r="DP291" s="251">
        <v>75.489674659417929</v>
      </c>
      <c r="DQ291" s="251">
        <v>90.61909176251136</v>
      </c>
      <c r="DR291" s="243">
        <v>104.50626135968604</v>
      </c>
      <c r="DS291" s="610">
        <v>221.45103299840795</v>
      </c>
      <c r="DT291" s="642">
        <v>280.37251133979316</v>
      </c>
      <c r="DU291" s="642">
        <v>341.02225169709789</v>
      </c>
      <c r="DV291" s="611">
        <v>398.29058234357802</v>
      </c>
      <c r="DW291" s="749"/>
      <c r="DX291" s="749"/>
      <c r="DY291" s="418">
        <v>38</v>
      </c>
      <c r="DZ291" s="284"/>
      <c r="EA291" s="284"/>
      <c r="EB291" s="420">
        <v>123</v>
      </c>
      <c r="EC291" s="266"/>
      <c r="ED291" s="266"/>
      <c r="EE291" s="262"/>
      <c r="EF291" s="252"/>
      <c r="EG291" s="262"/>
      <c r="EH291" s="252"/>
      <c r="EI291" s="262"/>
      <c r="EJ291" s="252"/>
      <c r="EK291" s="262"/>
      <c r="EL291" s="284"/>
      <c r="EM291" s="252"/>
      <c r="EN291" s="418">
        <v>610</v>
      </c>
      <c r="EO291" s="420">
        <v>661</v>
      </c>
      <c r="EP291" s="262"/>
      <c r="EQ291" s="252"/>
      <c r="ER291" s="262"/>
      <c r="ES291" s="252"/>
      <c r="ET291" s="262"/>
      <c r="EU291" s="284"/>
      <c r="EV291" s="284"/>
      <c r="EW291" s="252"/>
      <c r="EX291" s="278">
        <v>406.65941186062997</v>
      </c>
      <c r="EY291" s="251">
        <v>458.45288791121499</v>
      </c>
      <c r="EZ291" s="251">
        <v>515.68015755181796</v>
      </c>
      <c r="FA291" s="243">
        <v>574.81474155370495</v>
      </c>
      <c r="FB291" s="262"/>
      <c r="FC291" s="252"/>
      <c r="FD291" s="262"/>
      <c r="FE291" s="284"/>
      <c r="FF291" s="284"/>
      <c r="FG291" s="252"/>
      <c r="FH291" s="262"/>
      <c r="FI291" s="252"/>
      <c r="FJ291" s="262"/>
      <c r="FK291" s="252"/>
      <c r="FL291" s="418">
        <v>620</v>
      </c>
      <c r="FM291" s="420">
        <v>665</v>
      </c>
      <c r="FN291" s="262"/>
      <c r="FO291" s="284"/>
      <c r="FP291" s="284"/>
      <c r="FQ291" s="252"/>
      <c r="FR291" s="262">
        <v>285</v>
      </c>
      <c r="FS291" s="606">
        <v>294</v>
      </c>
      <c r="FT291" s="606">
        <v>272</v>
      </c>
      <c r="FU291" s="643">
        <v>277</v>
      </c>
      <c r="FV291" s="262"/>
      <c r="FW291" s="252"/>
      <c r="FX291" s="262">
        <v>302</v>
      </c>
      <c r="FY291" s="252"/>
      <c r="FZ291" s="278">
        <v>794.55494469149039</v>
      </c>
      <c r="GA291" s="243">
        <v>825.66365795180673</v>
      </c>
      <c r="GB291" s="266"/>
      <c r="GC291" s="262"/>
      <c r="GD291" s="252"/>
      <c r="GE291" s="610">
        <v>30.408492137976321</v>
      </c>
      <c r="GF291" s="642">
        <v>31.776418403168442</v>
      </c>
      <c r="GG291" s="642">
        <v>37.48975826060466</v>
      </c>
      <c r="GH291" s="611">
        <v>39.760144126023562</v>
      </c>
      <c r="GI291" s="266"/>
      <c r="GJ291" s="266"/>
      <c r="GK291" s="266"/>
      <c r="GL291" s="266">
        <v>0</v>
      </c>
      <c r="GM291" s="278">
        <v>540.77223489599362</v>
      </c>
      <c r="GN291" s="251">
        <v>574.40350140636428</v>
      </c>
      <c r="GO291" s="251">
        <v>604.13189073100727</v>
      </c>
      <c r="GP291" s="243">
        <v>661.23375905579564</v>
      </c>
      <c r="GQ291" s="278">
        <v>782.91127471955804</v>
      </c>
      <c r="GR291" s="251">
        <v>832.04427459361989</v>
      </c>
      <c r="GS291" s="251">
        <v>896.64480096297268</v>
      </c>
      <c r="GT291" s="243">
        <v>964.74328142539684</v>
      </c>
      <c r="GU291" s="278">
        <v>304.08170326880798</v>
      </c>
      <c r="GV291" s="251">
        <v>345.57170628793</v>
      </c>
      <c r="GW291" s="251">
        <v>399.96859268501299</v>
      </c>
      <c r="GX291" s="243">
        <v>437.47463064484202</v>
      </c>
      <c r="GY291" s="278">
        <v>386.29382007117198</v>
      </c>
      <c r="GZ291" s="251">
        <v>434.92128196585702</v>
      </c>
      <c r="HA291" s="251">
        <v>467.52022686934703</v>
      </c>
      <c r="HB291" s="243">
        <v>518.20152420932504</v>
      </c>
      <c r="HC291" s="266">
        <v>606</v>
      </c>
      <c r="HD291" s="262"/>
      <c r="HE291" s="252"/>
      <c r="HF291" s="610">
        <v>293.37239930942985</v>
      </c>
      <c r="HG291" s="642">
        <v>356.26498151165816</v>
      </c>
      <c r="HH291" s="642">
        <v>437.77680752210733</v>
      </c>
      <c r="HI291" s="611">
        <v>550.51250305545955</v>
      </c>
      <c r="HJ291" s="262"/>
      <c r="HK291" s="252"/>
      <c r="HL291" s="418">
        <v>86.5</v>
      </c>
      <c r="HM291" s="419">
        <v>92.6</v>
      </c>
      <c r="HN291" s="419">
        <v>113.8</v>
      </c>
      <c r="HO291" s="420">
        <v>138.69999999999999</v>
      </c>
      <c r="HP291" s="418">
        <v>140</v>
      </c>
      <c r="HQ291" s="420">
        <v>194</v>
      </c>
      <c r="HR291" s="278">
        <v>84.514942774599902</v>
      </c>
      <c r="HS291" s="251">
        <v>91.721417107298194</v>
      </c>
      <c r="HT291" s="251">
        <v>100.83983756710499</v>
      </c>
      <c r="HU291" s="243">
        <v>114.443754133327</v>
      </c>
      <c r="HV291" s="262"/>
      <c r="HW291" s="252"/>
      <c r="HX291" s="262"/>
      <c r="HY291" s="252"/>
      <c r="HZ291" s="278">
        <v>211.97113943668256</v>
      </c>
      <c r="IA291" s="251">
        <v>220.93008472134915</v>
      </c>
      <c r="IB291" s="251">
        <v>226.53581718175059</v>
      </c>
      <c r="IC291" s="243">
        <v>240.98459767346105</v>
      </c>
      <c r="ID291" s="262"/>
      <c r="IE291" s="252"/>
      <c r="IF291" s="262"/>
      <c r="IG291" s="252"/>
      <c r="IH291" s="278">
        <v>653.93564243031335</v>
      </c>
      <c r="II291" s="251">
        <v>698.28617877352008</v>
      </c>
      <c r="IJ291" s="251">
        <v>749.00004042219575</v>
      </c>
      <c r="IK291" s="243">
        <v>777.47265342446303</v>
      </c>
      <c r="IL291" s="266"/>
      <c r="IM291" s="262"/>
      <c r="IN291" s="252"/>
      <c r="IO291" s="418">
        <v>155</v>
      </c>
      <c r="IP291" s="284"/>
      <c r="IQ291" s="284"/>
      <c r="IR291" s="420">
        <v>216</v>
      </c>
      <c r="IS291" s="418">
        <v>237.4</v>
      </c>
      <c r="IT291" s="284"/>
      <c r="IU291" s="284"/>
      <c r="IV291" s="420">
        <v>323.10000000000002</v>
      </c>
      <c r="IW291" s="278">
        <v>200.76452312335141</v>
      </c>
      <c r="IX291" s="251">
        <v>216.34709267602358</v>
      </c>
      <c r="IY291" s="251">
        <v>231.88516274874652</v>
      </c>
      <c r="IZ291" s="243">
        <v>263.86246214324728</v>
      </c>
      <c r="JA291" s="266"/>
      <c r="JB291" s="262">
        <v>139.51405826526585</v>
      </c>
      <c r="JC291" s="284">
        <v>151.89175742719402</v>
      </c>
      <c r="JD291" s="284">
        <v>187.44434088535419</v>
      </c>
      <c r="JE291" s="252">
        <v>167.37448864755422</v>
      </c>
      <c r="JF291" s="262"/>
      <c r="JG291" s="284"/>
      <c r="JH291" s="252"/>
      <c r="JI291" s="262"/>
      <c r="JJ291" s="252"/>
      <c r="JK291" s="278">
        <v>181.79054124810787</v>
      </c>
      <c r="JL291" s="251">
        <v>184.84577293446426</v>
      </c>
      <c r="JM291" s="251">
        <v>193.89990215502212</v>
      </c>
      <c r="JN291" s="243">
        <v>220.76600985312461</v>
      </c>
      <c r="JO291" s="418">
        <v>95.9</v>
      </c>
      <c r="JP291" s="420">
        <v>78</v>
      </c>
      <c r="JQ291" s="278">
        <v>500.18317016335936</v>
      </c>
      <c r="JR291" s="251">
        <v>579.13935086181186</v>
      </c>
      <c r="JS291" s="251">
        <v>633.19996839873113</v>
      </c>
      <c r="JT291" s="243">
        <v>657.38459428528392</v>
      </c>
      <c r="JU291" s="418">
        <v>268.39999999999998</v>
      </c>
      <c r="JV291" s="284"/>
      <c r="JW291" s="284"/>
      <c r="JX291" s="420">
        <v>377.6</v>
      </c>
      <c r="JY291" s="262">
        <v>228.93716753575117</v>
      </c>
      <c r="JZ291" s="284">
        <v>243.63001913816768</v>
      </c>
      <c r="KA291" s="284">
        <v>234.95202211074118</v>
      </c>
      <c r="KB291" s="252">
        <v>256.239573698968</v>
      </c>
      <c r="KC291" s="262"/>
      <c r="KD291" s="284"/>
      <c r="KE291" s="284"/>
      <c r="KF291" s="288"/>
    </row>
    <row r="292" spans="1:292" s="151" customFormat="1" ht="14">
      <c r="A292" s="885"/>
      <c r="B292" s="755" t="s">
        <v>503</v>
      </c>
      <c r="C292" s="266"/>
      <c r="D292" s="262">
        <v>186.64778267870116</v>
      </c>
      <c r="E292" s="284">
        <v>212.35659227561851</v>
      </c>
      <c r="F292" s="284">
        <v>234.87431801669948</v>
      </c>
      <c r="G292" s="284">
        <v>245.07494996406979</v>
      </c>
      <c r="H292" s="252">
        <v>257.45268807633192</v>
      </c>
      <c r="I292" s="278">
        <v>199.93065746999301</v>
      </c>
      <c r="J292" s="251">
        <v>217.63001054205299</v>
      </c>
      <c r="K292" s="251">
        <v>261.36873831297601</v>
      </c>
      <c r="L292" s="243">
        <v>261.88450846927702</v>
      </c>
      <c r="M292" s="418">
        <v>265</v>
      </c>
      <c r="N292" s="284"/>
      <c r="O292" s="284"/>
      <c r="P292" s="420">
        <v>362</v>
      </c>
      <c r="Q292" s="262"/>
      <c r="R292" s="284"/>
      <c r="S292" s="284"/>
      <c r="T292" s="252"/>
      <c r="U292" s="262"/>
      <c r="V292" s="284"/>
      <c r="W292" s="252"/>
      <c r="X292" s="610">
        <v>467.62534930152577</v>
      </c>
      <c r="Y292" s="642">
        <v>493.4187375760676</v>
      </c>
      <c r="Z292" s="642">
        <v>637.32338982512158</v>
      </c>
      <c r="AA292" s="611">
        <v>759.64383314791746</v>
      </c>
      <c r="AB292" s="262">
        <v>259.22863042740551</v>
      </c>
      <c r="AC292" s="284">
        <v>297.11201519738779</v>
      </c>
      <c r="AD292" s="284">
        <v>354.17777446982501</v>
      </c>
      <c r="AE292" s="252">
        <v>415.56001478054253</v>
      </c>
      <c r="AF292" s="418"/>
      <c r="AG292" s="284"/>
      <c r="AH292" s="284"/>
      <c r="AI292" s="419"/>
      <c r="AJ292" s="420"/>
      <c r="AK292" s="262">
        <v>200.98717028192891</v>
      </c>
      <c r="AL292" s="284"/>
      <c r="AM292" s="284"/>
      <c r="AN292" s="420">
        <v>333</v>
      </c>
      <c r="AO292" s="418">
        <v>390.4</v>
      </c>
      <c r="AP292" s="420">
        <v>381</v>
      </c>
      <c r="AQ292" s="610">
        <v>18.148986974967453</v>
      </c>
      <c r="AR292" s="642">
        <v>19.839530299616005</v>
      </c>
      <c r="AS292" s="642">
        <v>22.748071183427943</v>
      </c>
      <c r="AT292" s="611">
        <v>20.384571864988519</v>
      </c>
      <c r="AU292" s="278">
        <v>165.09581520206001</v>
      </c>
      <c r="AV292" s="251">
        <v>177.93986654025099</v>
      </c>
      <c r="AW292" s="251">
        <v>194.45056622604599</v>
      </c>
      <c r="AX292" s="243">
        <v>222.12803842011601</v>
      </c>
      <c r="AY292" s="418"/>
      <c r="AZ292" s="419"/>
      <c r="BA292" s="419"/>
      <c r="BB292" s="420"/>
      <c r="BC292" s="278">
        <v>955.24779985960743</v>
      </c>
      <c r="BD292" s="251">
        <v>969.52953254035799</v>
      </c>
      <c r="BE292" s="251">
        <v>1105.1644911517087</v>
      </c>
      <c r="BF292" s="243">
        <v>1226.8734275576523</v>
      </c>
      <c r="BG292" s="418">
        <v>675.9</v>
      </c>
      <c r="BH292" s="284"/>
      <c r="BI292" s="284"/>
      <c r="BJ292" s="420">
        <v>856.6</v>
      </c>
      <c r="BK292" s="262"/>
      <c r="BL292" s="252"/>
      <c r="BM292" s="610">
        <v>42.912429692811457</v>
      </c>
      <c r="BN292" s="642">
        <v>45.762648395887226</v>
      </c>
      <c r="BO292" s="642">
        <v>60.808232151418956</v>
      </c>
      <c r="BP292" s="611">
        <v>67.209958099400922</v>
      </c>
      <c r="BQ292" s="266"/>
      <c r="BR292" s="262"/>
      <c r="BS292" s="284"/>
      <c r="BT292" s="252"/>
      <c r="BU292" s="262"/>
      <c r="BV292" s="284"/>
      <c r="BW292" s="252"/>
      <c r="BX292" s="262"/>
      <c r="BY292" s="284"/>
      <c r="BZ292" s="252"/>
      <c r="CA292" s="262"/>
      <c r="CB292" s="284"/>
      <c r="CC292" s="252"/>
      <c r="CD292" s="262"/>
      <c r="CE292" s="284"/>
      <c r="CF292" s="252"/>
      <c r="CG292" s="262"/>
      <c r="CH292" s="284"/>
      <c r="CI292" s="252"/>
      <c r="CJ292" s="262">
        <v>260</v>
      </c>
      <c r="CK292" s="252">
        <v>241</v>
      </c>
      <c r="CL292" s="610">
        <v>690.60576784651175</v>
      </c>
      <c r="CM292" s="252">
        <v>482</v>
      </c>
      <c r="CN292" s="610">
        <v>254</v>
      </c>
      <c r="CO292" s="611">
        <v>716.19231584806198</v>
      </c>
      <c r="CP292" s="756">
        <v>1873.0559098373637</v>
      </c>
      <c r="CQ292" s="757">
        <v>2295.1623654098726</v>
      </c>
      <c r="CR292" s="266">
        <v>1221.4504123758418</v>
      </c>
      <c r="CS292" s="266">
        <v>1386.8909538845628</v>
      </c>
      <c r="CT292" s="262">
        <v>343.43139373187967</v>
      </c>
      <c r="CU292" s="252">
        <v>345.91866682018809</v>
      </c>
      <c r="CV292" s="604">
        <v>79.668842594873638</v>
      </c>
      <c r="CW292" s="748">
        <v>100.76409357200724</v>
      </c>
      <c r="CX292" s="748">
        <v>118.03483522682521</v>
      </c>
      <c r="CY292" s="605">
        <v>126.22360143965764</v>
      </c>
      <c r="CZ292" s="266">
        <v>326.39999999999998</v>
      </c>
      <c r="DA292" s="262">
        <v>380</v>
      </c>
      <c r="DB292" s="284">
        <v>397</v>
      </c>
      <c r="DC292" s="284">
        <v>402</v>
      </c>
      <c r="DD292" s="284">
        <v>437</v>
      </c>
      <c r="DE292" s="252">
        <v>497.4</v>
      </c>
      <c r="DF292" s="610">
        <v>563.0544669543757</v>
      </c>
      <c r="DG292" s="642">
        <v>617.78242924882431</v>
      </c>
      <c r="DH292" s="642">
        <v>672.57256338048262</v>
      </c>
      <c r="DI292" s="642">
        <v>722.43438708465567</v>
      </c>
      <c r="DJ292" s="611">
        <v>707.4516215641346</v>
      </c>
      <c r="DK292" s="262">
        <v>293.7640358265968</v>
      </c>
      <c r="DL292" s="284">
        <v>363.6647584736433</v>
      </c>
      <c r="DM292" s="284">
        <v>356.57134913282226</v>
      </c>
      <c r="DN292" s="252">
        <v>326.29599230130054</v>
      </c>
      <c r="DO292" s="278">
        <v>45.70192902470442</v>
      </c>
      <c r="DP292" s="251">
        <v>49.607664255661639</v>
      </c>
      <c r="DQ292" s="251">
        <v>67.060174848717068</v>
      </c>
      <c r="DR292" s="243">
        <v>78.963552011952331</v>
      </c>
      <c r="DS292" s="610">
        <v>176.32266238506119</v>
      </c>
      <c r="DT292" s="642">
        <v>230.46503190189455</v>
      </c>
      <c r="DU292" s="642">
        <v>264.06709481129684</v>
      </c>
      <c r="DV292" s="611">
        <v>329.32439431200902</v>
      </c>
      <c r="DW292" s="749"/>
      <c r="DX292" s="749"/>
      <c r="DY292" s="418">
        <v>567</v>
      </c>
      <c r="DZ292" s="284"/>
      <c r="EA292" s="284"/>
      <c r="EB292" s="420">
        <v>50</v>
      </c>
      <c r="EC292" s="266"/>
      <c r="ED292" s="266"/>
      <c r="EE292" s="262"/>
      <c r="EF292" s="252"/>
      <c r="EG292" s="262"/>
      <c r="EH292" s="252"/>
      <c r="EI292" s="262"/>
      <c r="EJ292" s="252"/>
      <c r="EK292" s="262"/>
      <c r="EL292" s="284"/>
      <c r="EM292" s="252"/>
      <c r="EN292" s="418">
        <v>582</v>
      </c>
      <c r="EO292" s="420">
        <v>638</v>
      </c>
      <c r="EP292" s="262"/>
      <c r="EQ292" s="252"/>
      <c r="ER292" s="262"/>
      <c r="ES292" s="252"/>
      <c r="ET292" s="262"/>
      <c r="EU292" s="284"/>
      <c r="EV292" s="284"/>
      <c r="EW292" s="252"/>
      <c r="EX292" s="278">
        <v>324.540045420566</v>
      </c>
      <c r="EY292" s="251">
        <v>364.01897018647003</v>
      </c>
      <c r="EZ292" s="251">
        <v>419.409055101175</v>
      </c>
      <c r="FA292" s="243">
        <v>468.64483670597798</v>
      </c>
      <c r="FB292" s="262"/>
      <c r="FC292" s="252"/>
      <c r="FD292" s="262"/>
      <c r="FE292" s="284"/>
      <c r="FF292" s="284"/>
      <c r="FG292" s="252"/>
      <c r="FH292" s="262"/>
      <c r="FI292" s="252"/>
      <c r="FJ292" s="262"/>
      <c r="FK292" s="252"/>
      <c r="FL292" s="418">
        <v>701</v>
      </c>
      <c r="FM292" s="420">
        <v>766</v>
      </c>
      <c r="FN292" s="262"/>
      <c r="FO292" s="284"/>
      <c r="FP292" s="284"/>
      <c r="FQ292" s="252"/>
      <c r="FR292" s="262">
        <v>320</v>
      </c>
      <c r="FS292" s="606">
        <v>317</v>
      </c>
      <c r="FT292" s="606">
        <v>309</v>
      </c>
      <c r="FU292" s="643">
        <v>297</v>
      </c>
      <c r="FV292" s="262"/>
      <c r="FW292" s="252"/>
      <c r="FX292" s="262">
        <v>305</v>
      </c>
      <c r="FY292" s="252"/>
      <c r="FZ292" s="278">
        <v>1116.1608060174708</v>
      </c>
      <c r="GA292" s="243">
        <v>1186.3276224510482</v>
      </c>
      <c r="GB292" s="266"/>
      <c r="GC292" s="262"/>
      <c r="GD292" s="252"/>
      <c r="GE292" s="610">
        <v>11.671670413744165</v>
      </c>
      <c r="GF292" s="642">
        <v>14.770337433460885</v>
      </c>
      <c r="GG292" s="642">
        <v>11.907775029606945</v>
      </c>
      <c r="GH292" s="611">
        <v>15.662831835893197</v>
      </c>
      <c r="GI292" s="266"/>
      <c r="GJ292" s="266"/>
      <c r="GK292" s="266"/>
      <c r="GL292" s="266">
        <v>0</v>
      </c>
      <c r="GM292" s="278">
        <v>520.71579866772925</v>
      </c>
      <c r="GN292" s="251">
        <v>558.21031737783926</v>
      </c>
      <c r="GO292" s="251">
        <v>585.17478752156921</v>
      </c>
      <c r="GP292" s="243">
        <v>638.00933833189151</v>
      </c>
      <c r="GQ292" s="278">
        <v>657.25610048690555</v>
      </c>
      <c r="GR292" s="251">
        <v>687.87085878204846</v>
      </c>
      <c r="GS292" s="251">
        <v>751.58905935317819</v>
      </c>
      <c r="GT292" s="243">
        <v>813.22854462610906</v>
      </c>
      <c r="GU292" s="278">
        <v>244.221527365317</v>
      </c>
      <c r="GV292" s="251">
        <v>283.17757576825699</v>
      </c>
      <c r="GW292" s="251">
        <v>338.363211179232</v>
      </c>
      <c r="GX292" s="243">
        <v>353.26112710050802</v>
      </c>
      <c r="GY292" s="278">
        <v>334.61326574314802</v>
      </c>
      <c r="GZ292" s="251">
        <v>361.56397642799698</v>
      </c>
      <c r="HA292" s="251">
        <v>389.03646446015</v>
      </c>
      <c r="HB292" s="243">
        <v>434.16581058558199</v>
      </c>
      <c r="HC292" s="266">
        <v>554</v>
      </c>
      <c r="HD292" s="262"/>
      <c r="HE292" s="252"/>
      <c r="HF292" s="610">
        <v>220.85373967156696</v>
      </c>
      <c r="HG292" s="642">
        <v>266.78381759217336</v>
      </c>
      <c r="HH292" s="642">
        <v>329.98113253631379</v>
      </c>
      <c r="HI292" s="611">
        <v>421.89146632366845</v>
      </c>
      <c r="HJ292" s="262"/>
      <c r="HK292" s="252"/>
      <c r="HL292" s="418">
        <v>54.8</v>
      </c>
      <c r="HM292" s="419">
        <v>59.2</v>
      </c>
      <c r="HN292" s="419">
        <v>75.5</v>
      </c>
      <c r="HO292" s="420">
        <v>87.8</v>
      </c>
      <c r="HP292" s="418">
        <v>264</v>
      </c>
      <c r="HQ292" s="420">
        <v>367</v>
      </c>
      <c r="HR292" s="278">
        <v>60.3085458382563</v>
      </c>
      <c r="HS292" s="251">
        <v>63.768230802220799</v>
      </c>
      <c r="HT292" s="251">
        <v>75.113031812361299</v>
      </c>
      <c r="HU292" s="243">
        <v>80.160601583260402</v>
      </c>
      <c r="HV292" s="262"/>
      <c r="HW292" s="252"/>
      <c r="HX292" s="262"/>
      <c r="HY292" s="252"/>
      <c r="HZ292" s="278">
        <v>186.93170434228819</v>
      </c>
      <c r="IA292" s="251">
        <v>196.81566050455416</v>
      </c>
      <c r="IB292" s="251">
        <v>205.00018820067967</v>
      </c>
      <c r="IC292" s="243">
        <v>216.00011049135517</v>
      </c>
      <c r="ID292" s="262"/>
      <c r="IE292" s="252"/>
      <c r="IF292" s="262"/>
      <c r="IG292" s="252"/>
      <c r="IH292" s="278">
        <v>528.71498638160676</v>
      </c>
      <c r="II292" s="251">
        <v>560.81572625542447</v>
      </c>
      <c r="IJ292" s="251">
        <v>601.67767922089877</v>
      </c>
      <c r="IK292" s="243">
        <v>640.00010182118774</v>
      </c>
      <c r="IL292" s="266"/>
      <c r="IM292" s="262"/>
      <c r="IN292" s="252"/>
      <c r="IO292" s="418">
        <v>128</v>
      </c>
      <c r="IP292" s="284"/>
      <c r="IQ292" s="284"/>
      <c r="IR292" s="420">
        <v>171</v>
      </c>
      <c r="IS292" s="418">
        <v>205.5</v>
      </c>
      <c r="IT292" s="284"/>
      <c r="IU292" s="284"/>
      <c r="IV292" s="420">
        <v>272.60000000000002</v>
      </c>
      <c r="IW292" s="278">
        <v>169.88727326767349</v>
      </c>
      <c r="IX292" s="251">
        <v>183.79312117892641</v>
      </c>
      <c r="IY292" s="251">
        <v>201.6918095203485</v>
      </c>
      <c r="IZ292" s="243">
        <v>226.78944853956861</v>
      </c>
      <c r="JA292" s="266"/>
      <c r="JB292" s="262">
        <v>215.60032530506726</v>
      </c>
      <c r="JC292" s="284">
        <v>236.11122391994428</v>
      </c>
      <c r="JD292" s="284">
        <v>296.51201916457546</v>
      </c>
      <c r="JE292" s="252">
        <v>266.96773295487526</v>
      </c>
      <c r="JF292" s="262"/>
      <c r="JG292" s="284"/>
      <c r="JH292" s="252"/>
      <c r="JI292" s="262"/>
      <c r="JJ292" s="252"/>
      <c r="JK292" s="278">
        <v>153.29760850587741</v>
      </c>
      <c r="JL292" s="251">
        <v>162.8466572519969</v>
      </c>
      <c r="JM292" s="251">
        <v>175.73872418962566</v>
      </c>
      <c r="JN292" s="243">
        <v>202.86518597611669</v>
      </c>
      <c r="JO292" s="418">
        <v>223</v>
      </c>
      <c r="JP292" s="420">
        <v>180</v>
      </c>
      <c r="JQ292" s="278">
        <v>486.69851819033528</v>
      </c>
      <c r="JR292" s="251">
        <v>541.74643287176843</v>
      </c>
      <c r="JS292" s="251">
        <v>600.7987135986765</v>
      </c>
      <c r="JT292" s="243">
        <v>625.83400423074261</v>
      </c>
      <c r="JU292" s="418">
        <v>201.2</v>
      </c>
      <c r="JV292" s="284"/>
      <c r="JW292" s="284"/>
      <c r="JX292" s="420">
        <v>279.8</v>
      </c>
      <c r="JY292" s="262">
        <v>290.75238092850913</v>
      </c>
      <c r="JZ292" s="284">
        <v>293.46749576543039</v>
      </c>
      <c r="KA292" s="284">
        <v>306.85222883492122</v>
      </c>
      <c r="KB292" s="252">
        <v>337.64275429838312</v>
      </c>
      <c r="KC292" s="262"/>
      <c r="KD292" s="284"/>
      <c r="KE292" s="284"/>
      <c r="KF292" s="288"/>
    </row>
    <row r="293" spans="1:292" s="151" customFormat="1" ht="14">
      <c r="A293" s="883" t="s">
        <v>560</v>
      </c>
      <c r="B293" s="755" t="s">
        <v>504</v>
      </c>
      <c r="C293" s="266"/>
      <c r="D293" s="262">
        <v>5.8346968274665425</v>
      </c>
      <c r="E293" s="284">
        <v>6.4184718300678441</v>
      </c>
      <c r="F293" s="284">
        <v>7.2080078396319012</v>
      </c>
      <c r="G293" s="284">
        <v>6.7973293970106807</v>
      </c>
      <c r="H293" s="252">
        <v>6.0092507083463316</v>
      </c>
      <c r="I293" s="278">
        <v>9.1842233267384596</v>
      </c>
      <c r="J293" s="251">
        <v>9.3176528810056301</v>
      </c>
      <c r="K293" s="251">
        <v>9.6826024705588907</v>
      </c>
      <c r="L293" s="243">
        <v>11.7021031838974</v>
      </c>
      <c r="M293" s="418">
        <v>142</v>
      </c>
      <c r="N293" s="284"/>
      <c r="O293" s="284"/>
      <c r="P293" s="420">
        <v>197</v>
      </c>
      <c r="Q293" s="262"/>
      <c r="R293" s="284"/>
      <c r="S293" s="284"/>
      <c r="T293" s="252"/>
      <c r="U293" s="262"/>
      <c r="V293" s="284"/>
      <c r="W293" s="252"/>
      <c r="X293" s="610">
        <v>70.941300095520447</v>
      </c>
      <c r="Y293" s="642">
        <v>72.750487745907762</v>
      </c>
      <c r="Z293" s="642">
        <v>98.406759858782394</v>
      </c>
      <c r="AA293" s="611">
        <v>99.482843116919668</v>
      </c>
      <c r="AB293" s="262">
        <v>66.162900832969726</v>
      </c>
      <c r="AC293" s="284">
        <v>69.772194515905227</v>
      </c>
      <c r="AD293" s="284">
        <v>83.690108694780619</v>
      </c>
      <c r="AE293" s="252">
        <v>87.950272643006912</v>
      </c>
      <c r="AF293" s="418"/>
      <c r="AG293" s="284"/>
      <c r="AH293" s="284"/>
      <c r="AI293" s="419"/>
      <c r="AJ293" s="420"/>
      <c r="AK293" s="262">
        <v>81.469016523907044</v>
      </c>
      <c r="AL293" s="284"/>
      <c r="AM293" s="284"/>
      <c r="AN293" s="420">
        <v>133</v>
      </c>
      <c r="AO293" s="418">
        <v>14.1</v>
      </c>
      <c r="AP293" s="420">
        <v>13.5</v>
      </c>
      <c r="AQ293" s="610">
        <v>56.922391893282054</v>
      </c>
      <c r="AR293" s="642">
        <v>64.685134526506232</v>
      </c>
      <c r="AS293" s="642">
        <v>70.052401951633925</v>
      </c>
      <c r="AT293" s="611">
        <v>69.826626418908887</v>
      </c>
      <c r="AU293" s="278">
        <v>58.036128774776699</v>
      </c>
      <c r="AV293" s="251">
        <v>61.395720663640603</v>
      </c>
      <c r="AW293" s="251">
        <v>65.492857379480597</v>
      </c>
      <c r="AX293" s="243">
        <v>75.924649929239294</v>
      </c>
      <c r="AY293" s="418"/>
      <c r="AZ293" s="419"/>
      <c r="BA293" s="419"/>
      <c r="BB293" s="420"/>
      <c r="BC293" s="278">
        <v>29.215724528901799</v>
      </c>
      <c r="BD293" s="251">
        <v>31.177774470563776</v>
      </c>
      <c r="BE293" s="251">
        <v>33.655603952043109</v>
      </c>
      <c r="BF293" s="243">
        <v>35.831470013596928</v>
      </c>
      <c r="BG293" s="418">
        <v>35.200000000000003</v>
      </c>
      <c r="BH293" s="284"/>
      <c r="BI293" s="284"/>
      <c r="BJ293" s="420">
        <v>40.4</v>
      </c>
      <c r="BK293" s="262"/>
      <c r="BL293" s="252"/>
      <c r="BM293" s="610">
        <v>15.182412794934201</v>
      </c>
      <c r="BN293" s="642">
        <v>13.000760964454395</v>
      </c>
      <c r="BO293" s="642">
        <v>17.544569999093085</v>
      </c>
      <c r="BP293" s="611">
        <v>16.900653132772039</v>
      </c>
      <c r="BQ293" s="266"/>
      <c r="BR293" s="262"/>
      <c r="BS293" s="284"/>
      <c r="BT293" s="252"/>
      <c r="BU293" s="262"/>
      <c r="BV293" s="284"/>
      <c r="BW293" s="252"/>
      <c r="BX293" s="262"/>
      <c r="BY293" s="284"/>
      <c r="BZ293" s="252"/>
      <c r="CA293" s="262"/>
      <c r="CB293" s="284"/>
      <c r="CC293" s="252"/>
      <c r="CD293" s="262"/>
      <c r="CE293" s="284"/>
      <c r="CF293" s="252"/>
      <c r="CG293" s="262"/>
      <c r="CH293" s="284"/>
      <c r="CI293" s="252"/>
      <c r="CJ293" s="262">
        <v>3.01</v>
      </c>
      <c r="CK293" s="252">
        <v>2.4</v>
      </c>
      <c r="CL293" s="610">
        <v>135.09641651299023</v>
      </c>
      <c r="CM293" s="252">
        <v>106.4</v>
      </c>
      <c r="CN293" s="610">
        <v>67.8</v>
      </c>
      <c r="CO293" s="611">
        <v>108.14798393564489</v>
      </c>
      <c r="CP293" s="756">
        <v>219.2880421319781</v>
      </c>
      <c r="CQ293" s="757">
        <v>227.29755826856717</v>
      </c>
      <c r="CR293" s="266">
        <v>209.40925410017081</v>
      </c>
      <c r="CS293" s="266">
        <v>222.88667520488218</v>
      </c>
      <c r="CT293" s="262">
        <v>98.83610257121758</v>
      </c>
      <c r="CU293" s="252">
        <v>84.639965646979803</v>
      </c>
      <c r="CV293" s="604">
        <v>309.74605076962587</v>
      </c>
      <c r="CW293" s="748">
        <v>373.05020152594523</v>
      </c>
      <c r="CX293" s="748">
        <v>426.27355318672875</v>
      </c>
      <c r="CY293" s="605">
        <v>466.92180514398063</v>
      </c>
      <c r="CZ293" s="266">
        <v>26.6</v>
      </c>
      <c r="DA293" s="262">
        <v>17.5</v>
      </c>
      <c r="DB293" s="284">
        <v>18.600000000000001</v>
      </c>
      <c r="DC293" s="284">
        <v>19.100000000000001</v>
      </c>
      <c r="DD293" s="284">
        <v>16.399999999999999</v>
      </c>
      <c r="DE293" s="252">
        <v>14.8</v>
      </c>
      <c r="DF293" s="610">
        <v>22.844783886345596</v>
      </c>
      <c r="DG293" s="642">
        <v>25.441355268387923</v>
      </c>
      <c r="DH293" s="642">
        <v>28.016863346503158</v>
      </c>
      <c r="DI293" s="642">
        <v>26.213758706264866</v>
      </c>
      <c r="DJ293" s="611">
        <v>21.819354585751697</v>
      </c>
      <c r="DK293" s="262">
        <v>15.574369318697208</v>
      </c>
      <c r="DL293" s="284">
        <v>17.393556349189492</v>
      </c>
      <c r="DM293" s="284">
        <v>18.689079540137406</v>
      </c>
      <c r="DN293" s="252">
        <v>15.400876086769456</v>
      </c>
      <c r="DO293" s="278">
        <v>106.35870446706923</v>
      </c>
      <c r="DP293" s="251">
        <v>118.50394362021129</v>
      </c>
      <c r="DQ293" s="251">
        <v>140.31267903580257</v>
      </c>
      <c r="DR293" s="243">
        <v>169.21054161793276</v>
      </c>
      <c r="DS293" s="610">
        <v>131.59806337530219</v>
      </c>
      <c r="DT293" s="642">
        <v>167.43074295729082</v>
      </c>
      <c r="DU293" s="642">
        <v>189.22926993939333</v>
      </c>
      <c r="DV293" s="611">
        <v>37.244289660872269</v>
      </c>
      <c r="DW293" s="749"/>
      <c r="DX293" s="749"/>
      <c r="DY293" s="418">
        <v>799</v>
      </c>
      <c r="DZ293" s="284"/>
      <c r="EA293" s="284"/>
      <c r="EB293" s="420">
        <v>713</v>
      </c>
      <c r="EC293" s="266"/>
      <c r="ED293" s="266"/>
      <c r="EE293" s="262"/>
      <c r="EF293" s="252"/>
      <c r="EG293" s="262"/>
      <c r="EH293" s="252"/>
      <c r="EI293" s="262"/>
      <c r="EJ293" s="252"/>
      <c r="EK293" s="262"/>
      <c r="EL293" s="284"/>
      <c r="EM293" s="252"/>
      <c r="EN293" s="418">
        <v>357</v>
      </c>
      <c r="EO293" s="420">
        <v>370</v>
      </c>
      <c r="EP293" s="262"/>
      <c r="EQ293" s="252"/>
      <c r="ER293" s="262"/>
      <c r="ES293" s="252"/>
      <c r="ET293" s="262"/>
      <c r="EU293" s="284"/>
      <c r="EV293" s="284"/>
      <c r="EW293" s="252"/>
      <c r="EX293" s="278">
        <v>38.169263786942302</v>
      </c>
      <c r="EY293" s="251">
        <v>42.773339696091199</v>
      </c>
      <c r="EZ293" s="251">
        <v>49.179632328650101</v>
      </c>
      <c r="FA293" s="243">
        <v>58.0609326628297</v>
      </c>
      <c r="FB293" s="262"/>
      <c r="FC293" s="252"/>
      <c r="FD293" s="262"/>
      <c r="FE293" s="284"/>
      <c r="FF293" s="284"/>
      <c r="FG293" s="252"/>
      <c r="FH293" s="262"/>
      <c r="FI293" s="252"/>
      <c r="FJ293" s="262"/>
      <c r="FK293" s="252"/>
      <c r="FL293" s="418">
        <v>224</v>
      </c>
      <c r="FM293" s="420">
        <v>233</v>
      </c>
      <c r="FN293" s="262"/>
      <c r="FO293" s="284"/>
      <c r="FP293" s="284"/>
      <c r="FQ293" s="252"/>
      <c r="FR293" s="262">
        <v>30</v>
      </c>
      <c r="FS293" s="606">
        <v>28</v>
      </c>
      <c r="FT293" s="606">
        <v>27</v>
      </c>
      <c r="FU293" s="643">
        <v>22</v>
      </c>
      <c r="FV293" s="262"/>
      <c r="FW293" s="252"/>
      <c r="FX293" s="262">
        <v>122.4</v>
      </c>
      <c r="FY293" s="252"/>
      <c r="FZ293" s="278">
        <v>141.41520611810151</v>
      </c>
      <c r="GA293" s="243">
        <v>150.11999613232354</v>
      </c>
      <c r="GB293" s="266"/>
      <c r="GC293" s="262"/>
      <c r="GD293" s="252"/>
      <c r="GE293" s="610">
        <v>91.406628366944688</v>
      </c>
      <c r="GF293" s="642">
        <v>104.40147105886251</v>
      </c>
      <c r="GG293" s="642">
        <v>111.8574607436472</v>
      </c>
      <c r="GH293" s="611">
        <v>125.88671777681631</v>
      </c>
      <c r="GI293" s="266"/>
      <c r="GJ293" s="266"/>
      <c r="GK293" s="266"/>
      <c r="GL293" s="266">
        <v>4.8248503153663025</v>
      </c>
      <c r="GM293" s="278">
        <v>25.835751365404878</v>
      </c>
      <c r="GN293" s="251">
        <v>26.977211475910469</v>
      </c>
      <c r="GO293" s="251">
        <v>29.123432705043534</v>
      </c>
      <c r="GP293" s="243">
        <v>32.653665765228489</v>
      </c>
      <c r="GQ293" s="278">
        <v>38.938737505700949</v>
      </c>
      <c r="GR293" s="251">
        <v>40.691243609955592</v>
      </c>
      <c r="GS293" s="251">
        <v>44.811572342578543</v>
      </c>
      <c r="GT293" s="243">
        <v>46.635882668694045</v>
      </c>
      <c r="GU293" s="278">
        <v>29.552586154662301</v>
      </c>
      <c r="GV293" s="251">
        <v>33.049344513006197</v>
      </c>
      <c r="GW293" s="251">
        <v>37.410871540117903</v>
      </c>
      <c r="GX293" s="243">
        <v>40.744694742442803</v>
      </c>
      <c r="GY293" s="278">
        <v>34.568305144106901</v>
      </c>
      <c r="GZ293" s="251">
        <v>38.812062438928798</v>
      </c>
      <c r="HA293" s="251">
        <v>40.920326320705598</v>
      </c>
      <c r="HB293" s="243">
        <v>42.856854624400903</v>
      </c>
      <c r="HC293" s="266">
        <v>32.5</v>
      </c>
      <c r="HD293" s="262"/>
      <c r="HE293" s="252"/>
      <c r="HF293" s="610">
        <v>44.557335964491344</v>
      </c>
      <c r="HG293" s="642">
        <v>52.886989029639409</v>
      </c>
      <c r="HH293" s="642">
        <v>61.140559149252653</v>
      </c>
      <c r="HI293" s="611">
        <v>68.711907728768622</v>
      </c>
      <c r="HJ293" s="262"/>
      <c r="HK293" s="252"/>
      <c r="HL293" s="418">
        <v>157.6</v>
      </c>
      <c r="HM293" s="419">
        <v>165.4</v>
      </c>
      <c r="HN293" s="419">
        <v>200.3</v>
      </c>
      <c r="HO293" s="420">
        <v>236</v>
      </c>
      <c r="HP293" s="418">
        <v>12</v>
      </c>
      <c r="HQ293" s="420">
        <v>16</v>
      </c>
      <c r="HR293" s="278">
        <v>101.691175517678</v>
      </c>
      <c r="HS293" s="251">
        <v>117.414652178252</v>
      </c>
      <c r="HT293" s="251">
        <v>123.60335895643399</v>
      </c>
      <c r="HU293" s="243">
        <v>131.88312447301399</v>
      </c>
      <c r="HV293" s="262"/>
      <c r="HW293" s="252"/>
      <c r="HX293" s="262"/>
      <c r="HY293" s="252"/>
      <c r="HZ293" s="278">
        <v>10.249166397394529</v>
      </c>
      <c r="IA293" s="251">
        <v>10.856878564076441</v>
      </c>
      <c r="IB293" s="251">
        <v>11.857512411172559</v>
      </c>
      <c r="IC293" s="243">
        <v>12.50360759082246</v>
      </c>
      <c r="ID293" s="262"/>
      <c r="IE293" s="252"/>
      <c r="IF293" s="262"/>
      <c r="IG293" s="252"/>
      <c r="IH293" s="278">
        <v>94.800933817544077</v>
      </c>
      <c r="II293" s="251">
        <v>96.689830525817584</v>
      </c>
      <c r="IJ293" s="251">
        <v>106.00010672680924</v>
      </c>
      <c r="IK293" s="243">
        <v>107.11496409940894</v>
      </c>
      <c r="IL293" s="266"/>
      <c r="IM293" s="262"/>
      <c r="IN293" s="252"/>
      <c r="IO293" s="418">
        <v>13</v>
      </c>
      <c r="IP293" s="284"/>
      <c r="IQ293" s="284"/>
      <c r="IR293" s="420">
        <v>17</v>
      </c>
      <c r="IS293" s="418">
        <v>67.3</v>
      </c>
      <c r="IT293" s="284"/>
      <c r="IU293" s="284"/>
      <c r="IV293" s="420">
        <v>94.8</v>
      </c>
      <c r="IW293" s="278">
        <v>58.905298172764041</v>
      </c>
      <c r="IX293" s="251">
        <v>61.94507432496021</v>
      </c>
      <c r="IY293" s="251">
        <v>72.140585864439871</v>
      </c>
      <c r="IZ293" s="243">
        <v>71.992753482901293</v>
      </c>
      <c r="JA293" s="266"/>
      <c r="JB293" s="262">
        <v>3.7078533051725673</v>
      </c>
      <c r="JC293" s="284">
        <v>4.1403114740903684</v>
      </c>
      <c r="JD293" s="284">
        <v>5.6993072536114324</v>
      </c>
      <c r="JE293" s="252">
        <v>5.2355096008043969</v>
      </c>
      <c r="JF293" s="262"/>
      <c r="JG293" s="284"/>
      <c r="JH293" s="252"/>
      <c r="JI293" s="262"/>
      <c r="JJ293" s="252"/>
      <c r="JK293" s="278">
        <v>160.95783467607274</v>
      </c>
      <c r="JL293" s="251">
        <v>166.55328384887918</v>
      </c>
      <c r="JM293" s="251">
        <v>178.88138735400085</v>
      </c>
      <c r="JN293" s="243">
        <v>194.57569209275118</v>
      </c>
      <c r="JO293" s="418">
        <v>0.69</v>
      </c>
      <c r="JP293" s="420">
        <v>0.56999999999999995</v>
      </c>
      <c r="JQ293" s="278">
        <v>25.859004931637322</v>
      </c>
      <c r="JR293" s="251">
        <v>30.960971354092543</v>
      </c>
      <c r="JS293" s="251">
        <v>32.705401538941658</v>
      </c>
      <c r="JT293" s="243">
        <v>34.514079188299824</v>
      </c>
      <c r="JU293" s="418">
        <v>48.9</v>
      </c>
      <c r="JV293" s="284"/>
      <c r="JW293" s="284"/>
      <c r="JX293" s="420">
        <v>63</v>
      </c>
      <c r="JY293" s="262">
        <v>25.454437698655777</v>
      </c>
      <c r="JZ293" s="284">
        <v>26.303190342813672</v>
      </c>
      <c r="KA293" s="284">
        <v>27.133563685800262</v>
      </c>
      <c r="KB293" s="252">
        <v>25.434358022881629</v>
      </c>
      <c r="KC293" s="262"/>
      <c r="KD293" s="284"/>
      <c r="KE293" s="284"/>
      <c r="KF293" s="288"/>
    </row>
    <row r="294" spans="1:292" s="151" customFormat="1" ht="14">
      <c r="A294" s="884"/>
      <c r="B294" s="755" t="s">
        <v>505</v>
      </c>
      <c r="C294" s="266"/>
      <c r="D294" s="262">
        <v>19.380610664661049</v>
      </c>
      <c r="E294" s="284">
        <v>22.514530410223504</v>
      </c>
      <c r="F294" s="284">
        <v>24.670050547578452</v>
      </c>
      <c r="G294" s="284">
        <v>25.157073774610751</v>
      </c>
      <c r="H294" s="252">
        <v>25.744839581185587</v>
      </c>
      <c r="I294" s="278">
        <v>48.936790053898903</v>
      </c>
      <c r="J294" s="251">
        <v>53.1339578039332</v>
      </c>
      <c r="K294" s="251">
        <v>58.127714546869299</v>
      </c>
      <c r="L294" s="243">
        <v>67.292663398351607</v>
      </c>
      <c r="M294" s="418">
        <v>328</v>
      </c>
      <c r="N294" s="284"/>
      <c r="O294" s="284"/>
      <c r="P294" s="420">
        <v>449</v>
      </c>
      <c r="Q294" s="262"/>
      <c r="R294" s="284"/>
      <c r="S294" s="284"/>
      <c r="T294" s="252"/>
      <c r="U294" s="262"/>
      <c r="V294" s="284"/>
      <c r="W294" s="252"/>
      <c r="X294" s="610">
        <v>211.43086264473445</v>
      </c>
      <c r="Y294" s="642">
        <v>217.09176230166585</v>
      </c>
      <c r="Z294" s="642">
        <v>285.65244046501556</v>
      </c>
      <c r="AA294" s="611">
        <v>314.49492851889994</v>
      </c>
      <c r="AB294" s="262">
        <v>151.85186040692253</v>
      </c>
      <c r="AC294" s="284">
        <v>166.11724353242829</v>
      </c>
      <c r="AD294" s="284">
        <v>188.57906485165427</v>
      </c>
      <c r="AE294" s="252">
        <v>223.16845728243101</v>
      </c>
      <c r="AF294" s="418"/>
      <c r="AG294" s="284"/>
      <c r="AH294" s="284"/>
      <c r="AI294" s="419"/>
      <c r="AJ294" s="420"/>
      <c r="AK294" s="262">
        <v>189.09791231500193</v>
      </c>
      <c r="AL294" s="284"/>
      <c r="AM294" s="284"/>
      <c r="AN294" s="420">
        <v>317</v>
      </c>
      <c r="AO294" s="418">
        <v>53.9</v>
      </c>
      <c r="AP294" s="420">
        <v>55.3</v>
      </c>
      <c r="AQ294" s="610">
        <v>166.50222744363398</v>
      </c>
      <c r="AR294" s="642">
        <v>170.15293808081779</v>
      </c>
      <c r="AS294" s="642">
        <v>182.98897686655542</v>
      </c>
      <c r="AT294" s="611">
        <v>188.44209203910236</v>
      </c>
      <c r="AU294" s="278">
        <v>167.90770416450999</v>
      </c>
      <c r="AV294" s="251">
        <v>181.79004281776801</v>
      </c>
      <c r="AW294" s="251">
        <v>200.41711089533601</v>
      </c>
      <c r="AX294" s="243">
        <v>223.72990808926801</v>
      </c>
      <c r="AY294" s="418"/>
      <c r="AZ294" s="419"/>
      <c r="BA294" s="419"/>
      <c r="BB294" s="420"/>
      <c r="BC294" s="278">
        <v>80.538108546529628</v>
      </c>
      <c r="BD294" s="251">
        <v>83.577007690456938</v>
      </c>
      <c r="BE294" s="251">
        <v>94.444490068405599</v>
      </c>
      <c r="BF294" s="243">
        <v>102.78917101087569</v>
      </c>
      <c r="BG294" s="418">
        <v>94.6</v>
      </c>
      <c r="BH294" s="284"/>
      <c r="BI294" s="284"/>
      <c r="BJ294" s="420">
        <v>117.7</v>
      </c>
      <c r="BK294" s="262"/>
      <c r="BL294" s="252"/>
      <c r="BM294" s="610">
        <v>53.566895203490361</v>
      </c>
      <c r="BN294" s="642">
        <v>46.818418681372272</v>
      </c>
      <c r="BO294" s="642">
        <v>62.857257120183363</v>
      </c>
      <c r="BP294" s="611">
        <v>64.088581749211542</v>
      </c>
      <c r="BQ294" s="266"/>
      <c r="BR294" s="262"/>
      <c r="BS294" s="284"/>
      <c r="BT294" s="252"/>
      <c r="BU294" s="262"/>
      <c r="BV294" s="284"/>
      <c r="BW294" s="252"/>
      <c r="BX294" s="262"/>
      <c r="BY294" s="284"/>
      <c r="BZ294" s="252"/>
      <c r="CA294" s="262"/>
      <c r="CB294" s="284"/>
      <c r="CC294" s="252"/>
      <c r="CD294" s="262"/>
      <c r="CE294" s="284"/>
      <c r="CF294" s="252"/>
      <c r="CG294" s="262"/>
      <c r="CH294" s="284"/>
      <c r="CI294" s="252"/>
      <c r="CJ294" s="262">
        <v>21</v>
      </c>
      <c r="CK294" s="252">
        <v>12.5</v>
      </c>
      <c r="CL294" s="610">
        <v>340.44880727579863</v>
      </c>
      <c r="CM294" s="252">
        <v>277.10000000000002</v>
      </c>
      <c r="CN294" s="610">
        <v>166.7</v>
      </c>
      <c r="CO294" s="611">
        <v>274.17169997211784</v>
      </c>
      <c r="CP294" s="756">
        <v>632.59517447818564</v>
      </c>
      <c r="CQ294" s="757">
        <v>699.14719819712934</v>
      </c>
      <c r="CR294" s="266">
        <v>520.66379569607034</v>
      </c>
      <c r="CS294" s="266">
        <v>575.74861020097944</v>
      </c>
      <c r="CT294" s="262">
        <v>268.94442920324826</v>
      </c>
      <c r="CU294" s="252">
        <v>244.9317470785783</v>
      </c>
      <c r="CV294" s="604">
        <v>653.42107872742235</v>
      </c>
      <c r="CW294" s="748">
        <v>802.99306814786109</v>
      </c>
      <c r="CX294" s="748">
        <v>905.76434550688919</v>
      </c>
      <c r="CY294" s="605">
        <v>999.51520653692114</v>
      </c>
      <c r="CZ294" s="266">
        <v>128.9</v>
      </c>
      <c r="DA294" s="262">
        <v>63.8</v>
      </c>
      <c r="DB294" s="284">
        <v>66.8</v>
      </c>
      <c r="DC294" s="284">
        <v>68.3</v>
      </c>
      <c r="DD294" s="284">
        <v>66.2</v>
      </c>
      <c r="DE294" s="252">
        <v>62</v>
      </c>
      <c r="DF294" s="610">
        <v>75.848453128574974</v>
      </c>
      <c r="DG294" s="642">
        <v>85.303128787433891</v>
      </c>
      <c r="DH294" s="642">
        <v>92.625634519723633</v>
      </c>
      <c r="DI294" s="642">
        <v>93.598987306569668</v>
      </c>
      <c r="DJ294" s="611">
        <v>86.489404326875388</v>
      </c>
      <c r="DK294" s="262">
        <v>50.845222532143517</v>
      </c>
      <c r="DL294" s="284">
        <v>58.749843667216545</v>
      </c>
      <c r="DM294" s="284">
        <v>62.270960535674085</v>
      </c>
      <c r="DN294" s="252">
        <v>54.048311060075505</v>
      </c>
      <c r="DO294" s="278">
        <v>244.64425126137536</v>
      </c>
      <c r="DP294" s="251">
        <v>266.93748530032377</v>
      </c>
      <c r="DQ294" s="251">
        <v>312.04575182803387</v>
      </c>
      <c r="DR294" s="243">
        <v>388.7761312423894</v>
      </c>
      <c r="DS294" s="610">
        <v>339.93716226232203</v>
      </c>
      <c r="DT294" s="642">
        <v>412.70134587624847</v>
      </c>
      <c r="DU294" s="642">
        <v>521.99218067642914</v>
      </c>
      <c r="DV294" s="611">
        <v>322.07680267136698</v>
      </c>
      <c r="DW294" s="749"/>
      <c r="DX294" s="749"/>
      <c r="DY294" s="418">
        <v>756</v>
      </c>
      <c r="DZ294" s="284"/>
      <c r="EA294" s="284"/>
      <c r="EB294" s="420">
        <v>1025</v>
      </c>
      <c r="EC294" s="266"/>
      <c r="ED294" s="266"/>
      <c r="EE294" s="262"/>
      <c r="EF294" s="252"/>
      <c r="EG294" s="262"/>
      <c r="EH294" s="252"/>
      <c r="EI294" s="262"/>
      <c r="EJ294" s="252"/>
      <c r="EK294" s="262"/>
      <c r="EL294" s="284"/>
      <c r="EM294" s="252"/>
      <c r="EN294" s="418">
        <v>1021</v>
      </c>
      <c r="EO294" s="420">
        <v>1075</v>
      </c>
      <c r="EP294" s="262"/>
      <c r="EQ294" s="252"/>
      <c r="ER294" s="262"/>
      <c r="ES294" s="252"/>
      <c r="ET294" s="262"/>
      <c r="EU294" s="284"/>
      <c r="EV294" s="284"/>
      <c r="EW294" s="252"/>
      <c r="EX294" s="278">
        <v>132.547715458662</v>
      </c>
      <c r="EY294" s="251">
        <v>157.27224799105301</v>
      </c>
      <c r="EZ294" s="251">
        <v>173.19229260684</v>
      </c>
      <c r="FA294" s="243">
        <v>188.01329338561601</v>
      </c>
      <c r="FB294" s="262"/>
      <c r="FC294" s="252"/>
      <c r="FD294" s="262"/>
      <c r="FE294" s="284"/>
      <c r="FF294" s="284"/>
      <c r="FG294" s="252"/>
      <c r="FH294" s="262"/>
      <c r="FI294" s="252"/>
      <c r="FJ294" s="262"/>
      <c r="FK294" s="252"/>
      <c r="FL294" s="418">
        <v>565</v>
      </c>
      <c r="FM294" s="420">
        <v>600</v>
      </c>
      <c r="FN294" s="262"/>
      <c r="FO294" s="284"/>
      <c r="FP294" s="284"/>
      <c r="FQ294" s="252"/>
      <c r="FR294" s="262">
        <v>76</v>
      </c>
      <c r="FS294" s="606">
        <v>73</v>
      </c>
      <c r="FT294" s="606">
        <v>72</v>
      </c>
      <c r="FU294" s="643">
        <v>71</v>
      </c>
      <c r="FV294" s="262"/>
      <c r="FW294" s="252"/>
      <c r="FX294" s="262">
        <v>387.3</v>
      </c>
      <c r="FY294" s="252"/>
      <c r="FZ294" s="278">
        <v>421.10726092471276</v>
      </c>
      <c r="GA294" s="243">
        <v>446.12006659645272</v>
      </c>
      <c r="GB294" s="266"/>
      <c r="GC294" s="262"/>
      <c r="GD294" s="252"/>
      <c r="GE294" s="610">
        <v>126.84156456304649</v>
      </c>
      <c r="GF294" s="642">
        <v>146.7431192528033</v>
      </c>
      <c r="GG294" s="642">
        <v>184.35900914104755</v>
      </c>
      <c r="GH294" s="611">
        <v>188.28107298263907</v>
      </c>
      <c r="GI294" s="266"/>
      <c r="GJ294" s="266"/>
      <c r="GK294" s="266"/>
      <c r="GL294" s="266">
        <v>4.3628150339541554</v>
      </c>
      <c r="GM294" s="278">
        <v>96.344800866073413</v>
      </c>
      <c r="GN294" s="251">
        <v>102.70013335903225</v>
      </c>
      <c r="GO294" s="251">
        <v>112.53257711792108</v>
      </c>
      <c r="GP294" s="243">
        <v>125.43759027228229</v>
      </c>
      <c r="GQ294" s="278">
        <v>119.05613926332435</v>
      </c>
      <c r="GR294" s="251">
        <v>125.37170687458929</v>
      </c>
      <c r="GS294" s="251">
        <v>135.80925017455002</v>
      </c>
      <c r="GT294" s="243">
        <v>143.29551940522879</v>
      </c>
      <c r="GU294" s="278">
        <v>100.48420236554</v>
      </c>
      <c r="GV294" s="251">
        <v>113.456588166421</v>
      </c>
      <c r="GW294" s="251">
        <v>125.90309613500899</v>
      </c>
      <c r="GX294" s="243">
        <v>148.98993009543801</v>
      </c>
      <c r="GY294" s="278">
        <v>119.66460385681199</v>
      </c>
      <c r="GZ294" s="251">
        <v>136.57592157259299</v>
      </c>
      <c r="HA294" s="251">
        <v>145.176079594968</v>
      </c>
      <c r="HB294" s="243">
        <v>154.682373591947</v>
      </c>
      <c r="HC294" s="266">
        <v>100</v>
      </c>
      <c r="HD294" s="262"/>
      <c r="HE294" s="252"/>
      <c r="HF294" s="610">
        <v>157.7165590070843</v>
      </c>
      <c r="HG294" s="642">
        <v>185.78638024303905</v>
      </c>
      <c r="HH294" s="642">
        <v>219.76467848284958</v>
      </c>
      <c r="HI294" s="611">
        <v>265.46738974962307</v>
      </c>
      <c r="HJ294" s="262"/>
      <c r="HK294" s="252"/>
      <c r="HL294" s="418">
        <v>297.3</v>
      </c>
      <c r="HM294" s="419">
        <v>310.89999999999998</v>
      </c>
      <c r="HN294" s="419">
        <v>378.8</v>
      </c>
      <c r="HO294" s="420">
        <v>453.3</v>
      </c>
      <c r="HP294" s="418">
        <v>41</v>
      </c>
      <c r="HQ294" s="420">
        <v>57</v>
      </c>
      <c r="HR294" s="278">
        <v>232.638271508537</v>
      </c>
      <c r="HS294" s="251">
        <v>254.037238547398</v>
      </c>
      <c r="HT294" s="251">
        <v>272.41303952308903</v>
      </c>
      <c r="HU294" s="243">
        <v>291.10847575055402</v>
      </c>
      <c r="HV294" s="262"/>
      <c r="HW294" s="252"/>
      <c r="HX294" s="262"/>
      <c r="HY294" s="252"/>
      <c r="HZ294" s="278">
        <v>38.489131473404441</v>
      </c>
      <c r="IA294" s="251">
        <v>44.265797329582597</v>
      </c>
      <c r="IB294" s="251">
        <v>46.192346131640086</v>
      </c>
      <c r="IC294" s="243">
        <v>48.989806310922518</v>
      </c>
      <c r="ID294" s="262"/>
      <c r="IE294" s="252"/>
      <c r="IF294" s="262"/>
      <c r="IG294" s="252"/>
      <c r="IH294" s="278">
        <v>251.15555057859694</v>
      </c>
      <c r="II294" s="251">
        <v>266.70769837310087</v>
      </c>
      <c r="IJ294" s="251">
        <v>283.0000367208973</v>
      </c>
      <c r="IK294" s="243">
        <v>292.34926581027383</v>
      </c>
      <c r="IL294" s="266"/>
      <c r="IM294" s="262"/>
      <c r="IN294" s="252"/>
      <c r="IO294" s="418">
        <v>39</v>
      </c>
      <c r="IP294" s="284"/>
      <c r="IQ294" s="284"/>
      <c r="IR294" s="420">
        <v>50</v>
      </c>
      <c r="IS294" s="418">
        <v>181.7</v>
      </c>
      <c r="IT294" s="284"/>
      <c r="IU294" s="284"/>
      <c r="IV294" s="420">
        <v>253.2</v>
      </c>
      <c r="IW294" s="278">
        <v>177.74738850457052</v>
      </c>
      <c r="IX294" s="251">
        <v>194.8461410678286</v>
      </c>
      <c r="IY294" s="251">
        <v>220.43668100677451</v>
      </c>
      <c r="IZ294" s="243">
        <v>230.52177764068597</v>
      </c>
      <c r="JA294" s="266"/>
      <c r="JB294" s="262">
        <v>71.728886522817618</v>
      </c>
      <c r="JC294" s="284">
        <v>86.485768276096792</v>
      </c>
      <c r="JD294" s="284">
        <v>94.330380220344637</v>
      </c>
      <c r="JE294" s="252">
        <v>97.206215435660866</v>
      </c>
      <c r="JF294" s="262"/>
      <c r="JG294" s="284"/>
      <c r="JH294" s="252"/>
      <c r="JI294" s="262"/>
      <c r="JJ294" s="252"/>
      <c r="JK294" s="278">
        <v>346.62350494506995</v>
      </c>
      <c r="JL294" s="251">
        <v>358.71646286101264</v>
      </c>
      <c r="JM294" s="251">
        <v>383.58685949073543</v>
      </c>
      <c r="JN294" s="243">
        <v>413.89268234976106</v>
      </c>
      <c r="JO294" s="418">
        <v>15.1</v>
      </c>
      <c r="JP294" s="420">
        <v>10.3</v>
      </c>
      <c r="JQ294" s="278">
        <v>94.921017195588504</v>
      </c>
      <c r="JR294" s="251">
        <v>116.21461526905644</v>
      </c>
      <c r="JS294" s="251">
        <v>124.49217316680482</v>
      </c>
      <c r="JT294" s="243">
        <v>131.4098982297854</v>
      </c>
      <c r="JU294" s="418">
        <v>108.6</v>
      </c>
      <c r="JV294" s="284"/>
      <c r="JW294" s="284"/>
      <c r="JX294" s="420">
        <v>141.30000000000001</v>
      </c>
      <c r="JY294" s="262">
        <v>68.020383820050455</v>
      </c>
      <c r="JZ294" s="284">
        <v>74.090030826188226</v>
      </c>
      <c r="KA294" s="284">
        <v>74.94164775746026</v>
      </c>
      <c r="KB294" s="252">
        <v>80.592892236719024</v>
      </c>
      <c r="KC294" s="262"/>
      <c r="KD294" s="284"/>
      <c r="KE294" s="284"/>
      <c r="KF294" s="288"/>
    </row>
    <row r="295" spans="1:292" s="151" customFormat="1" ht="14">
      <c r="A295" s="884"/>
      <c r="B295" s="755" t="s">
        <v>506</v>
      </c>
      <c r="C295" s="266"/>
      <c r="D295" s="262">
        <v>55.74192190743652</v>
      </c>
      <c r="E295" s="284">
        <v>65.241154171514282</v>
      </c>
      <c r="F295" s="284">
        <v>67.308238783135124</v>
      </c>
      <c r="G295" s="284">
        <v>73.115811584575837</v>
      </c>
      <c r="H295" s="252">
        <v>73.813594671383754</v>
      </c>
      <c r="I295" s="278">
        <v>126.165228322692</v>
      </c>
      <c r="J295" s="251">
        <v>137.02052096610399</v>
      </c>
      <c r="K295" s="251">
        <v>144.14415735845901</v>
      </c>
      <c r="L295" s="243">
        <v>166.98641422801501</v>
      </c>
      <c r="M295" s="418">
        <v>447</v>
      </c>
      <c r="N295" s="284"/>
      <c r="O295" s="284"/>
      <c r="P295" s="420">
        <v>647</v>
      </c>
      <c r="Q295" s="262"/>
      <c r="R295" s="284"/>
      <c r="S295" s="284"/>
      <c r="T295" s="252"/>
      <c r="U295" s="262"/>
      <c r="V295" s="284"/>
      <c r="W295" s="252"/>
      <c r="X295" s="610">
        <v>321.13674266656324</v>
      </c>
      <c r="Y295" s="642">
        <v>333.62787571431113</v>
      </c>
      <c r="Z295" s="642">
        <v>433.44371796998502</v>
      </c>
      <c r="AA295" s="611">
        <v>497.64029261977345</v>
      </c>
      <c r="AB295" s="262">
        <v>220.25393598435141</v>
      </c>
      <c r="AC295" s="284">
        <v>242.16089999913058</v>
      </c>
      <c r="AD295" s="284">
        <v>300.6571803747334</v>
      </c>
      <c r="AE295" s="252">
        <v>333.75153011791252</v>
      </c>
      <c r="AF295" s="418"/>
      <c r="AG295" s="284"/>
      <c r="AH295" s="284"/>
      <c r="AI295" s="419"/>
      <c r="AJ295" s="420"/>
      <c r="AK295" s="262">
        <v>288.78724846052586</v>
      </c>
      <c r="AL295" s="284"/>
      <c r="AM295" s="284"/>
      <c r="AN295" s="420">
        <v>475</v>
      </c>
      <c r="AO295" s="418">
        <v>124</v>
      </c>
      <c r="AP295" s="420">
        <v>127</v>
      </c>
      <c r="AQ295" s="610">
        <v>243.765403820562</v>
      </c>
      <c r="AR295" s="642">
        <v>268.56967774910726</v>
      </c>
      <c r="AS295" s="642">
        <v>298.33482390841431</v>
      </c>
      <c r="AT295" s="611">
        <v>310.28798759469475</v>
      </c>
      <c r="AU295" s="278">
        <v>253.55931529294</v>
      </c>
      <c r="AV295" s="251">
        <v>278.71883241226999</v>
      </c>
      <c r="AW295" s="251">
        <v>292.74858882921501</v>
      </c>
      <c r="AX295" s="243">
        <v>330.26380547005198</v>
      </c>
      <c r="AY295" s="418"/>
      <c r="AZ295" s="419"/>
      <c r="BA295" s="419"/>
      <c r="BB295" s="420"/>
      <c r="BC295" s="278">
        <v>168.75356273905459</v>
      </c>
      <c r="BD295" s="251">
        <v>176.80647609539645</v>
      </c>
      <c r="BE295" s="251">
        <v>192.91766677640018</v>
      </c>
      <c r="BF295" s="243">
        <v>217.77534065767338</v>
      </c>
      <c r="BG295" s="418">
        <v>183.9</v>
      </c>
      <c r="BH295" s="284"/>
      <c r="BI295" s="284"/>
      <c r="BJ295" s="420">
        <v>222.1</v>
      </c>
      <c r="BK295" s="262"/>
      <c r="BL295" s="252"/>
      <c r="BM295" s="610">
        <v>80.928769136902218</v>
      </c>
      <c r="BN295" s="642">
        <v>69.127087341245002</v>
      </c>
      <c r="BO295" s="642">
        <v>93.337102496550443</v>
      </c>
      <c r="BP295" s="611">
        <v>93.479100312212466</v>
      </c>
      <c r="BQ295" s="266"/>
      <c r="BR295" s="262"/>
      <c r="BS295" s="284"/>
      <c r="BT295" s="252"/>
      <c r="BU295" s="262"/>
      <c r="BV295" s="284"/>
      <c r="BW295" s="252"/>
      <c r="BX295" s="262"/>
      <c r="BY295" s="284"/>
      <c r="BZ295" s="252"/>
      <c r="CA295" s="262"/>
      <c r="CB295" s="284"/>
      <c r="CC295" s="252"/>
      <c r="CD295" s="262"/>
      <c r="CE295" s="284"/>
      <c r="CF295" s="252"/>
      <c r="CG295" s="262"/>
      <c r="CH295" s="284"/>
      <c r="CI295" s="252"/>
      <c r="CJ295" s="262">
        <v>60</v>
      </c>
      <c r="CK295" s="252">
        <v>56</v>
      </c>
      <c r="CL295" s="610">
        <v>571.47836388568203</v>
      </c>
      <c r="CM295" s="252">
        <v>450.3</v>
      </c>
      <c r="CN295" s="610">
        <v>281</v>
      </c>
      <c r="CO295" s="611">
        <v>408.8005864830634</v>
      </c>
      <c r="CP295" s="756">
        <v>1192.3777442325725</v>
      </c>
      <c r="CQ295" s="757">
        <v>1376.7762514179067</v>
      </c>
      <c r="CR295" s="266">
        <v>930.88561399960906</v>
      </c>
      <c r="CS295" s="266">
        <v>1017.1451332067732</v>
      </c>
      <c r="CT295" s="262">
        <v>513.73123966024923</v>
      </c>
      <c r="CU295" s="252">
        <v>476.00844846289937</v>
      </c>
      <c r="CV295" s="604">
        <v>803.65493334509074</v>
      </c>
      <c r="CW295" s="748">
        <v>987.4439737063409</v>
      </c>
      <c r="CX295" s="748">
        <v>1102.0594201997242</v>
      </c>
      <c r="CY295" s="605">
        <v>1213.4708262521867</v>
      </c>
      <c r="CZ295" s="266">
        <v>345</v>
      </c>
      <c r="DA295" s="262">
        <v>146</v>
      </c>
      <c r="DB295" s="284">
        <v>158</v>
      </c>
      <c r="DC295" s="284">
        <v>161</v>
      </c>
      <c r="DD295" s="284">
        <v>165</v>
      </c>
      <c r="DE295" s="252">
        <v>154.9</v>
      </c>
      <c r="DF295" s="610">
        <v>184.60907548997656</v>
      </c>
      <c r="DG295" s="642">
        <v>205.70788962859913</v>
      </c>
      <c r="DH295" s="642">
        <v>231.43744591045586</v>
      </c>
      <c r="DI295" s="642">
        <v>232.0835263492975</v>
      </c>
      <c r="DJ295" s="611">
        <v>232.50901207678726</v>
      </c>
      <c r="DK295" s="262">
        <v>124.89424865343997</v>
      </c>
      <c r="DL295" s="284">
        <v>145.02025686023308</v>
      </c>
      <c r="DM295" s="284">
        <v>145.18645321451169</v>
      </c>
      <c r="DN295" s="252">
        <v>132.81634259349329</v>
      </c>
      <c r="DO295" s="278">
        <v>266.31797084123343</v>
      </c>
      <c r="DP295" s="251">
        <v>301.93781499114459</v>
      </c>
      <c r="DQ295" s="251">
        <v>382.11859948898524</v>
      </c>
      <c r="DR295" s="243">
        <v>465.62904686158424</v>
      </c>
      <c r="DS295" s="610">
        <v>479.59109563805282</v>
      </c>
      <c r="DT295" s="642">
        <v>602.44076275996656</v>
      </c>
      <c r="DU295" s="642">
        <v>722.62402264891716</v>
      </c>
      <c r="DV295" s="611">
        <v>698.59326308740515</v>
      </c>
      <c r="DW295" s="749"/>
      <c r="DX295" s="749"/>
      <c r="DY295" s="418">
        <v>360</v>
      </c>
      <c r="DZ295" s="284"/>
      <c r="EA295" s="284"/>
      <c r="EB295" s="420">
        <v>961</v>
      </c>
      <c r="EC295" s="266"/>
      <c r="ED295" s="266"/>
      <c r="EE295" s="262"/>
      <c r="EF295" s="252"/>
      <c r="EG295" s="262"/>
      <c r="EH295" s="252"/>
      <c r="EI295" s="262"/>
      <c r="EJ295" s="252"/>
      <c r="EK295" s="262"/>
      <c r="EL295" s="284"/>
      <c r="EM295" s="252"/>
      <c r="EN295" s="418">
        <v>1809</v>
      </c>
      <c r="EO295" s="420">
        <v>1936</v>
      </c>
      <c r="EP295" s="262"/>
      <c r="EQ295" s="252"/>
      <c r="ER295" s="262"/>
      <c r="ES295" s="252"/>
      <c r="ET295" s="262"/>
      <c r="EU295" s="284"/>
      <c r="EV295" s="284"/>
      <c r="EW295" s="252"/>
      <c r="EX295" s="278">
        <v>251.01335331780299</v>
      </c>
      <c r="EY295" s="251">
        <v>289.367542746048</v>
      </c>
      <c r="EZ295" s="251">
        <v>318.80336378311</v>
      </c>
      <c r="FA295" s="243">
        <v>342.04233526050899</v>
      </c>
      <c r="FB295" s="262"/>
      <c r="FC295" s="252"/>
      <c r="FD295" s="262"/>
      <c r="FE295" s="284"/>
      <c r="FF295" s="284"/>
      <c r="FG295" s="252"/>
      <c r="FH295" s="262"/>
      <c r="FI295" s="252"/>
      <c r="FJ295" s="262"/>
      <c r="FK295" s="252"/>
      <c r="FL295" s="418">
        <v>978</v>
      </c>
      <c r="FM295" s="420">
        <v>1015</v>
      </c>
      <c r="FN295" s="262"/>
      <c r="FO295" s="284"/>
      <c r="FP295" s="284"/>
      <c r="FQ295" s="252"/>
      <c r="FR295" s="262">
        <v>170</v>
      </c>
      <c r="FS295" s="606">
        <v>179</v>
      </c>
      <c r="FT295" s="606">
        <v>168</v>
      </c>
      <c r="FU295" s="643">
        <v>167</v>
      </c>
      <c r="FV295" s="262"/>
      <c r="FW295" s="252"/>
      <c r="FX295" s="262">
        <v>747</v>
      </c>
      <c r="FY295" s="252"/>
      <c r="FZ295" s="278">
        <v>756.03706705654599</v>
      </c>
      <c r="GA295" s="243">
        <v>785.70192003635373</v>
      </c>
      <c r="GB295" s="266"/>
      <c r="GC295" s="262"/>
      <c r="GD295" s="252"/>
      <c r="GE295" s="610">
        <v>213.92277189345455</v>
      </c>
      <c r="GF295" s="642">
        <v>222.60274698994075</v>
      </c>
      <c r="GG295" s="642">
        <v>252.9070912668362</v>
      </c>
      <c r="GH295" s="611">
        <v>294.76552433315334</v>
      </c>
      <c r="GI295" s="266"/>
      <c r="GJ295" s="266"/>
      <c r="GK295" s="266"/>
      <c r="GL295" s="266">
        <v>1.3601907269682336</v>
      </c>
      <c r="GM295" s="278">
        <v>205.90971835020326</v>
      </c>
      <c r="GN295" s="251">
        <v>224.02529299816911</v>
      </c>
      <c r="GO295" s="251">
        <v>239.18468005655237</v>
      </c>
      <c r="GP295" s="243">
        <v>263.29175136877404</v>
      </c>
      <c r="GQ295" s="278">
        <v>220.59760561608758</v>
      </c>
      <c r="GR295" s="251">
        <v>237.41964380759572</v>
      </c>
      <c r="GS295" s="251">
        <v>250.71228632690057</v>
      </c>
      <c r="GT295" s="243">
        <v>267.47326416110354</v>
      </c>
      <c r="GU295" s="278">
        <v>177.561425391629</v>
      </c>
      <c r="GV295" s="251">
        <v>200.232745782291</v>
      </c>
      <c r="GW295" s="251">
        <v>242.257698740986</v>
      </c>
      <c r="GX295" s="243">
        <v>260.712043746397</v>
      </c>
      <c r="GY295" s="278">
        <v>223.49446518800099</v>
      </c>
      <c r="GZ295" s="251">
        <v>260.209869199369</v>
      </c>
      <c r="HA295" s="251">
        <v>269.69925093595702</v>
      </c>
      <c r="HB295" s="243">
        <v>297.07378801301297</v>
      </c>
      <c r="HC295" s="266">
        <v>209</v>
      </c>
      <c r="HD295" s="262"/>
      <c r="HE295" s="252"/>
      <c r="HF295" s="610">
        <v>272.17041923055928</v>
      </c>
      <c r="HG295" s="642">
        <v>312.35585220321792</v>
      </c>
      <c r="HH295" s="642">
        <v>378.5129394107625</v>
      </c>
      <c r="HI295" s="611">
        <v>464.85458742261125</v>
      </c>
      <c r="HJ295" s="262"/>
      <c r="HK295" s="252"/>
      <c r="HL295" s="418">
        <v>328.7</v>
      </c>
      <c r="HM295" s="419">
        <v>350.9</v>
      </c>
      <c r="HN295" s="419">
        <v>431.5</v>
      </c>
      <c r="HO295" s="420">
        <v>513.6</v>
      </c>
      <c r="HP295" s="418">
        <v>145</v>
      </c>
      <c r="HQ295" s="420">
        <v>202</v>
      </c>
      <c r="HR295" s="278">
        <v>282.619600454232</v>
      </c>
      <c r="HS295" s="251">
        <v>316.44598454221102</v>
      </c>
      <c r="HT295" s="251">
        <v>329.87975006628301</v>
      </c>
      <c r="HU295" s="243">
        <v>358.24387548314098</v>
      </c>
      <c r="HV295" s="262"/>
      <c r="HW295" s="252"/>
      <c r="HX295" s="262"/>
      <c r="HY295" s="252"/>
      <c r="HZ295" s="278">
        <v>80.498741537634899</v>
      </c>
      <c r="IA295" s="251">
        <v>83.460564942819275</v>
      </c>
      <c r="IB295" s="251">
        <v>88.216347769399974</v>
      </c>
      <c r="IC295" s="243">
        <v>92.189214056055633</v>
      </c>
      <c r="ID295" s="262"/>
      <c r="IE295" s="252"/>
      <c r="IF295" s="262"/>
      <c r="IG295" s="252"/>
      <c r="IH295" s="278">
        <v>405.37113498479567</v>
      </c>
      <c r="II295" s="251">
        <v>438.52089543097873</v>
      </c>
      <c r="IJ295" s="251">
        <v>458.00002405812</v>
      </c>
      <c r="IK295" s="243">
        <v>478.52666660364031</v>
      </c>
      <c r="IL295" s="266"/>
      <c r="IM295" s="262"/>
      <c r="IN295" s="252"/>
      <c r="IO295" s="418">
        <v>68</v>
      </c>
      <c r="IP295" s="284"/>
      <c r="IQ295" s="284"/>
      <c r="IR295" s="420">
        <v>89</v>
      </c>
      <c r="IS295" s="418">
        <v>291.39999999999998</v>
      </c>
      <c r="IT295" s="284"/>
      <c r="IU295" s="284"/>
      <c r="IV295" s="420">
        <v>396.4</v>
      </c>
      <c r="IW295" s="278">
        <v>299.51635499428494</v>
      </c>
      <c r="IX295" s="251">
        <v>314.31393055745701</v>
      </c>
      <c r="IY295" s="251">
        <v>363.42257256568155</v>
      </c>
      <c r="IZ295" s="243">
        <v>381.69527400874136</v>
      </c>
      <c r="JA295" s="266"/>
      <c r="JB295" s="262">
        <v>103.7668632494467</v>
      </c>
      <c r="JC295" s="284">
        <v>119.67428147072511</v>
      </c>
      <c r="JD295" s="284">
        <v>137.18990421283419</v>
      </c>
      <c r="JE295" s="252">
        <v>127.09098790920621</v>
      </c>
      <c r="JF295" s="262"/>
      <c r="JG295" s="284"/>
      <c r="JH295" s="252"/>
      <c r="JI295" s="262"/>
      <c r="JJ295" s="252"/>
      <c r="JK295" s="278">
        <v>484.37372196733833</v>
      </c>
      <c r="JL295" s="251">
        <v>493.63074243227237</v>
      </c>
      <c r="JM295" s="251">
        <v>530.32455577797759</v>
      </c>
      <c r="JN295" s="243">
        <v>569.17184174787735</v>
      </c>
      <c r="JO295" s="418">
        <v>66.5</v>
      </c>
      <c r="JP295" s="420">
        <v>48.3</v>
      </c>
      <c r="JQ295" s="278">
        <v>200.76308881910376</v>
      </c>
      <c r="JR295" s="251">
        <v>230.46284358908164</v>
      </c>
      <c r="JS295" s="251">
        <v>241.14364769828887</v>
      </c>
      <c r="JT295" s="243">
        <v>254.98983410141651</v>
      </c>
      <c r="JU295" s="418">
        <v>160.69999999999999</v>
      </c>
      <c r="JV295" s="284"/>
      <c r="JW295" s="284"/>
      <c r="JX295" s="420">
        <v>208.8</v>
      </c>
      <c r="JY295" s="262">
        <v>152.59244178839546</v>
      </c>
      <c r="JZ295" s="284">
        <v>166.61192194412271</v>
      </c>
      <c r="KA295" s="284">
        <v>170.90066292284561</v>
      </c>
      <c r="KB295" s="252">
        <v>178.41915987401893</v>
      </c>
      <c r="KC295" s="262"/>
      <c r="KD295" s="284"/>
      <c r="KE295" s="284"/>
      <c r="KF295" s="288"/>
    </row>
    <row r="296" spans="1:292" s="151" customFormat="1" ht="14">
      <c r="A296" s="885"/>
      <c r="B296" s="755" t="s">
        <v>507</v>
      </c>
      <c r="C296" s="266"/>
      <c r="D296" s="262">
        <v>104.75420738816969</v>
      </c>
      <c r="E296" s="284">
        <v>124.21585386717952</v>
      </c>
      <c r="F296" s="284">
        <v>132.1562391776425</v>
      </c>
      <c r="G296" s="284">
        <v>138.06537987578588</v>
      </c>
      <c r="H296" s="252">
        <v>147.30496971044667</v>
      </c>
      <c r="I296" s="278">
        <v>181.21182024873301</v>
      </c>
      <c r="J296" s="251">
        <v>194.122382893137</v>
      </c>
      <c r="K296" s="251">
        <v>212.60030685662599</v>
      </c>
      <c r="L296" s="243">
        <v>243.64788287245301</v>
      </c>
      <c r="M296" s="418">
        <v>379</v>
      </c>
      <c r="N296" s="284"/>
      <c r="O296" s="284"/>
      <c r="P296" s="420">
        <v>525</v>
      </c>
      <c r="Q296" s="262"/>
      <c r="R296" s="284"/>
      <c r="S296" s="284"/>
      <c r="T296" s="252"/>
      <c r="U296" s="262"/>
      <c r="V296" s="284"/>
      <c r="W296" s="252"/>
      <c r="X296" s="610">
        <v>398.28912039212065</v>
      </c>
      <c r="Y296" s="642">
        <v>408.79207315293905</v>
      </c>
      <c r="Z296" s="642">
        <v>536.23275468705776</v>
      </c>
      <c r="AA296" s="611">
        <v>610.04733052030781</v>
      </c>
      <c r="AB296" s="262">
        <v>233.98523664853619</v>
      </c>
      <c r="AC296" s="284">
        <v>241.09243637120386</v>
      </c>
      <c r="AD296" s="284">
        <v>289.03141077484077</v>
      </c>
      <c r="AE296" s="252">
        <v>341.10267351688384</v>
      </c>
      <c r="AF296" s="418"/>
      <c r="AG296" s="284"/>
      <c r="AH296" s="284"/>
      <c r="AI296" s="419"/>
      <c r="AJ296" s="420"/>
      <c r="AK296" s="262">
        <v>294.54702671877067</v>
      </c>
      <c r="AL296" s="284"/>
      <c r="AM296" s="284"/>
      <c r="AN296" s="420">
        <v>481</v>
      </c>
      <c r="AO296" s="418">
        <v>188</v>
      </c>
      <c r="AP296" s="420">
        <v>204</v>
      </c>
      <c r="AQ296" s="610">
        <v>266.47345843846966</v>
      </c>
      <c r="AR296" s="642">
        <v>300.02643827184875</v>
      </c>
      <c r="AS296" s="642">
        <v>328.32765956800102</v>
      </c>
      <c r="AT296" s="611">
        <v>340.0488381954745</v>
      </c>
      <c r="AU296" s="278">
        <v>240.040680549749</v>
      </c>
      <c r="AV296" s="251">
        <v>258.92768462420702</v>
      </c>
      <c r="AW296" s="251">
        <v>286.249252604162</v>
      </c>
      <c r="AX296" s="243">
        <v>335.90707249910201</v>
      </c>
      <c r="AY296" s="418"/>
      <c r="AZ296" s="419"/>
      <c r="BA296" s="419"/>
      <c r="BB296" s="420"/>
      <c r="BC296" s="278">
        <v>276.62660694304066</v>
      </c>
      <c r="BD296" s="251">
        <v>301.65205795286215</v>
      </c>
      <c r="BE296" s="251">
        <v>315.22367082489023</v>
      </c>
      <c r="BF296" s="243">
        <v>323.39535119094637</v>
      </c>
      <c r="BG296" s="418">
        <v>199</v>
      </c>
      <c r="BH296" s="284"/>
      <c r="BI296" s="284"/>
      <c r="BJ296" s="420">
        <v>251.9</v>
      </c>
      <c r="BK296" s="262"/>
      <c r="BL296" s="252"/>
      <c r="BM296" s="610">
        <v>124.063901049704</v>
      </c>
      <c r="BN296" s="642">
        <v>111.3329556072058</v>
      </c>
      <c r="BO296" s="642">
        <v>170.95172434762395</v>
      </c>
      <c r="BP296" s="611">
        <v>179.25968123291807</v>
      </c>
      <c r="BQ296" s="266"/>
      <c r="BR296" s="262"/>
      <c r="BS296" s="284"/>
      <c r="BT296" s="252"/>
      <c r="BU296" s="262"/>
      <c r="BV296" s="284"/>
      <c r="BW296" s="252"/>
      <c r="BX296" s="262"/>
      <c r="BY296" s="284"/>
      <c r="BZ296" s="252"/>
      <c r="CA296" s="262"/>
      <c r="CB296" s="284"/>
      <c r="CC296" s="252"/>
      <c r="CD296" s="262"/>
      <c r="CE296" s="284"/>
      <c r="CF296" s="252"/>
      <c r="CG296" s="262"/>
      <c r="CH296" s="284"/>
      <c r="CI296" s="252"/>
      <c r="CJ296" s="262">
        <v>125</v>
      </c>
      <c r="CK296" s="252">
        <v>109</v>
      </c>
      <c r="CL296" s="610">
        <v>649.42225470896346</v>
      </c>
      <c r="CM296" s="252">
        <v>467.7</v>
      </c>
      <c r="CN296" s="610">
        <v>281</v>
      </c>
      <c r="CO296" s="611">
        <v>393.19861780347287</v>
      </c>
      <c r="CP296" s="756">
        <v>1263.7250154154619</v>
      </c>
      <c r="CQ296" s="757">
        <v>1545.6153416370057</v>
      </c>
      <c r="CR296" s="266">
        <v>878.35912158971905</v>
      </c>
      <c r="CS296" s="266">
        <v>1032.1501494694255</v>
      </c>
      <c r="CT296" s="262">
        <v>505.52804130704862</v>
      </c>
      <c r="CU296" s="252">
        <v>408.62437180477565</v>
      </c>
      <c r="CV296" s="604">
        <v>582.43549280362447</v>
      </c>
      <c r="CW296" s="748">
        <v>716.37238939362476</v>
      </c>
      <c r="CX296" s="748">
        <v>812.74873589282379</v>
      </c>
      <c r="CY296" s="605">
        <v>884.98925696457593</v>
      </c>
      <c r="CZ296" s="266">
        <v>459.9</v>
      </c>
      <c r="DA296" s="262">
        <v>189</v>
      </c>
      <c r="DB296" s="284">
        <v>206</v>
      </c>
      <c r="DC296" s="284">
        <v>232</v>
      </c>
      <c r="DD296" s="284">
        <v>222</v>
      </c>
      <c r="DE296" s="252">
        <v>208.4</v>
      </c>
      <c r="DF296" s="610">
        <v>251.1559828903365</v>
      </c>
      <c r="DG296" s="642">
        <v>292.69448721058177</v>
      </c>
      <c r="DH296" s="642">
        <v>319.97523380653234</v>
      </c>
      <c r="DI296" s="642">
        <v>321.865802393249</v>
      </c>
      <c r="DJ296" s="611">
        <v>317.77248370184242</v>
      </c>
      <c r="DK296" s="262">
        <v>160.22789254826799</v>
      </c>
      <c r="DL296" s="284">
        <v>181.09808957341818</v>
      </c>
      <c r="DM296" s="284">
        <v>185.57399980962609</v>
      </c>
      <c r="DN296" s="252">
        <v>178.49569517800629</v>
      </c>
      <c r="DO296" s="278">
        <v>201.68767198729296</v>
      </c>
      <c r="DP296" s="251">
        <v>226.27885880441323</v>
      </c>
      <c r="DQ296" s="251">
        <v>292.59192411326404</v>
      </c>
      <c r="DR296" s="243">
        <v>370.93192849910395</v>
      </c>
      <c r="DS296" s="610">
        <v>466.49053957512268</v>
      </c>
      <c r="DT296" s="642">
        <v>583.8972717888355</v>
      </c>
      <c r="DU296" s="642">
        <v>674.74031237645215</v>
      </c>
      <c r="DV296" s="611">
        <v>751.23537829433917</v>
      </c>
      <c r="DW296" s="749"/>
      <c r="DX296" s="749"/>
      <c r="DY296" s="418">
        <v>0.02</v>
      </c>
      <c r="DZ296" s="284"/>
      <c r="EA296" s="284"/>
      <c r="EB296" s="420">
        <v>458</v>
      </c>
      <c r="EC296" s="266"/>
      <c r="ED296" s="266"/>
      <c r="EE296" s="262"/>
      <c r="EF296" s="252"/>
      <c r="EG296" s="262"/>
      <c r="EH296" s="252"/>
      <c r="EI296" s="262"/>
      <c r="EJ296" s="252"/>
      <c r="EK296" s="262"/>
      <c r="EL296" s="284"/>
      <c r="EM296" s="252"/>
      <c r="EN296" s="418">
        <v>1799</v>
      </c>
      <c r="EO296" s="420">
        <v>1888</v>
      </c>
      <c r="EP296" s="262"/>
      <c r="EQ296" s="252"/>
      <c r="ER296" s="262"/>
      <c r="ES296" s="252"/>
      <c r="ET296" s="262"/>
      <c r="EU296" s="284"/>
      <c r="EV296" s="284"/>
      <c r="EW296" s="252"/>
      <c r="EX296" s="278">
        <v>279.72556386644101</v>
      </c>
      <c r="EY296" s="251">
        <v>329.66260739978901</v>
      </c>
      <c r="EZ296" s="251">
        <v>349.87221016677898</v>
      </c>
      <c r="FA296" s="243">
        <v>380.81593039710702</v>
      </c>
      <c r="FB296" s="262"/>
      <c r="FC296" s="252"/>
      <c r="FD296" s="262"/>
      <c r="FE296" s="284"/>
      <c r="FF296" s="284"/>
      <c r="FG296" s="252"/>
      <c r="FH296" s="262"/>
      <c r="FI296" s="252"/>
      <c r="FJ296" s="262"/>
      <c r="FK296" s="252"/>
      <c r="FL296" s="418">
        <v>936</v>
      </c>
      <c r="FM296" s="420">
        <v>963</v>
      </c>
      <c r="FN296" s="262"/>
      <c r="FO296" s="284"/>
      <c r="FP296" s="284"/>
      <c r="FQ296" s="252"/>
      <c r="FR296" s="262">
        <v>212</v>
      </c>
      <c r="FS296" s="606">
        <v>212</v>
      </c>
      <c r="FT296" s="606">
        <v>207</v>
      </c>
      <c r="FU296" s="643">
        <v>196</v>
      </c>
      <c r="FV296" s="262"/>
      <c r="FW296" s="252"/>
      <c r="FX296" s="262">
        <v>797</v>
      </c>
      <c r="FY296" s="252"/>
      <c r="FZ296" s="278">
        <v>806.09846861782046</v>
      </c>
      <c r="GA296" s="243">
        <v>863.08312566968596</v>
      </c>
      <c r="GB296" s="266"/>
      <c r="GC296" s="262"/>
      <c r="GD296" s="252"/>
      <c r="GE296" s="610">
        <v>241.10809924865961</v>
      </c>
      <c r="GF296" s="642">
        <v>290.5712435973274</v>
      </c>
      <c r="GG296" s="642">
        <v>291.99340579263327</v>
      </c>
      <c r="GH296" s="611">
        <v>298.43893105758229</v>
      </c>
      <c r="GI296" s="266"/>
      <c r="GJ296" s="266"/>
      <c r="GK296" s="266"/>
      <c r="GL296" s="266">
        <v>0</v>
      </c>
      <c r="GM296" s="278">
        <v>244.63429102624781</v>
      </c>
      <c r="GN296" s="251">
        <v>264.95338560191664</v>
      </c>
      <c r="GO296" s="251">
        <v>277.69613923478448</v>
      </c>
      <c r="GP296" s="243">
        <v>304.31682932084789</v>
      </c>
      <c r="GQ296" s="278">
        <v>267.45735363915344</v>
      </c>
      <c r="GR296" s="251">
        <v>289.35610662497044</v>
      </c>
      <c r="GS296" s="251">
        <v>299.10865135497914</v>
      </c>
      <c r="GT296" s="243">
        <v>326.08647467496809</v>
      </c>
      <c r="GU296" s="278">
        <v>193.74240683784501</v>
      </c>
      <c r="GV296" s="251">
        <v>236.00969751948699</v>
      </c>
      <c r="GW296" s="251">
        <v>278.18208020148199</v>
      </c>
      <c r="GX296" s="243">
        <v>218.76010947297999</v>
      </c>
      <c r="GY296" s="278">
        <v>263.27542062138798</v>
      </c>
      <c r="GZ296" s="251">
        <v>289.66210515901798</v>
      </c>
      <c r="HA296" s="251">
        <v>313.30918572863197</v>
      </c>
      <c r="HB296" s="243">
        <v>336.09168543460902</v>
      </c>
      <c r="HC296" s="266">
        <v>25.2</v>
      </c>
      <c r="HD296" s="262"/>
      <c r="HE296" s="252"/>
      <c r="HF296" s="610">
        <v>366.71830309873462</v>
      </c>
      <c r="HG296" s="642">
        <v>421.39403770790784</v>
      </c>
      <c r="HH296" s="642">
        <v>502.17856606534485</v>
      </c>
      <c r="HI296" s="611">
        <v>607.4132126893129</v>
      </c>
      <c r="HJ296" s="262"/>
      <c r="HK296" s="252"/>
      <c r="HL296" s="418">
        <v>219.6</v>
      </c>
      <c r="HM296" s="419">
        <v>227.8</v>
      </c>
      <c r="HN296" s="419">
        <v>284.7</v>
      </c>
      <c r="HO296" s="420">
        <v>336.6</v>
      </c>
      <c r="HP296" s="418">
        <v>212</v>
      </c>
      <c r="HQ296" s="420">
        <v>294</v>
      </c>
      <c r="HR296" s="278">
        <v>240.30550274214701</v>
      </c>
      <c r="HS296" s="251">
        <v>241.340726648285</v>
      </c>
      <c r="HT296" s="251">
        <v>267.65688526552998</v>
      </c>
      <c r="HU296" s="243">
        <v>292.03589266635697</v>
      </c>
      <c r="HV296" s="262"/>
      <c r="HW296" s="252"/>
      <c r="HX296" s="262"/>
      <c r="HY296" s="252"/>
      <c r="HZ296" s="278">
        <v>78.700158211182497</v>
      </c>
      <c r="IA296" s="251">
        <v>82.199961003928266</v>
      </c>
      <c r="IB296" s="251">
        <v>90.300230427310368</v>
      </c>
      <c r="IC296" s="243">
        <v>94.799934181692976</v>
      </c>
      <c r="ID296" s="262"/>
      <c r="IE296" s="252"/>
      <c r="IF296" s="262"/>
      <c r="IG296" s="252"/>
      <c r="IH296" s="278">
        <v>437.62151606326671</v>
      </c>
      <c r="II296" s="251">
        <v>475.37975137997444</v>
      </c>
      <c r="IJ296" s="251">
        <v>484.79319262789414</v>
      </c>
      <c r="IK296" s="243">
        <v>507.0001235356907</v>
      </c>
      <c r="IL296" s="266"/>
      <c r="IM296" s="262"/>
      <c r="IN296" s="252"/>
      <c r="IO296" s="418">
        <v>64</v>
      </c>
      <c r="IP296" s="284"/>
      <c r="IQ296" s="284"/>
      <c r="IR296" s="420">
        <v>84</v>
      </c>
      <c r="IS296" s="418">
        <v>246</v>
      </c>
      <c r="IT296" s="284"/>
      <c r="IU296" s="284"/>
      <c r="IV296" s="420">
        <v>354.1</v>
      </c>
      <c r="IW296" s="278">
        <v>272.58689152243443</v>
      </c>
      <c r="IX296" s="251">
        <v>312.31262138929418</v>
      </c>
      <c r="IY296" s="251">
        <v>336.54400350792611</v>
      </c>
      <c r="IZ296" s="243">
        <v>362.83858607935861</v>
      </c>
      <c r="JA296" s="266"/>
      <c r="JB296" s="262">
        <v>103.10521504448175</v>
      </c>
      <c r="JC296" s="284">
        <v>114.21062567574371</v>
      </c>
      <c r="JD296" s="284">
        <v>133.68095733749229</v>
      </c>
      <c r="JE296" s="252">
        <v>127.66233028448823</v>
      </c>
      <c r="JF296" s="262"/>
      <c r="JG296" s="284"/>
      <c r="JH296" s="252"/>
      <c r="JI296" s="262"/>
      <c r="JJ296" s="252"/>
      <c r="JK296" s="278">
        <v>395.96879690996622</v>
      </c>
      <c r="JL296" s="251">
        <v>430.73044153350395</v>
      </c>
      <c r="JM296" s="251">
        <v>451.84819635617998</v>
      </c>
      <c r="JN296" s="243">
        <v>502.78333957398968</v>
      </c>
      <c r="JO296" s="418">
        <v>119</v>
      </c>
      <c r="JP296" s="420">
        <v>90</v>
      </c>
      <c r="JQ296" s="278">
        <v>245.95726803051056</v>
      </c>
      <c r="JR296" s="251">
        <v>268.73941320315811</v>
      </c>
      <c r="JS296" s="251">
        <v>278.94667799982136</v>
      </c>
      <c r="JT296" s="243">
        <v>340.63083172856318</v>
      </c>
      <c r="JU296" s="418">
        <v>140.19999999999999</v>
      </c>
      <c r="JV296" s="284"/>
      <c r="JW296" s="284"/>
      <c r="JX296" s="420">
        <v>186.5</v>
      </c>
      <c r="JY296" s="262">
        <v>186.29702252561907</v>
      </c>
      <c r="JZ296" s="284">
        <v>204.75519318622892</v>
      </c>
      <c r="KA296" s="284">
        <v>207.23630213217567</v>
      </c>
      <c r="KB296" s="252">
        <v>220.16341611545158</v>
      </c>
      <c r="KC296" s="262"/>
      <c r="KD296" s="284"/>
      <c r="KE296" s="284"/>
      <c r="KF296" s="288"/>
    </row>
    <row r="297" spans="1:292" s="151" customFormat="1" ht="14">
      <c r="A297" s="865" t="s">
        <v>728</v>
      </c>
      <c r="B297" s="755" t="s">
        <v>508</v>
      </c>
      <c r="C297" s="266"/>
      <c r="D297" s="262"/>
      <c r="E297" s="284"/>
      <c r="F297" s="284"/>
      <c r="G297" s="284"/>
      <c r="H297" s="252"/>
      <c r="I297" s="278"/>
      <c r="J297" s="251"/>
      <c r="K297" s="251"/>
      <c r="L297" s="243"/>
      <c r="M297" s="418"/>
      <c r="N297" s="284"/>
      <c r="O297" s="284"/>
      <c r="P297" s="420"/>
      <c r="Q297" s="262"/>
      <c r="R297" s="284"/>
      <c r="S297" s="284"/>
      <c r="T297" s="252"/>
      <c r="U297" s="262"/>
      <c r="V297" s="284"/>
      <c r="W297" s="252"/>
      <c r="X297" s="610"/>
      <c r="Y297" s="642"/>
      <c r="Z297" s="642"/>
      <c r="AA297" s="611"/>
      <c r="AB297" s="262">
        <v>41.118212768456935</v>
      </c>
      <c r="AC297" s="284">
        <v>43.00311970065971</v>
      </c>
      <c r="AD297" s="284">
        <v>52.201484071264986</v>
      </c>
      <c r="AE297" s="252">
        <v>62.142558272313828</v>
      </c>
      <c r="AF297" s="418"/>
      <c r="AG297" s="284"/>
      <c r="AH297" s="284"/>
      <c r="AI297" s="419"/>
      <c r="AJ297" s="420"/>
      <c r="AK297" s="418"/>
      <c r="AL297" s="284"/>
      <c r="AM297" s="284"/>
      <c r="AN297" s="420"/>
      <c r="AO297" s="418"/>
      <c r="AP297" s="420"/>
      <c r="AQ297" s="610"/>
      <c r="AR297" s="642"/>
      <c r="AS297" s="642"/>
      <c r="AT297" s="611"/>
      <c r="AU297" s="278"/>
      <c r="AV297" s="251"/>
      <c r="AW297" s="251"/>
      <c r="AX297" s="243"/>
      <c r="AY297" s="418"/>
      <c r="AZ297" s="419"/>
      <c r="BA297" s="419"/>
      <c r="BB297" s="420"/>
      <c r="BC297" s="278"/>
      <c r="BD297" s="251"/>
      <c r="BE297" s="251"/>
      <c r="BF297" s="243"/>
      <c r="BG297" s="418"/>
      <c r="BH297" s="284"/>
      <c r="BI297" s="284"/>
      <c r="BJ297" s="420"/>
      <c r="BK297" s="262"/>
      <c r="BL297" s="252"/>
      <c r="BM297" s="610"/>
      <c r="BN297" s="642"/>
      <c r="BO297" s="642"/>
      <c r="BP297" s="611"/>
      <c r="BQ297" s="266"/>
      <c r="BR297" s="262"/>
      <c r="BS297" s="284"/>
      <c r="BT297" s="252"/>
      <c r="BU297" s="262"/>
      <c r="BV297" s="284"/>
      <c r="BW297" s="252"/>
      <c r="BX297" s="262"/>
      <c r="BY297" s="284"/>
      <c r="BZ297" s="252"/>
      <c r="CA297" s="262"/>
      <c r="CB297" s="284"/>
      <c r="CC297" s="252"/>
      <c r="CD297" s="262"/>
      <c r="CE297" s="284"/>
      <c r="CF297" s="252"/>
      <c r="CG297" s="262"/>
      <c r="CH297" s="284"/>
      <c r="CI297" s="252"/>
      <c r="CJ297" s="262">
        <v>46.7</v>
      </c>
      <c r="CK297" s="252">
        <v>43.4</v>
      </c>
      <c r="CL297" s="262"/>
      <c r="CM297" s="252">
        <v>174.1</v>
      </c>
      <c r="CN297" s="610">
        <v>26.31</v>
      </c>
      <c r="CO297" s="611">
        <v>341.60527741562356</v>
      </c>
      <c r="CP297" s="756">
        <v>29.150810272228473</v>
      </c>
      <c r="CQ297" s="757">
        <v>35.687018239736759</v>
      </c>
      <c r="CR297" s="266">
        <v>144.64726472836298</v>
      </c>
      <c r="CS297" s="266">
        <v>199.59774987039737</v>
      </c>
      <c r="CT297" s="262">
        <v>43.029256276401455</v>
      </c>
      <c r="CU297" s="252">
        <v>48.522399902265718</v>
      </c>
      <c r="CV297" s="604"/>
      <c r="CW297" s="748"/>
      <c r="CX297" s="748"/>
      <c r="CY297" s="605"/>
      <c r="CZ297" s="266"/>
      <c r="DA297" s="262">
        <v>34.4</v>
      </c>
      <c r="DB297" s="284">
        <v>37</v>
      </c>
      <c r="DC297" s="284">
        <v>40.200000000000003</v>
      </c>
      <c r="DD297" s="284">
        <v>42.9</v>
      </c>
      <c r="DE297" s="252">
        <v>42.8</v>
      </c>
      <c r="DF297" s="610"/>
      <c r="DG297" s="642"/>
      <c r="DH297" s="642"/>
      <c r="DI297" s="642"/>
      <c r="DJ297" s="611"/>
      <c r="DK297" s="262">
        <v>30.728499899312098</v>
      </c>
      <c r="DL297" s="284">
        <v>35.880039847651609</v>
      </c>
      <c r="DM297" s="284">
        <v>37.031479871318091</v>
      </c>
      <c r="DN297" s="252">
        <v>32.57331977330724</v>
      </c>
      <c r="DO297" s="278"/>
      <c r="DP297" s="251"/>
      <c r="DQ297" s="251"/>
      <c r="DR297" s="243"/>
      <c r="DS297" s="610"/>
      <c r="DT297" s="642"/>
      <c r="DU297" s="642"/>
      <c r="DV297" s="611"/>
      <c r="DW297" s="749"/>
      <c r="DX297" s="749"/>
      <c r="DY297" s="418"/>
      <c r="DZ297" s="284"/>
      <c r="EA297" s="284"/>
      <c r="EB297" s="420"/>
      <c r="EC297" s="266"/>
      <c r="ED297" s="266"/>
      <c r="EE297" s="262"/>
      <c r="EF297" s="252"/>
      <c r="EG297" s="262"/>
      <c r="EH297" s="252"/>
      <c r="EI297" s="262"/>
      <c r="EJ297" s="252"/>
      <c r="EK297" s="262"/>
      <c r="EL297" s="284"/>
      <c r="EM297" s="252"/>
      <c r="EN297" s="418"/>
      <c r="EO297" s="420"/>
      <c r="EP297" s="262"/>
      <c r="EQ297" s="252"/>
      <c r="ER297" s="262"/>
      <c r="ES297" s="252"/>
      <c r="ET297" s="262"/>
      <c r="EU297" s="284"/>
      <c r="EV297" s="284"/>
      <c r="EW297" s="252"/>
      <c r="EX297" s="278"/>
      <c r="EY297" s="251"/>
      <c r="EZ297" s="251"/>
      <c r="FA297" s="243"/>
      <c r="FB297" s="262"/>
      <c r="FC297" s="252"/>
      <c r="FD297" s="262"/>
      <c r="FE297" s="284"/>
      <c r="FF297" s="284"/>
      <c r="FG297" s="252"/>
      <c r="FH297" s="262"/>
      <c r="FI297" s="252"/>
      <c r="FJ297" s="262"/>
      <c r="FK297" s="252"/>
      <c r="FL297" s="418"/>
      <c r="FM297" s="420"/>
      <c r="FN297" s="262"/>
      <c r="FO297" s="284"/>
      <c r="FP297" s="284"/>
      <c r="FQ297" s="252"/>
      <c r="FR297" s="262">
        <v>27</v>
      </c>
      <c r="FS297" s="606">
        <v>25</v>
      </c>
      <c r="FT297" s="606">
        <v>25</v>
      </c>
      <c r="FU297" s="643">
        <v>24</v>
      </c>
      <c r="FV297" s="262"/>
      <c r="FW297" s="252"/>
      <c r="FX297" s="262">
        <v>113.05</v>
      </c>
      <c r="FY297" s="252"/>
      <c r="FZ297" s="278"/>
      <c r="GA297" s="243"/>
      <c r="GB297" s="266"/>
      <c r="GC297" s="262"/>
      <c r="GD297" s="252"/>
      <c r="GE297" s="610"/>
      <c r="GF297" s="642"/>
      <c r="GG297" s="642"/>
      <c r="GH297" s="611"/>
      <c r="GI297" s="266"/>
      <c r="GJ297" s="266"/>
      <c r="GK297" s="266"/>
      <c r="GL297" s="266">
        <v>0</v>
      </c>
      <c r="GM297" s="278"/>
      <c r="GN297" s="251"/>
      <c r="GO297" s="251"/>
      <c r="GP297" s="243"/>
      <c r="GQ297" s="278"/>
      <c r="GR297" s="251"/>
      <c r="GS297" s="251"/>
      <c r="GT297" s="243"/>
      <c r="GU297" s="278"/>
      <c r="GV297" s="251"/>
      <c r="GW297" s="251"/>
      <c r="GX297" s="243"/>
      <c r="GY297" s="278"/>
      <c r="GZ297" s="251"/>
      <c r="HA297" s="251"/>
      <c r="HB297" s="243"/>
      <c r="HC297" s="266">
        <v>60.3</v>
      </c>
      <c r="HD297" s="262"/>
      <c r="HE297" s="252"/>
      <c r="HF297" s="610"/>
      <c r="HG297" s="642"/>
      <c r="HH297" s="642"/>
      <c r="HI297" s="611"/>
      <c r="HJ297" s="262"/>
      <c r="HK297" s="252"/>
      <c r="HL297" s="418"/>
      <c r="HM297" s="419"/>
      <c r="HN297" s="419"/>
      <c r="HO297" s="420"/>
      <c r="HP297" s="418"/>
      <c r="HQ297" s="420"/>
      <c r="HR297" s="278"/>
      <c r="HS297" s="251"/>
      <c r="HT297" s="251"/>
      <c r="HU297" s="243"/>
      <c r="HV297" s="262"/>
      <c r="HW297" s="252"/>
      <c r="HX297" s="262"/>
      <c r="HY297" s="252"/>
      <c r="HZ297" s="278"/>
      <c r="IA297" s="251"/>
      <c r="IB297" s="251"/>
      <c r="IC297" s="243"/>
      <c r="ID297" s="262"/>
      <c r="IE297" s="252"/>
      <c r="IF297" s="262"/>
      <c r="IG297" s="252"/>
      <c r="IH297" s="278"/>
      <c r="II297" s="251"/>
      <c r="IJ297" s="251"/>
      <c r="IK297" s="243"/>
      <c r="IL297" s="266"/>
      <c r="IM297" s="262"/>
      <c r="IN297" s="252"/>
      <c r="IO297" s="418"/>
      <c r="IP297" s="284"/>
      <c r="IQ297" s="284"/>
      <c r="IR297" s="420"/>
      <c r="IS297" s="418"/>
      <c r="IT297" s="284"/>
      <c r="IU297" s="284"/>
      <c r="IV297" s="420"/>
      <c r="IW297" s="278"/>
      <c r="IX297" s="251"/>
      <c r="IY297" s="251"/>
      <c r="IZ297" s="243"/>
      <c r="JA297" s="266"/>
      <c r="JB297" s="262">
        <v>21.021236851199962</v>
      </c>
      <c r="JC297" s="284">
        <v>23.662158569240596</v>
      </c>
      <c r="JD297" s="284">
        <v>29.147349103165354</v>
      </c>
      <c r="JE297" s="252">
        <v>26.035091386156804</v>
      </c>
      <c r="JF297" s="262"/>
      <c r="JG297" s="284"/>
      <c r="JH297" s="252"/>
      <c r="JI297" s="262"/>
      <c r="JJ297" s="252"/>
      <c r="JK297" s="278"/>
      <c r="JL297" s="251"/>
      <c r="JM297" s="251"/>
      <c r="JN297" s="243"/>
      <c r="JO297" s="418"/>
      <c r="JP297" s="420"/>
      <c r="JQ297" s="278"/>
      <c r="JR297" s="251"/>
      <c r="JS297" s="251"/>
      <c r="JT297" s="243"/>
      <c r="JU297" s="418"/>
      <c r="JV297" s="284"/>
      <c r="JW297" s="284"/>
      <c r="JX297" s="420"/>
      <c r="JY297" s="262">
        <v>23.961069208703343</v>
      </c>
      <c r="JZ297" s="284">
        <v>25.728181721540821</v>
      </c>
      <c r="KA297" s="284">
        <v>25.464813026836527</v>
      </c>
      <c r="KB297" s="252">
        <v>28.744952601120389</v>
      </c>
      <c r="KC297" s="262"/>
      <c r="KD297" s="284"/>
      <c r="KE297" s="284"/>
      <c r="KF297" s="288"/>
    </row>
    <row r="298" spans="1:292" s="151" customFormat="1" ht="14">
      <c r="A298" s="866"/>
      <c r="B298" s="755" t="s">
        <v>509</v>
      </c>
      <c r="C298" s="266"/>
      <c r="D298" s="262"/>
      <c r="E298" s="284"/>
      <c r="F298" s="284"/>
      <c r="G298" s="284"/>
      <c r="H298" s="252"/>
      <c r="I298" s="278"/>
      <c r="J298" s="251"/>
      <c r="K298" s="251"/>
      <c r="L298" s="243"/>
      <c r="M298" s="418"/>
      <c r="N298" s="284"/>
      <c r="O298" s="284"/>
      <c r="P298" s="420"/>
      <c r="Q298" s="262"/>
      <c r="R298" s="284"/>
      <c r="S298" s="284"/>
      <c r="T298" s="252"/>
      <c r="U298" s="262"/>
      <c r="V298" s="284"/>
      <c r="W298" s="252"/>
      <c r="X298" s="610"/>
      <c r="Y298" s="642"/>
      <c r="Z298" s="642"/>
      <c r="AA298" s="611"/>
      <c r="AB298" s="262">
        <v>136.90466286817366</v>
      </c>
      <c r="AC298" s="284">
        <v>147.92255106213355</v>
      </c>
      <c r="AD298" s="284">
        <v>178.18276807332563</v>
      </c>
      <c r="AE298" s="252">
        <v>211.18904152584082</v>
      </c>
      <c r="AF298" s="418"/>
      <c r="AG298" s="284"/>
      <c r="AH298" s="284"/>
      <c r="AI298" s="419"/>
      <c r="AJ298" s="420"/>
      <c r="AK298" s="418"/>
      <c r="AL298" s="284"/>
      <c r="AM298" s="284"/>
      <c r="AN298" s="420"/>
      <c r="AO298" s="418"/>
      <c r="AP298" s="420"/>
      <c r="AQ298" s="610"/>
      <c r="AR298" s="642"/>
      <c r="AS298" s="642"/>
      <c r="AT298" s="611"/>
      <c r="AU298" s="278"/>
      <c r="AV298" s="251"/>
      <c r="AW298" s="251"/>
      <c r="AX298" s="243"/>
      <c r="AY298" s="418"/>
      <c r="AZ298" s="419"/>
      <c r="BA298" s="419"/>
      <c r="BB298" s="420"/>
      <c r="BC298" s="278"/>
      <c r="BD298" s="251"/>
      <c r="BE298" s="251"/>
      <c r="BF298" s="243"/>
      <c r="BG298" s="418"/>
      <c r="BH298" s="284"/>
      <c r="BI298" s="284"/>
      <c r="BJ298" s="420"/>
      <c r="BK298" s="262"/>
      <c r="BL298" s="252"/>
      <c r="BM298" s="610"/>
      <c r="BN298" s="642"/>
      <c r="BO298" s="642"/>
      <c r="BP298" s="611"/>
      <c r="BQ298" s="266"/>
      <c r="BR298" s="262"/>
      <c r="BS298" s="284"/>
      <c r="BT298" s="252"/>
      <c r="BU298" s="262"/>
      <c r="BV298" s="284"/>
      <c r="BW298" s="252"/>
      <c r="BX298" s="262"/>
      <c r="BY298" s="284"/>
      <c r="BZ298" s="252"/>
      <c r="CA298" s="262"/>
      <c r="CB298" s="284"/>
      <c r="CC298" s="252"/>
      <c r="CD298" s="262"/>
      <c r="CE298" s="284"/>
      <c r="CF298" s="252"/>
      <c r="CG298" s="262"/>
      <c r="CH298" s="284"/>
      <c r="CI298" s="252"/>
      <c r="CJ298" s="262">
        <v>214</v>
      </c>
      <c r="CK298" s="252">
        <v>202</v>
      </c>
      <c r="CL298" s="262"/>
      <c r="CM298" s="252">
        <v>636.5</v>
      </c>
      <c r="CN298" s="610">
        <v>103.75</v>
      </c>
      <c r="CO298" s="611">
        <v>1277.455237723573</v>
      </c>
      <c r="CP298" s="756">
        <v>732.52220163195727</v>
      </c>
      <c r="CQ298" s="757">
        <v>851.77613170220411</v>
      </c>
      <c r="CR298" s="266">
        <v>644.6991152816438</v>
      </c>
      <c r="CS298" s="266">
        <v>780.67069018165239</v>
      </c>
      <c r="CT298" s="262">
        <v>185.20072283996075</v>
      </c>
      <c r="CU298" s="252">
        <v>177.51048754513462</v>
      </c>
      <c r="CV298" s="604"/>
      <c r="CW298" s="748"/>
      <c r="CX298" s="748"/>
      <c r="CY298" s="605"/>
      <c r="CZ298" s="266"/>
      <c r="DA298" s="262">
        <v>149</v>
      </c>
      <c r="DB298" s="284">
        <v>167</v>
      </c>
      <c r="DC298" s="284">
        <v>169</v>
      </c>
      <c r="DD298" s="284">
        <v>171</v>
      </c>
      <c r="DE298" s="252">
        <v>178.1</v>
      </c>
      <c r="DF298" s="610"/>
      <c r="DG298" s="642"/>
      <c r="DH298" s="642"/>
      <c r="DI298" s="642"/>
      <c r="DJ298" s="611"/>
      <c r="DK298" s="262">
        <v>133.45236411225326</v>
      </c>
      <c r="DL298" s="284">
        <v>171.50596905781842</v>
      </c>
      <c r="DM298" s="284">
        <v>162.36262939910267</v>
      </c>
      <c r="DN298" s="252">
        <v>144.13303820392514</v>
      </c>
      <c r="DO298" s="278"/>
      <c r="DP298" s="251"/>
      <c r="DQ298" s="251"/>
      <c r="DR298" s="243"/>
      <c r="DS298" s="610"/>
      <c r="DT298" s="642"/>
      <c r="DU298" s="642"/>
      <c r="DV298" s="611"/>
      <c r="DW298" s="749"/>
      <c r="DX298" s="749"/>
      <c r="DY298" s="418"/>
      <c r="DZ298" s="284"/>
      <c r="EA298" s="284"/>
      <c r="EB298" s="420"/>
      <c r="EC298" s="266"/>
      <c r="ED298" s="266"/>
      <c r="EE298" s="262"/>
      <c r="EF298" s="252"/>
      <c r="EG298" s="262"/>
      <c r="EH298" s="252"/>
      <c r="EI298" s="262"/>
      <c r="EJ298" s="252"/>
      <c r="EK298" s="262"/>
      <c r="EL298" s="284"/>
      <c r="EM298" s="252"/>
      <c r="EN298" s="418"/>
      <c r="EO298" s="420"/>
      <c r="EP298" s="262"/>
      <c r="EQ298" s="252"/>
      <c r="ER298" s="262"/>
      <c r="ES298" s="252"/>
      <c r="ET298" s="262"/>
      <c r="EU298" s="284"/>
      <c r="EV298" s="284"/>
      <c r="EW298" s="252"/>
      <c r="EX298" s="278"/>
      <c r="EY298" s="251"/>
      <c r="EZ298" s="251"/>
      <c r="FA298" s="243"/>
      <c r="FB298" s="262"/>
      <c r="FC298" s="252"/>
      <c r="FD298" s="262"/>
      <c r="FE298" s="284"/>
      <c r="FF298" s="284"/>
      <c r="FG298" s="252"/>
      <c r="FH298" s="262"/>
      <c r="FI298" s="252"/>
      <c r="FJ298" s="262"/>
      <c r="FK298" s="252"/>
      <c r="FL298" s="418"/>
      <c r="FM298" s="420"/>
      <c r="FN298" s="262"/>
      <c r="FO298" s="284"/>
      <c r="FP298" s="284"/>
      <c r="FQ298" s="252"/>
      <c r="FR298" s="262">
        <v>131</v>
      </c>
      <c r="FS298" s="606">
        <v>118</v>
      </c>
      <c r="FT298" s="606">
        <v>118</v>
      </c>
      <c r="FU298" s="643">
        <v>111</v>
      </c>
      <c r="FV298" s="262"/>
      <c r="FW298" s="252"/>
      <c r="FX298" s="262">
        <v>497.36</v>
      </c>
      <c r="FY298" s="252"/>
      <c r="FZ298" s="278"/>
      <c r="GA298" s="243"/>
      <c r="GB298" s="266"/>
      <c r="GC298" s="262"/>
      <c r="GD298" s="252"/>
      <c r="GE298" s="610"/>
      <c r="GF298" s="642"/>
      <c r="GG298" s="642"/>
      <c r="GH298" s="611"/>
      <c r="GI298" s="266"/>
      <c r="GJ298" s="266"/>
      <c r="GK298" s="266"/>
      <c r="GL298" s="266">
        <v>0</v>
      </c>
      <c r="GM298" s="278"/>
      <c r="GN298" s="251"/>
      <c r="GO298" s="251"/>
      <c r="GP298" s="243"/>
      <c r="GQ298" s="278"/>
      <c r="GR298" s="251"/>
      <c r="GS298" s="251"/>
      <c r="GT298" s="243"/>
      <c r="GU298" s="278"/>
      <c r="GV298" s="251"/>
      <c r="GW298" s="251"/>
      <c r="GX298" s="243"/>
      <c r="GY298" s="278"/>
      <c r="GZ298" s="251"/>
      <c r="HA298" s="251"/>
      <c r="HB298" s="243"/>
      <c r="HC298" s="266">
        <v>291</v>
      </c>
      <c r="HD298" s="262"/>
      <c r="HE298" s="252"/>
      <c r="HF298" s="610"/>
      <c r="HG298" s="642"/>
      <c r="HH298" s="642"/>
      <c r="HI298" s="611"/>
      <c r="HJ298" s="262"/>
      <c r="HK298" s="252"/>
      <c r="HL298" s="418"/>
      <c r="HM298" s="419"/>
      <c r="HN298" s="419"/>
      <c r="HO298" s="420"/>
      <c r="HP298" s="418"/>
      <c r="HQ298" s="420"/>
      <c r="HR298" s="278"/>
      <c r="HS298" s="251"/>
      <c r="HT298" s="251"/>
      <c r="HU298" s="243"/>
      <c r="HV298" s="262"/>
      <c r="HW298" s="252"/>
      <c r="HX298" s="262"/>
      <c r="HY298" s="252"/>
      <c r="HZ298" s="278"/>
      <c r="IA298" s="251"/>
      <c r="IB298" s="251"/>
      <c r="IC298" s="243"/>
      <c r="ID298" s="262"/>
      <c r="IE298" s="252"/>
      <c r="IF298" s="262"/>
      <c r="IG298" s="252"/>
      <c r="IH298" s="278"/>
      <c r="II298" s="251"/>
      <c r="IJ298" s="251"/>
      <c r="IK298" s="243"/>
      <c r="IL298" s="266"/>
      <c r="IM298" s="262"/>
      <c r="IN298" s="252"/>
      <c r="IO298" s="418"/>
      <c r="IP298" s="284"/>
      <c r="IQ298" s="284"/>
      <c r="IR298" s="420"/>
      <c r="IS298" s="418"/>
      <c r="IT298" s="284"/>
      <c r="IU298" s="284"/>
      <c r="IV298" s="420"/>
      <c r="IW298" s="278"/>
      <c r="IX298" s="251"/>
      <c r="IY298" s="251"/>
      <c r="IZ298" s="243"/>
      <c r="JA298" s="266"/>
      <c r="JB298" s="262">
        <v>102.3250729752168</v>
      </c>
      <c r="JC298" s="284">
        <v>114.7412169624163</v>
      </c>
      <c r="JD298" s="284">
        <v>123.95495731232865</v>
      </c>
      <c r="JE298" s="252">
        <v>124.55370650312913</v>
      </c>
      <c r="JF298" s="262"/>
      <c r="JG298" s="284"/>
      <c r="JH298" s="252"/>
      <c r="JI298" s="262"/>
      <c r="JJ298" s="252"/>
      <c r="JK298" s="278"/>
      <c r="JL298" s="251"/>
      <c r="JM298" s="251"/>
      <c r="JN298" s="243"/>
      <c r="JO298" s="418"/>
      <c r="JP298" s="420"/>
      <c r="JQ298" s="278"/>
      <c r="JR298" s="251"/>
      <c r="JS298" s="251"/>
      <c r="JT298" s="243"/>
      <c r="JU298" s="418"/>
      <c r="JV298" s="284"/>
      <c r="JW298" s="284"/>
      <c r="JX298" s="420"/>
      <c r="JY298" s="262">
        <v>109.09748312571739</v>
      </c>
      <c r="JZ298" s="284">
        <v>116.95402430857241</v>
      </c>
      <c r="KA298" s="284">
        <v>124.58171890825996</v>
      </c>
      <c r="KB298" s="252">
        <v>130.45264389840574</v>
      </c>
      <c r="KC298" s="262"/>
      <c r="KD298" s="284"/>
      <c r="KE298" s="284"/>
      <c r="KF298" s="288"/>
    </row>
    <row r="299" spans="1:292" s="151" customFormat="1" ht="14">
      <c r="A299" s="866"/>
      <c r="B299" s="755" t="s">
        <v>510</v>
      </c>
      <c r="C299" s="266"/>
      <c r="D299" s="262"/>
      <c r="E299" s="284"/>
      <c r="F299" s="284"/>
      <c r="G299" s="284"/>
      <c r="H299" s="252"/>
      <c r="I299" s="278"/>
      <c r="J299" s="251"/>
      <c r="K299" s="251"/>
      <c r="L299" s="243"/>
      <c r="M299" s="418"/>
      <c r="N299" s="284"/>
      <c r="O299" s="284"/>
      <c r="P299" s="420"/>
      <c r="Q299" s="262"/>
      <c r="R299" s="284"/>
      <c r="S299" s="284"/>
      <c r="T299" s="252"/>
      <c r="U299" s="262"/>
      <c r="V299" s="284"/>
      <c r="W299" s="252"/>
      <c r="X299" s="610"/>
      <c r="Y299" s="642"/>
      <c r="Z299" s="642"/>
      <c r="AA299" s="611"/>
      <c r="AB299" s="262">
        <v>107.87250278883313</v>
      </c>
      <c r="AC299" s="284">
        <v>115.73216343298726</v>
      </c>
      <c r="AD299" s="284">
        <v>111.61741123489588</v>
      </c>
      <c r="AE299" s="252">
        <v>127.96272212401824</v>
      </c>
      <c r="AF299" s="418"/>
      <c r="AG299" s="284"/>
      <c r="AH299" s="284"/>
      <c r="AI299" s="419"/>
      <c r="AJ299" s="420"/>
      <c r="AK299" s="418"/>
      <c r="AL299" s="284"/>
      <c r="AM299" s="284"/>
      <c r="AN299" s="420"/>
      <c r="AO299" s="418"/>
      <c r="AP299" s="420"/>
      <c r="AQ299" s="610"/>
      <c r="AR299" s="642"/>
      <c r="AS299" s="642"/>
      <c r="AT299" s="611"/>
      <c r="AU299" s="278"/>
      <c r="AV299" s="251"/>
      <c r="AW299" s="251"/>
      <c r="AX299" s="243"/>
      <c r="AY299" s="418"/>
      <c r="AZ299" s="419"/>
      <c r="BA299" s="419"/>
      <c r="BB299" s="420"/>
      <c r="BC299" s="278"/>
      <c r="BD299" s="251"/>
      <c r="BE299" s="251"/>
      <c r="BF299" s="243"/>
      <c r="BG299" s="418"/>
      <c r="BH299" s="284"/>
      <c r="BI299" s="284"/>
      <c r="BJ299" s="420"/>
      <c r="BK299" s="262"/>
      <c r="BL299" s="252"/>
      <c r="BM299" s="610"/>
      <c r="BN299" s="642"/>
      <c r="BO299" s="642"/>
      <c r="BP299" s="611"/>
      <c r="BQ299" s="266"/>
      <c r="BR299" s="262"/>
      <c r="BS299" s="284"/>
      <c r="BT299" s="252"/>
      <c r="BU299" s="262"/>
      <c r="BV299" s="284"/>
      <c r="BW299" s="252"/>
      <c r="BX299" s="262"/>
      <c r="BY299" s="284"/>
      <c r="BZ299" s="252"/>
      <c r="CA299" s="262"/>
      <c r="CB299" s="284"/>
      <c r="CC299" s="252"/>
      <c r="CD299" s="262"/>
      <c r="CE299" s="284"/>
      <c r="CF299" s="252"/>
      <c r="CG299" s="262"/>
      <c r="CH299" s="284"/>
      <c r="CI299" s="252"/>
      <c r="CJ299" s="262">
        <v>339</v>
      </c>
      <c r="CK299" s="252">
        <v>320</v>
      </c>
      <c r="CL299" s="262"/>
      <c r="CM299" s="252">
        <v>883.3</v>
      </c>
      <c r="CN299" s="610">
        <v>152.07</v>
      </c>
      <c r="CO299" s="611">
        <v>1809.1570801656694</v>
      </c>
      <c r="CP299" s="756">
        <v>1186.0658589001289</v>
      </c>
      <c r="CQ299" s="757">
        <v>1388.8336865087745</v>
      </c>
      <c r="CR299" s="266">
        <v>953.91103088854493</v>
      </c>
      <c r="CS299" s="266">
        <v>1159.2061901040738</v>
      </c>
      <c r="CT299" s="262">
        <v>290.16874188745544</v>
      </c>
      <c r="CU299" s="252">
        <v>281.89151231087658</v>
      </c>
      <c r="CV299" s="604"/>
      <c r="CW299" s="748"/>
      <c r="CX299" s="748"/>
      <c r="CY299" s="605"/>
      <c r="CZ299" s="266"/>
      <c r="DA299" s="262">
        <v>240</v>
      </c>
      <c r="DB299" s="284">
        <v>256</v>
      </c>
      <c r="DC299" s="284">
        <v>257</v>
      </c>
      <c r="DD299" s="284">
        <v>255</v>
      </c>
      <c r="DE299" s="252">
        <v>299.7</v>
      </c>
      <c r="DF299" s="610"/>
      <c r="DG299" s="642"/>
      <c r="DH299" s="642"/>
      <c r="DI299" s="642"/>
      <c r="DJ299" s="611"/>
      <c r="DK299" s="262">
        <v>212.10076074773306</v>
      </c>
      <c r="DL299" s="284">
        <v>263.18829225659863</v>
      </c>
      <c r="DM299" s="284">
        <v>264.32086249895946</v>
      </c>
      <c r="DN299" s="252">
        <v>210.99695654197131</v>
      </c>
      <c r="DO299" s="278"/>
      <c r="DP299" s="251"/>
      <c r="DQ299" s="251"/>
      <c r="DR299" s="243"/>
      <c r="DS299" s="610"/>
      <c r="DT299" s="642"/>
      <c r="DU299" s="642"/>
      <c r="DV299" s="611"/>
      <c r="DW299" s="749"/>
      <c r="DX299" s="749"/>
      <c r="DY299" s="418"/>
      <c r="DZ299" s="284"/>
      <c r="EA299" s="284"/>
      <c r="EB299" s="420"/>
      <c r="EC299" s="266"/>
      <c r="ED299" s="266"/>
      <c r="EE299" s="262"/>
      <c r="EF299" s="252"/>
      <c r="EG299" s="262"/>
      <c r="EH299" s="252"/>
      <c r="EI299" s="262"/>
      <c r="EJ299" s="252"/>
      <c r="EK299" s="262"/>
      <c r="EL299" s="284"/>
      <c r="EM299" s="252"/>
      <c r="EN299" s="418"/>
      <c r="EO299" s="420"/>
      <c r="EP299" s="262"/>
      <c r="EQ299" s="252"/>
      <c r="ER299" s="262"/>
      <c r="ES299" s="252"/>
      <c r="ET299" s="262"/>
      <c r="EU299" s="284"/>
      <c r="EV299" s="284"/>
      <c r="EW299" s="252"/>
      <c r="EX299" s="278"/>
      <c r="EY299" s="251"/>
      <c r="EZ299" s="251"/>
      <c r="FA299" s="243"/>
      <c r="FB299" s="262"/>
      <c r="FC299" s="252"/>
      <c r="FD299" s="262"/>
      <c r="FE299" s="284"/>
      <c r="FF299" s="284"/>
      <c r="FG299" s="252"/>
      <c r="FH299" s="262"/>
      <c r="FI299" s="252"/>
      <c r="FJ299" s="262"/>
      <c r="FK299" s="252"/>
      <c r="FL299" s="418"/>
      <c r="FM299" s="420"/>
      <c r="FN299" s="262"/>
      <c r="FO299" s="284"/>
      <c r="FP299" s="284"/>
      <c r="FQ299" s="252"/>
      <c r="FR299" s="262">
        <v>205</v>
      </c>
      <c r="FS299" s="606">
        <v>196</v>
      </c>
      <c r="FT299" s="606">
        <v>202</v>
      </c>
      <c r="FU299" s="643">
        <v>186</v>
      </c>
      <c r="FV299" s="262"/>
      <c r="FW299" s="252"/>
      <c r="FX299" s="262">
        <v>427.48</v>
      </c>
      <c r="FY299" s="252"/>
      <c r="FZ299" s="278"/>
      <c r="GA299" s="243"/>
      <c r="GB299" s="266"/>
      <c r="GC299" s="262"/>
      <c r="GD299" s="252"/>
      <c r="GE299" s="610"/>
      <c r="GF299" s="642"/>
      <c r="GG299" s="642"/>
      <c r="GH299" s="611"/>
      <c r="GI299" s="266"/>
      <c r="GJ299" s="266"/>
      <c r="GK299" s="266"/>
      <c r="GL299" s="266">
        <v>0</v>
      </c>
      <c r="GM299" s="278"/>
      <c r="GN299" s="251"/>
      <c r="GO299" s="251"/>
      <c r="GP299" s="243"/>
      <c r="GQ299" s="278"/>
      <c r="GR299" s="251"/>
      <c r="GS299" s="251"/>
      <c r="GT299" s="243"/>
      <c r="GU299" s="278"/>
      <c r="GV299" s="251"/>
      <c r="GW299" s="251"/>
      <c r="GX299" s="243"/>
      <c r="GY299" s="278"/>
      <c r="GZ299" s="251"/>
      <c r="HA299" s="251"/>
      <c r="HB299" s="243"/>
      <c r="HC299" s="266">
        <v>481</v>
      </c>
      <c r="HD299" s="262"/>
      <c r="HE299" s="252"/>
      <c r="HF299" s="610"/>
      <c r="HG299" s="642"/>
      <c r="HH299" s="642"/>
      <c r="HI299" s="611"/>
      <c r="HJ299" s="262"/>
      <c r="HK299" s="252"/>
      <c r="HL299" s="418"/>
      <c r="HM299" s="419"/>
      <c r="HN299" s="419"/>
      <c r="HO299" s="420"/>
      <c r="HP299" s="418"/>
      <c r="HQ299" s="420"/>
      <c r="HR299" s="278"/>
      <c r="HS299" s="251"/>
      <c r="HT299" s="251"/>
      <c r="HU299" s="243"/>
      <c r="HV299" s="262"/>
      <c r="HW299" s="252"/>
      <c r="HX299" s="262"/>
      <c r="HY299" s="252"/>
      <c r="HZ299" s="278"/>
      <c r="IA299" s="251"/>
      <c r="IB299" s="251"/>
      <c r="IC299" s="243"/>
      <c r="ID299" s="262"/>
      <c r="IE299" s="252"/>
      <c r="IF299" s="262"/>
      <c r="IG299" s="252"/>
      <c r="IH299" s="278"/>
      <c r="II299" s="251"/>
      <c r="IJ299" s="251"/>
      <c r="IK299" s="243"/>
      <c r="IL299" s="266"/>
      <c r="IM299" s="262"/>
      <c r="IN299" s="252"/>
      <c r="IO299" s="418"/>
      <c r="IP299" s="284"/>
      <c r="IQ299" s="284"/>
      <c r="IR299" s="420"/>
      <c r="IS299" s="418"/>
      <c r="IT299" s="284"/>
      <c r="IU299" s="284"/>
      <c r="IV299" s="420"/>
      <c r="IW299" s="278"/>
      <c r="IX299" s="251"/>
      <c r="IY299" s="251"/>
      <c r="IZ299" s="243"/>
      <c r="JA299" s="266"/>
      <c r="JB299" s="262">
        <v>169.89975872287673</v>
      </c>
      <c r="JC299" s="284">
        <v>195.95420102580667</v>
      </c>
      <c r="JD299" s="284">
        <v>216.50270346813002</v>
      </c>
      <c r="JE299" s="252">
        <v>208.84565802087286</v>
      </c>
      <c r="JF299" s="262"/>
      <c r="JG299" s="284"/>
      <c r="JH299" s="252"/>
      <c r="JI299" s="262"/>
      <c r="JJ299" s="252"/>
      <c r="JK299" s="278"/>
      <c r="JL299" s="251"/>
      <c r="JM299" s="251"/>
      <c r="JN299" s="243"/>
      <c r="JO299" s="418"/>
      <c r="JP299" s="420"/>
      <c r="JQ299" s="278"/>
      <c r="JR299" s="251"/>
      <c r="JS299" s="251"/>
      <c r="JT299" s="243"/>
      <c r="JU299" s="418"/>
      <c r="JV299" s="284"/>
      <c r="JW299" s="284"/>
      <c r="JX299" s="420"/>
      <c r="JY299" s="262">
        <v>186.30977314873761</v>
      </c>
      <c r="JZ299" s="284">
        <v>197.40545662591026</v>
      </c>
      <c r="KA299" s="284">
        <v>200.23135098312534</v>
      </c>
      <c r="KB299" s="252">
        <v>212.88159897020503</v>
      </c>
      <c r="KC299" s="262"/>
      <c r="KD299" s="284"/>
      <c r="KE299" s="284"/>
      <c r="KF299" s="288"/>
    </row>
    <row r="300" spans="1:292" s="151" customFormat="1" ht="14">
      <c r="A300" s="866"/>
      <c r="B300" s="755" t="s">
        <v>511</v>
      </c>
      <c r="C300" s="266"/>
      <c r="D300" s="262"/>
      <c r="E300" s="284"/>
      <c r="F300" s="284"/>
      <c r="G300" s="284"/>
      <c r="H300" s="252"/>
      <c r="I300" s="278"/>
      <c r="J300" s="251"/>
      <c r="K300" s="251"/>
      <c r="L300" s="243"/>
      <c r="M300" s="418"/>
      <c r="N300" s="284"/>
      <c r="O300" s="284"/>
      <c r="P300" s="420"/>
      <c r="Q300" s="262"/>
      <c r="R300" s="284"/>
      <c r="S300" s="284"/>
      <c r="T300" s="252"/>
      <c r="U300" s="262"/>
      <c r="V300" s="284"/>
      <c r="W300" s="252"/>
      <c r="X300" s="610"/>
      <c r="Y300" s="642"/>
      <c r="Z300" s="642"/>
      <c r="AA300" s="611"/>
      <c r="AB300" s="262">
        <v>173.73522248600003</v>
      </c>
      <c r="AC300" s="284">
        <v>190.6040967726737</v>
      </c>
      <c r="AD300" s="284">
        <v>225.83563435880325</v>
      </c>
      <c r="AE300" s="252">
        <v>262.16485283901869</v>
      </c>
      <c r="AF300" s="418"/>
      <c r="AG300" s="284"/>
      <c r="AH300" s="284"/>
      <c r="AI300" s="419"/>
      <c r="AJ300" s="420"/>
      <c r="AK300" s="418"/>
      <c r="AL300" s="284"/>
      <c r="AM300" s="284"/>
      <c r="AN300" s="420"/>
      <c r="AO300" s="418"/>
      <c r="AP300" s="420"/>
      <c r="AQ300" s="610"/>
      <c r="AR300" s="642"/>
      <c r="AS300" s="642"/>
      <c r="AT300" s="611"/>
      <c r="AU300" s="278"/>
      <c r="AV300" s="251"/>
      <c r="AW300" s="251"/>
      <c r="AX300" s="243"/>
      <c r="AY300" s="418"/>
      <c r="AZ300" s="419"/>
      <c r="BA300" s="419"/>
      <c r="BB300" s="420"/>
      <c r="BC300" s="278"/>
      <c r="BD300" s="251"/>
      <c r="BE300" s="251"/>
      <c r="BF300" s="243"/>
      <c r="BG300" s="418"/>
      <c r="BH300" s="284"/>
      <c r="BI300" s="284"/>
      <c r="BJ300" s="420"/>
      <c r="BK300" s="262"/>
      <c r="BL300" s="252"/>
      <c r="BM300" s="610"/>
      <c r="BN300" s="642"/>
      <c r="BO300" s="642"/>
      <c r="BP300" s="611"/>
      <c r="BQ300" s="266"/>
      <c r="BR300" s="262"/>
      <c r="BS300" s="284"/>
      <c r="BT300" s="252"/>
      <c r="BU300" s="262"/>
      <c r="BV300" s="284"/>
      <c r="BW300" s="252"/>
      <c r="BX300" s="262"/>
      <c r="BY300" s="284"/>
      <c r="BZ300" s="252"/>
      <c r="CA300" s="262"/>
      <c r="CB300" s="284"/>
      <c r="CC300" s="252"/>
      <c r="CD300" s="262"/>
      <c r="CE300" s="284"/>
      <c r="CF300" s="252"/>
      <c r="CG300" s="262"/>
      <c r="CH300" s="284"/>
      <c r="CI300" s="252"/>
      <c r="CJ300" s="262">
        <v>341</v>
      </c>
      <c r="CK300" s="252">
        <v>328</v>
      </c>
      <c r="CL300" s="262"/>
      <c r="CM300" s="252">
        <v>647.79999999999995</v>
      </c>
      <c r="CN300" s="610">
        <v>134.63</v>
      </c>
      <c r="CO300" s="611">
        <v>1349.2596844825475</v>
      </c>
      <c r="CP300" s="756">
        <v>1077.8457914366545</v>
      </c>
      <c r="CQ300" s="757">
        <v>1311.8144470105244</v>
      </c>
      <c r="CR300" s="266">
        <v>833.94179418948966</v>
      </c>
      <c r="CS300" s="266">
        <v>931.50416412657387</v>
      </c>
      <c r="CT300" s="262">
        <v>272.69764169144355</v>
      </c>
      <c r="CU300" s="252">
        <v>249.33775642806151</v>
      </c>
      <c r="CV300" s="604"/>
      <c r="CW300" s="748"/>
      <c r="CX300" s="748"/>
      <c r="CY300" s="605"/>
      <c r="CZ300" s="266"/>
      <c r="DA300" s="262">
        <v>234</v>
      </c>
      <c r="DB300" s="284">
        <v>251</v>
      </c>
      <c r="DC300" s="284">
        <v>265</v>
      </c>
      <c r="DD300" s="284">
        <v>254</v>
      </c>
      <c r="DE300" s="252">
        <v>300.60000000000002</v>
      </c>
      <c r="DF300" s="610"/>
      <c r="DG300" s="642"/>
      <c r="DH300" s="642"/>
      <c r="DI300" s="642"/>
      <c r="DJ300" s="611"/>
      <c r="DK300" s="262">
        <v>220.60872603123585</v>
      </c>
      <c r="DL300" s="284">
        <v>243.44255741808792</v>
      </c>
      <c r="DM300" s="284">
        <v>254.65552690304227</v>
      </c>
      <c r="DN300" s="252">
        <v>207.40765062531392</v>
      </c>
      <c r="DO300" s="278"/>
      <c r="DP300" s="251"/>
      <c r="DQ300" s="251"/>
      <c r="DR300" s="243"/>
      <c r="DS300" s="610"/>
      <c r="DT300" s="642"/>
      <c r="DU300" s="642"/>
      <c r="DV300" s="611"/>
      <c r="DW300" s="749"/>
      <c r="DX300" s="749"/>
      <c r="DY300" s="418"/>
      <c r="DZ300" s="284"/>
      <c r="EA300" s="284"/>
      <c r="EB300" s="420"/>
      <c r="EC300" s="266"/>
      <c r="ED300" s="266"/>
      <c r="EE300" s="262"/>
      <c r="EF300" s="252"/>
      <c r="EG300" s="262"/>
      <c r="EH300" s="252"/>
      <c r="EI300" s="262"/>
      <c r="EJ300" s="252"/>
      <c r="EK300" s="262"/>
      <c r="EL300" s="284"/>
      <c r="EM300" s="252"/>
      <c r="EN300" s="418"/>
      <c r="EO300" s="420"/>
      <c r="EP300" s="262"/>
      <c r="EQ300" s="252"/>
      <c r="ER300" s="262"/>
      <c r="ES300" s="252"/>
      <c r="ET300" s="262"/>
      <c r="EU300" s="284"/>
      <c r="EV300" s="284"/>
      <c r="EW300" s="252"/>
      <c r="EX300" s="278"/>
      <c r="EY300" s="251"/>
      <c r="EZ300" s="251"/>
      <c r="FA300" s="243"/>
      <c r="FB300" s="262"/>
      <c r="FC300" s="252"/>
      <c r="FD300" s="262"/>
      <c r="FE300" s="284"/>
      <c r="FF300" s="284"/>
      <c r="FG300" s="252"/>
      <c r="FH300" s="262"/>
      <c r="FI300" s="252"/>
      <c r="FJ300" s="262"/>
      <c r="FK300" s="252"/>
      <c r="FL300" s="418"/>
      <c r="FM300" s="420"/>
      <c r="FN300" s="262"/>
      <c r="FO300" s="284"/>
      <c r="FP300" s="284"/>
      <c r="FQ300" s="252"/>
      <c r="FR300" s="262">
        <v>218</v>
      </c>
      <c r="FS300" s="606">
        <v>212</v>
      </c>
      <c r="FT300" s="606">
        <v>211</v>
      </c>
      <c r="FU300" s="643">
        <v>187</v>
      </c>
      <c r="FV300" s="262"/>
      <c r="FW300" s="252"/>
      <c r="FX300" s="262">
        <v>321.44</v>
      </c>
      <c r="FY300" s="252"/>
      <c r="FZ300" s="278"/>
      <c r="GA300" s="243"/>
      <c r="GB300" s="266"/>
      <c r="GC300" s="262"/>
      <c r="GD300" s="252"/>
      <c r="GE300" s="610"/>
      <c r="GF300" s="642"/>
      <c r="GG300" s="642"/>
      <c r="GH300" s="611"/>
      <c r="GI300" s="266"/>
      <c r="GJ300" s="266"/>
      <c r="GK300" s="266"/>
      <c r="GL300" s="266">
        <v>0</v>
      </c>
      <c r="GM300" s="278"/>
      <c r="GN300" s="251"/>
      <c r="GO300" s="251"/>
      <c r="GP300" s="243"/>
      <c r="GQ300" s="278"/>
      <c r="GR300" s="251"/>
      <c r="GS300" s="251"/>
      <c r="GT300" s="243"/>
      <c r="GU300" s="278"/>
      <c r="GV300" s="251"/>
      <c r="GW300" s="251"/>
      <c r="GX300" s="243"/>
      <c r="GY300" s="278"/>
      <c r="GZ300" s="251"/>
      <c r="HA300" s="251"/>
      <c r="HB300" s="243"/>
      <c r="HC300" s="266">
        <v>464</v>
      </c>
      <c r="HD300" s="262"/>
      <c r="HE300" s="252"/>
      <c r="HF300" s="610"/>
      <c r="HG300" s="642"/>
      <c r="HH300" s="642"/>
      <c r="HI300" s="611"/>
      <c r="HJ300" s="262"/>
      <c r="HK300" s="252"/>
      <c r="HL300" s="418"/>
      <c r="HM300" s="419"/>
      <c r="HN300" s="419"/>
      <c r="HO300" s="420"/>
      <c r="HP300" s="418"/>
      <c r="HQ300" s="420"/>
      <c r="HR300" s="278"/>
      <c r="HS300" s="251"/>
      <c r="HT300" s="251"/>
      <c r="HU300" s="243"/>
      <c r="HV300" s="262"/>
      <c r="HW300" s="252"/>
      <c r="HX300" s="262"/>
      <c r="HY300" s="252"/>
      <c r="HZ300" s="278"/>
      <c r="IA300" s="251"/>
      <c r="IB300" s="251"/>
      <c r="IC300" s="243"/>
      <c r="ID300" s="262"/>
      <c r="IE300" s="252"/>
      <c r="IF300" s="262"/>
      <c r="IG300" s="252"/>
      <c r="IH300" s="278"/>
      <c r="II300" s="251"/>
      <c r="IJ300" s="251"/>
      <c r="IK300" s="243"/>
      <c r="IL300" s="266"/>
      <c r="IM300" s="262"/>
      <c r="IN300" s="252"/>
      <c r="IO300" s="418"/>
      <c r="IP300" s="284"/>
      <c r="IQ300" s="284"/>
      <c r="IR300" s="420"/>
      <c r="IS300" s="418"/>
      <c r="IT300" s="284"/>
      <c r="IU300" s="284"/>
      <c r="IV300" s="420"/>
      <c r="IW300" s="278"/>
      <c r="IX300" s="251"/>
      <c r="IY300" s="251"/>
      <c r="IZ300" s="243"/>
      <c r="JA300" s="266"/>
      <c r="JB300" s="262">
        <v>176.08534859952468</v>
      </c>
      <c r="JC300" s="284">
        <v>199.85456983456302</v>
      </c>
      <c r="JD300" s="284">
        <v>212.38299940647929</v>
      </c>
      <c r="JE300" s="252">
        <v>198.67951863936389</v>
      </c>
      <c r="JF300" s="262"/>
      <c r="JG300" s="284"/>
      <c r="JH300" s="252"/>
      <c r="JI300" s="262"/>
      <c r="JJ300" s="252"/>
      <c r="JK300" s="278"/>
      <c r="JL300" s="251"/>
      <c r="JM300" s="251"/>
      <c r="JN300" s="243"/>
      <c r="JO300" s="418"/>
      <c r="JP300" s="420"/>
      <c r="JQ300" s="278"/>
      <c r="JR300" s="251"/>
      <c r="JS300" s="251"/>
      <c r="JT300" s="243"/>
      <c r="JU300" s="418"/>
      <c r="JV300" s="284"/>
      <c r="JW300" s="284"/>
      <c r="JX300" s="420"/>
      <c r="JY300" s="262">
        <v>194.94418377711975</v>
      </c>
      <c r="JZ300" s="284">
        <v>208.96462427182354</v>
      </c>
      <c r="KA300" s="284">
        <v>209.9770869324428</v>
      </c>
      <c r="KB300" s="252">
        <v>217.27366391071513</v>
      </c>
      <c r="KC300" s="262"/>
      <c r="KD300" s="284"/>
      <c r="KE300" s="284"/>
      <c r="KF300" s="288"/>
    </row>
    <row r="301" spans="1:292" s="151" customFormat="1" ht="14">
      <c r="A301" s="867"/>
      <c r="B301" s="755" t="s">
        <v>512</v>
      </c>
      <c r="C301" s="266"/>
      <c r="D301" s="262"/>
      <c r="E301" s="284"/>
      <c r="F301" s="284"/>
      <c r="G301" s="284"/>
      <c r="H301" s="252"/>
      <c r="I301" s="278"/>
      <c r="J301" s="251"/>
      <c r="K301" s="251"/>
      <c r="L301" s="243"/>
      <c r="M301" s="418"/>
      <c r="N301" s="284"/>
      <c r="O301" s="284"/>
      <c r="P301" s="420"/>
      <c r="Q301" s="262"/>
      <c r="R301" s="284"/>
      <c r="S301" s="284"/>
      <c r="T301" s="252"/>
      <c r="U301" s="262"/>
      <c r="V301" s="284"/>
      <c r="W301" s="252"/>
      <c r="X301" s="610"/>
      <c r="Y301" s="642"/>
      <c r="Z301" s="642"/>
      <c r="AA301" s="611"/>
      <c r="AB301" s="262">
        <v>114.99675981967066</v>
      </c>
      <c r="AC301" s="284">
        <v>128.40636198003156</v>
      </c>
      <c r="AD301" s="284">
        <v>146.39048143512201</v>
      </c>
      <c r="AE301" s="252">
        <v>170.59900974373974</v>
      </c>
      <c r="AF301" s="418"/>
      <c r="AG301" s="284"/>
      <c r="AH301" s="284"/>
      <c r="AI301" s="419"/>
      <c r="AJ301" s="420"/>
      <c r="AK301" s="418"/>
      <c r="AL301" s="284"/>
      <c r="AM301" s="284"/>
      <c r="AN301" s="420"/>
      <c r="AO301" s="418"/>
      <c r="AP301" s="420"/>
      <c r="AQ301" s="610"/>
      <c r="AR301" s="642"/>
      <c r="AS301" s="642"/>
      <c r="AT301" s="611"/>
      <c r="AU301" s="278"/>
      <c r="AV301" s="251"/>
      <c r="AW301" s="251"/>
      <c r="AX301" s="243"/>
      <c r="AY301" s="418"/>
      <c r="AZ301" s="419"/>
      <c r="BA301" s="419"/>
      <c r="BB301" s="420"/>
      <c r="BC301" s="278"/>
      <c r="BD301" s="251"/>
      <c r="BE301" s="251"/>
      <c r="BF301" s="243"/>
      <c r="BG301" s="418"/>
      <c r="BH301" s="284"/>
      <c r="BI301" s="284"/>
      <c r="BJ301" s="420"/>
      <c r="BK301" s="262"/>
      <c r="BL301" s="252"/>
      <c r="BM301" s="610"/>
      <c r="BN301" s="642"/>
      <c r="BO301" s="642"/>
      <c r="BP301" s="611"/>
      <c r="BQ301" s="266"/>
      <c r="BR301" s="262"/>
      <c r="BS301" s="284"/>
      <c r="BT301" s="252"/>
      <c r="BU301" s="262"/>
      <c r="BV301" s="284"/>
      <c r="BW301" s="252"/>
      <c r="BX301" s="262"/>
      <c r="BY301" s="284"/>
      <c r="BZ301" s="252"/>
      <c r="CA301" s="262"/>
      <c r="CB301" s="284"/>
      <c r="CC301" s="252"/>
      <c r="CD301" s="262"/>
      <c r="CE301" s="284"/>
      <c r="CF301" s="252"/>
      <c r="CG301" s="262"/>
      <c r="CH301" s="284"/>
      <c r="CI301" s="252"/>
      <c r="CJ301" s="262">
        <v>243</v>
      </c>
      <c r="CK301" s="252">
        <v>234</v>
      </c>
      <c r="CL301" s="262"/>
      <c r="CM301" s="252">
        <v>340.5</v>
      </c>
      <c r="CN301" s="610">
        <v>82.92</v>
      </c>
      <c r="CO301" s="611">
        <v>681.68634941632274</v>
      </c>
      <c r="CP301" s="756">
        <v>715.69830629556395</v>
      </c>
      <c r="CQ301" s="757">
        <v>859.89519094615582</v>
      </c>
      <c r="CR301" s="266">
        <v>487.35845132267377</v>
      </c>
      <c r="CS301" s="266">
        <v>560.59838887966748</v>
      </c>
      <c r="CT301" s="262">
        <v>165.43557631791705</v>
      </c>
      <c r="CU301" s="252">
        <v>158.38004760904744</v>
      </c>
      <c r="CV301" s="604"/>
      <c r="CW301" s="748"/>
      <c r="CX301" s="748"/>
      <c r="CY301" s="605"/>
      <c r="CZ301" s="266"/>
      <c r="DA301" s="262">
        <v>169</v>
      </c>
      <c r="DB301" s="284">
        <v>184</v>
      </c>
      <c r="DC301" s="284">
        <v>184</v>
      </c>
      <c r="DD301" s="284">
        <v>182</v>
      </c>
      <c r="DE301" s="252">
        <v>197.2</v>
      </c>
      <c r="DF301" s="610"/>
      <c r="DG301" s="642"/>
      <c r="DH301" s="642"/>
      <c r="DI301" s="642"/>
      <c r="DJ301" s="611"/>
      <c r="DK301" s="262">
        <v>153.68970151099541</v>
      </c>
      <c r="DL301" s="284">
        <v>185.55722517252937</v>
      </c>
      <c r="DM301" s="284">
        <v>170.82809551352719</v>
      </c>
      <c r="DN301" s="252">
        <v>137.72079644675705</v>
      </c>
      <c r="DO301" s="278"/>
      <c r="DP301" s="251"/>
      <c r="DQ301" s="251"/>
      <c r="DR301" s="243"/>
      <c r="DS301" s="610"/>
      <c r="DT301" s="642"/>
      <c r="DU301" s="642"/>
      <c r="DV301" s="611"/>
      <c r="DW301" s="749"/>
      <c r="DX301" s="749"/>
      <c r="DY301" s="418"/>
      <c r="DZ301" s="284"/>
      <c r="EA301" s="284"/>
      <c r="EB301" s="420"/>
      <c r="EC301" s="266"/>
      <c r="ED301" s="266"/>
      <c r="EE301" s="262"/>
      <c r="EF301" s="252"/>
      <c r="EG301" s="262"/>
      <c r="EH301" s="252"/>
      <c r="EI301" s="262"/>
      <c r="EJ301" s="252"/>
      <c r="EK301" s="262"/>
      <c r="EL301" s="284"/>
      <c r="EM301" s="252"/>
      <c r="EN301" s="418"/>
      <c r="EO301" s="420"/>
      <c r="EP301" s="262"/>
      <c r="EQ301" s="252"/>
      <c r="ER301" s="262"/>
      <c r="ES301" s="252"/>
      <c r="ET301" s="262"/>
      <c r="EU301" s="284"/>
      <c r="EV301" s="284"/>
      <c r="EW301" s="252"/>
      <c r="EX301" s="278"/>
      <c r="EY301" s="251"/>
      <c r="EZ301" s="251"/>
      <c r="FA301" s="243"/>
      <c r="FB301" s="262"/>
      <c r="FC301" s="252"/>
      <c r="FD301" s="262"/>
      <c r="FE301" s="284"/>
      <c r="FF301" s="284"/>
      <c r="FG301" s="252"/>
      <c r="FH301" s="262"/>
      <c r="FI301" s="252"/>
      <c r="FJ301" s="262"/>
      <c r="FK301" s="252"/>
      <c r="FL301" s="418"/>
      <c r="FM301" s="420"/>
      <c r="FN301" s="262"/>
      <c r="FO301" s="284"/>
      <c r="FP301" s="284"/>
      <c r="FQ301" s="252"/>
      <c r="FR301" s="262">
        <v>159</v>
      </c>
      <c r="FS301" s="606">
        <v>142</v>
      </c>
      <c r="FT301" s="606">
        <v>149</v>
      </c>
      <c r="FU301" s="643">
        <v>134</v>
      </c>
      <c r="FV301" s="262"/>
      <c r="FW301" s="252"/>
      <c r="FX301" s="262">
        <v>157.32</v>
      </c>
      <c r="FY301" s="252"/>
      <c r="FZ301" s="278"/>
      <c r="GA301" s="243"/>
      <c r="GB301" s="266"/>
      <c r="GC301" s="262"/>
      <c r="GD301" s="252"/>
      <c r="GE301" s="610"/>
      <c r="GF301" s="642"/>
      <c r="GG301" s="642"/>
      <c r="GH301" s="611"/>
      <c r="GI301" s="266"/>
      <c r="GJ301" s="266"/>
      <c r="GK301" s="266"/>
      <c r="GL301" s="266">
        <v>0</v>
      </c>
      <c r="GM301" s="278"/>
      <c r="GN301" s="251"/>
      <c r="GO301" s="251"/>
      <c r="GP301" s="243"/>
      <c r="GQ301" s="278"/>
      <c r="GR301" s="251"/>
      <c r="GS301" s="251"/>
      <c r="GT301" s="243"/>
      <c r="GU301" s="278"/>
      <c r="GV301" s="251"/>
      <c r="GW301" s="251"/>
      <c r="GX301" s="243"/>
      <c r="GY301" s="278"/>
      <c r="GZ301" s="251"/>
      <c r="HA301" s="251"/>
      <c r="HB301" s="243"/>
      <c r="HC301" s="266">
        <v>285</v>
      </c>
      <c r="HD301" s="262"/>
      <c r="HE301" s="252"/>
      <c r="HF301" s="610"/>
      <c r="HG301" s="642"/>
      <c r="HH301" s="642"/>
      <c r="HI301" s="611"/>
      <c r="HJ301" s="262"/>
      <c r="HK301" s="252"/>
      <c r="HL301" s="418"/>
      <c r="HM301" s="419"/>
      <c r="HN301" s="419"/>
      <c r="HO301" s="420"/>
      <c r="HP301" s="418"/>
      <c r="HQ301" s="420"/>
      <c r="HR301" s="278"/>
      <c r="HS301" s="251"/>
      <c r="HT301" s="251"/>
      <c r="HU301" s="243"/>
      <c r="HV301" s="262"/>
      <c r="HW301" s="252"/>
      <c r="HX301" s="262"/>
      <c r="HY301" s="252"/>
      <c r="HZ301" s="278"/>
      <c r="IA301" s="251"/>
      <c r="IB301" s="251"/>
      <c r="IC301" s="243"/>
      <c r="ID301" s="262"/>
      <c r="IE301" s="252"/>
      <c r="IF301" s="262"/>
      <c r="IG301" s="252"/>
      <c r="IH301" s="278"/>
      <c r="II301" s="251"/>
      <c r="IJ301" s="251"/>
      <c r="IK301" s="243"/>
      <c r="IL301" s="266"/>
      <c r="IM301" s="262"/>
      <c r="IN301" s="252"/>
      <c r="IO301" s="418"/>
      <c r="IP301" s="284"/>
      <c r="IQ301" s="284"/>
      <c r="IR301" s="420"/>
      <c r="IS301" s="418"/>
      <c r="IT301" s="284"/>
      <c r="IU301" s="284"/>
      <c r="IV301" s="420"/>
      <c r="IW301" s="278"/>
      <c r="IX301" s="251"/>
      <c r="IY301" s="251"/>
      <c r="IZ301" s="243"/>
      <c r="JA301" s="266"/>
      <c r="JB301" s="262">
        <v>127.96377350716601</v>
      </c>
      <c r="JC301" s="284">
        <v>150.49856665635761</v>
      </c>
      <c r="JD301" s="284">
        <v>166.0000825206194</v>
      </c>
      <c r="JE301" s="252">
        <v>148.7901861879316</v>
      </c>
      <c r="JF301" s="262"/>
      <c r="JG301" s="284"/>
      <c r="JH301" s="252"/>
      <c r="JI301" s="262"/>
      <c r="JJ301" s="252"/>
      <c r="JK301" s="278"/>
      <c r="JL301" s="251"/>
      <c r="JM301" s="251"/>
      <c r="JN301" s="243"/>
      <c r="JO301" s="418"/>
      <c r="JP301" s="420"/>
      <c r="JQ301" s="278"/>
      <c r="JR301" s="251"/>
      <c r="JS301" s="251"/>
      <c r="JT301" s="243"/>
      <c r="JU301" s="418"/>
      <c r="JV301" s="284"/>
      <c r="JW301" s="284"/>
      <c r="JX301" s="420"/>
      <c r="JY301" s="262">
        <v>135.9005974689023</v>
      </c>
      <c r="JZ301" s="284">
        <v>151.87340296568513</v>
      </c>
      <c r="KA301" s="284">
        <v>146.5621228463049</v>
      </c>
      <c r="KB301" s="252">
        <v>162.2839520756439</v>
      </c>
      <c r="KC301" s="262"/>
      <c r="KD301" s="284"/>
      <c r="KE301" s="284"/>
      <c r="KF301" s="288"/>
    </row>
    <row r="302" spans="1:292" s="151" customFormat="1" ht="14">
      <c r="A302" s="868" t="s">
        <v>561</v>
      </c>
      <c r="B302" s="755" t="s">
        <v>513</v>
      </c>
      <c r="C302" s="266"/>
      <c r="D302" s="262">
        <v>13.888957322568444</v>
      </c>
      <c r="E302" s="284">
        <v>15.676566055647738</v>
      </c>
      <c r="F302" s="284">
        <v>16.068555236018174</v>
      </c>
      <c r="G302" s="284">
        <v>16.146762378611545</v>
      </c>
      <c r="H302" s="252">
        <v>17.35649862981688</v>
      </c>
      <c r="I302" s="278">
        <v>4.3444504491441203</v>
      </c>
      <c r="J302" s="251">
        <v>5.7087123083628697</v>
      </c>
      <c r="K302" s="251">
        <v>5.6190594957501698</v>
      </c>
      <c r="L302" s="243">
        <v>6.5343377749681197</v>
      </c>
      <c r="M302" s="418">
        <v>48</v>
      </c>
      <c r="N302" s="284"/>
      <c r="O302" s="284"/>
      <c r="P302" s="420">
        <v>68</v>
      </c>
      <c r="Q302" s="262"/>
      <c r="R302" s="284"/>
      <c r="S302" s="284"/>
      <c r="T302" s="252"/>
      <c r="U302" s="262"/>
      <c r="V302" s="284"/>
      <c r="W302" s="252"/>
      <c r="X302" s="610">
        <v>29.300337764982565</v>
      </c>
      <c r="Y302" s="642">
        <v>29.377268444310378</v>
      </c>
      <c r="Z302" s="642">
        <v>38.988624965621554</v>
      </c>
      <c r="AA302" s="611">
        <v>49.52201362377285</v>
      </c>
      <c r="AB302" s="262">
        <v>574.62736073113433</v>
      </c>
      <c r="AC302" s="284">
        <v>625.66829294848583</v>
      </c>
      <c r="AD302" s="284">
        <v>714.22777917341182</v>
      </c>
      <c r="AE302" s="252">
        <v>834.05818450493132</v>
      </c>
      <c r="AF302" s="418"/>
      <c r="AG302" s="284"/>
      <c r="AH302" s="284"/>
      <c r="AI302" s="419"/>
      <c r="AJ302" s="420"/>
      <c r="AK302" s="262">
        <v>28.631457988853175</v>
      </c>
      <c r="AL302" s="284"/>
      <c r="AM302" s="284"/>
      <c r="AN302" s="420">
        <v>49</v>
      </c>
      <c r="AO302" s="418">
        <v>53.2</v>
      </c>
      <c r="AP302" s="420">
        <v>43.9</v>
      </c>
      <c r="AQ302" s="610">
        <v>4.922797580350629</v>
      </c>
      <c r="AR302" s="642">
        <v>5.842269162358865</v>
      </c>
      <c r="AS302" s="642">
        <v>6.5767232628448626</v>
      </c>
      <c r="AT302" s="611">
        <v>7.2863106085592753</v>
      </c>
      <c r="AU302" s="278">
        <v>8.1742320443563408</v>
      </c>
      <c r="AV302" s="251">
        <v>8.6606173804629396</v>
      </c>
      <c r="AW302" s="251">
        <v>9.0252810993817398</v>
      </c>
      <c r="AX302" s="243">
        <v>10.361381431916801</v>
      </c>
      <c r="AY302" s="418"/>
      <c r="AZ302" s="419"/>
      <c r="BA302" s="419"/>
      <c r="BB302" s="420"/>
      <c r="BC302" s="278">
        <v>10.302142020624201</v>
      </c>
      <c r="BD302" s="251">
        <v>10.674111849540948</v>
      </c>
      <c r="BE302" s="251">
        <v>11.767433625513737</v>
      </c>
      <c r="BF302" s="243">
        <v>13.165450975906717</v>
      </c>
      <c r="BG302" s="418">
        <v>13</v>
      </c>
      <c r="BH302" s="284"/>
      <c r="BI302" s="284"/>
      <c r="BJ302" s="420">
        <v>16.8</v>
      </c>
      <c r="BK302" s="262"/>
      <c r="BL302" s="252"/>
      <c r="BM302" s="610">
        <v>1.0041599510991597</v>
      </c>
      <c r="BN302" s="642">
        <v>1.641406484314387</v>
      </c>
      <c r="BO302" s="642">
        <v>1.1156030615628258</v>
      </c>
      <c r="BP302" s="611">
        <v>2.237996435637164</v>
      </c>
      <c r="BQ302" s="266"/>
      <c r="BR302" s="262"/>
      <c r="BS302" s="284"/>
      <c r="BT302" s="252"/>
      <c r="BU302" s="262"/>
      <c r="BV302" s="284"/>
      <c r="BW302" s="252"/>
      <c r="BX302" s="262"/>
      <c r="BY302" s="284"/>
      <c r="BZ302" s="252"/>
      <c r="CA302" s="262"/>
      <c r="CB302" s="284"/>
      <c r="CC302" s="252"/>
      <c r="CD302" s="262"/>
      <c r="CE302" s="284"/>
      <c r="CF302" s="252"/>
      <c r="CG302" s="262"/>
      <c r="CH302" s="284"/>
      <c r="CI302" s="252"/>
      <c r="CJ302" s="262">
        <v>23.3</v>
      </c>
      <c r="CK302" s="252">
        <v>21.9</v>
      </c>
      <c r="CL302" s="610">
        <v>314.49424158899296</v>
      </c>
      <c r="CM302" s="252">
        <v>307.5</v>
      </c>
      <c r="CN302" s="610">
        <v>24</v>
      </c>
      <c r="CO302" s="611">
        <v>427.54542781401568</v>
      </c>
      <c r="CP302" s="756">
        <v>179.60339659369598</v>
      </c>
      <c r="CQ302" s="757">
        <v>227.85898173296783</v>
      </c>
      <c r="CR302" s="266">
        <v>176.52194955028665</v>
      </c>
      <c r="CS302" s="266">
        <v>190.72882703673534</v>
      </c>
      <c r="CT302" s="262">
        <v>115.75105974398093</v>
      </c>
      <c r="CU302" s="252">
        <v>120.40595394408241</v>
      </c>
      <c r="CV302" s="604">
        <v>21.472878394137531</v>
      </c>
      <c r="CW302" s="748">
        <v>24.207746287043545</v>
      </c>
      <c r="CX302" s="748">
        <v>28.414152105208036</v>
      </c>
      <c r="CY302" s="605">
        <v>30.198846426696161</v>
      </c>
      <c r="CZ302" s="266">
        <v>24.79</v>
      </c>
      <c r="DA302" s="262">
        <v>17.7</v>
      </c>
      <c r="DB302" s="284">
        <v>19</v>
      </c>
      <c r="DC302" s="284">
        <v>20.2</v>
      </c>
      <c r="DD302" s="284">
        <v>21.2</v>
      </c>
      <c r="DE302" s="252">
        <v>21.2</v>
      </c>
      <c r="DF302" s="610">
        <v>16.687322227204479</v>
      </c>
      <c r="DG302" s="642">
        <v>17.880516296050569</v>
      </c>
      <c r="DH302" s="642">
        <v>19.182075648869667</v>
      </c>
      <c r="DI302" s="642">
        <v>19.755977625870099</v>
      </c>
      <c r="DJ302" s="611">
        <v>18.561208268582487</v>
      </c>
      <c r="DK302" s="262">
        <v>16.152329358917576</v>
      </c>
      <c r="DL302" s="284">
        <v>18.879322455701775</v>
      </c>
      <c r="DM302" s="284">
        <v>19.498895738621691</v>
      </c>
      <c r="DN302" s="252">
        <v>18.508697894487025</v>
      </c>
      <c r="DO302" s="278">
        <v>55.697751369961594</v>
      </c>
      <c r="DP302" s="251">
        <v>62.672134349889966</v>
      </c>
      <c r="DQ302" s="251">
        <v>74.845303022432645</v>
      </c>
      <c r="DR302" s="243">
        <v>92.201732536649885</v>
      </c>
      <c r="DS302" s="610">
        <v>42.596632646136769</v>
      </c>
      <c r="DT302" s="642">
        <v>55.449138079269368</v>
      </c>
      <c r="DU302" s="642">
        <v>72.138396418664712</v>
      </c>
      <c r="DV302" s="611">
        <v>93.990676099633191</v>
      </c>
      <c r="DW302" s="749"/>
      <c r="DX302" s="749"/>
      <c r="DY302" s="418">
        <v>0.03</v>
      </c>
      <c r="DZ302" s="284"/>
      <c r="EA302" s="284"/>
      <c r="EB302" s="420">
        <v>0.03</v>
      </c>
      <c r="EC302" s="266"/>
      <c r="ED302" s="266"/>
      <c r="EE302" s="262"/>
      <c r="EF302" s="252"/>
      <c r="EG302" s="262"/>
      <c r="EH302" s="252"/>
      <c r="EI302" s="262"/>
      <c r="EJ302" s="252"/>
      <c r="EK302" s="262"/>
      <c r="EL302" s="284"/>
      <c r="EM302" s="252"/>
      <c r="EN302" s="418">
        <v>920</v>
      </c>
      <c r="EO302" s="420">
        <v>965</v>
      </c>
      <c r="EP302" s="262"/>
      <c r="EQ302" s="252"/>
      <c r="ER302" s="262"/>
      <c r="ES302" s="252"/>
      <c r="ET302" s="262"/>
      <c r="EU302" s="284"/>
      <c r="EV302" s="284"/>
      <c r="EW302" s="252"/>
      <c r="EX302" s="278">
        <v>15.339272241996699</v>
      </c>
      <c r="EY302" s="251">
        <v>17.856516844965899</v>
      </c>
      <c r="EZ302" s="251">
        <v>19.025220033414602</v>
      </c>
      <c r="FA302" s="243">
        <v>21.592953937082999</v>
      </c>
      <c r="FB302" s="262"/>
      <c r="FC302" s="252"/>
      <c r="FD302" s="262"/>
      <c r="FE302" s="284"/>
      <c r="FF302" s="284"/>
      <c r="FG302" s="252"/>
      <c r="FH302" s="262"/>
      <c r="FI302" s="252"/>
      <c r="FJ302" s="262"/>
      <c r="FK302" s="252"/>
      <c r="FL302" s="418">
        <v>376</v>
      </c>
      <c r="FM302" s="420">
        <v>415</v>
      </c>
      <c r="FN302" s="262"/>
      <c r="FO302" s="284"/>
      <c r="FP302" s="284"/>
      <c r="FQ302" s="252"/>
      <c r="FR302" s="262">
        <v>16</v>
      </c>
      <c r="FS302" s="606">
        <v>15</v>
      </c>
      <c r="FT302" s="606">
        <v>15</v>
      </c>
      <c r="FU302" s="643">
        <v>15</v>
      </c>
      <c r="FV302" s="262"/>
      <c r="FW302" s="252"/>
      <c r="FX302" s="262">
        <v>322.8</v>
      </c>
      <c r="FY302" s="252"/>
      <c r="FZ302" s="278">
        <v>287.95290263714986</v>
      </c>
      <c r="GA302" s="243">
        <v>314.25535059767782</v>
      </c>
      <c r="GB302" s="266"/>
      <c r="GC302" s="262"/>
      <c r="GD302" s="252"/>
      <c r="GE302" s="610">
        <v>5.7122884104608413</v>
      </c>
      <c r="GF302" s="642">
        <v>6.3671876326680756</v>
      </c>
      <c r="GG302" s="642">
        <v>7.0791754843912562</v>
      </c>
      <c r="GH302" s="611">
        <v>8.2857321164957778</v>
      </c>
      <c r="GI302" s="266"/>
      <c r="GJ302" s="266"/>
      <c r="GK302" s="266"/>
      <c r="GL302" s="266">
        <v>0.28649531431821756</v>
      </c>
      <c r="GM302" s="278">
        <v>16.755492145351798</v>
      </c>
      <c r="GN302" s="251">
        <v>18.035491096712178</v>
      </c>
      <c r="GO302" s="251">
        <v>19.338108464199209</v>
      </c>
      <c r="GP302" s="243">
        <v>21.405630339104206</v>
      </c>
      <c r="GQ302" s="278">
        <v>19.204289118714197</v>
      </c>
      <c r="GR302" s="251">
        <v>20.547247709623761</v>
      </c>
      <c r="GS302" s="251">
        <v>22.017677979583564</v>
      </c>
      <c r="GT302" s="243">
        <v>24.062327249499823</v>
      </c>
      <c r="GU302" s="278">
        <v>14.6125334016181</v>
      </c>
      <c r="GV302" s="251">
        <v>16.0117934614007</v>
      </c>
      <c r="GW302" s="251">
        <v>19.426377963190902</v>
      </c>
      <c r="GX302" s="243">
        <v>21.466368423658601</v>
      </c>
      <c r="GY302" s="278">
        <v>21.855947053077902</v>
      </c>
      <c r="GZ302" s="251">
        <v>23.442766786197499</v>
      </c>
      <c r="HA302" s="251">
        <v>25.750437451521702</v>
      </c>
      <c r="HB302" s="243">
        <v>28.914342408565101</v>
      </c>
      <c r="HC302" s="266">
        <v>40.6</v>
      </c>
      <c r="HD302" s="262"/>
      <c r="HE302" s="252"/>
      <c r="HF302" s="610">
        <v>16.643822565951702</v>
      </c>
      <c r="HG302" s="642">
        <v>20.30118933996517</v>
      </c>
      <c r="HH302" s="642">
        <v>23.967352473730582</v>
      </c>
      <c r="HI302" s="611">
        <v>30.897337946797251</v>
      </c>
      <c r="HJ302" s="262"/>
      <c r="HK302" s="252"/>
      <c r="HL302" s="418">
        <v>28.4</v>
      </c>
      <c r="HM302" s="419">
        <v>29.6</v>
      </c>
      <c r="HN302" s="419">
        <v>37.9</v>
      </c>
      <c r="HO302" s="420">
        <v>46.2</v>
      </c>
      <c r="HP302" s="418">
        <v>10</v>
      </c>
      <c r="HQ302" s="420">
        <v>14</v>
      </c>
      <c r="HR302" s="278">
        <v>29.8478127328734</v>
      </c>
      <c r="HS302" s="251">
        <v>31.215734581850398</v>
      </c>
      <c r="HT302" s="251">
        <v>34.487231650687299</v>
      </c>
      <c r="HU302" s="243">
        <v>37.228796911993797</v>
      </c>
      <c r="HV302" s="262"/>
      <c r="HW302" s="252"/>
      <c r="HX302" s="262"/>
      <c r="HY302" s="252"/>
      <c r="HZ302" s="278">
        <v>10.537519285779501</v>
      </c>
      <c r="IA302" s="251">
        <v>11.002061558006483</v>
      </c>
      <c r="IB302" s="251">
        <v>11.599916431829229</v>
      </c>
      <c r="IC302" s="243">
        <v>12.100060306333329</v>
      </c>
      <c r="ID302" s="262"/>
      <c r="IE302" s="252"/>
      <c r="IF302" s="262"/>
      <c r="IG302" s="252"/>
      <c r="IH302" s="278">
        <v>56.446684197890455</v>
      </c>
      <c r="II302" s="251">
        <v>61.361398821444652</v>
      </c>
      <c r="IJ302" s="251">
        <v>64.646336636968485</v>
      </c>
      <c r="IK302" s="243">
        <v>67.976205105751163</v>
      </c>
      <c r="IL302" s="266"/>
      <c r="IM302" s="262"/>
      <c r="IN302" s="252"/>
      <c r="IO302" s="418">
        <v>5</v>
      </c>
      <c r="IP302" s="284"/>
      <c r="IQ302" s="284"/>
      <c r="IR302" s="420">
        <v>7</v>
      </c>
      <c r="IS302" s="418">
        <v>23</v>
      </c>
      <c r="IT302" s="284"/>
      <c r="IU302" s="284"/>
      <c r="IV302" s="420">
        <v>30.4</v>
      </c>
      <c r="IW302" s="278">
        <v>8.0662576113921709</v>
      </c>
      <c r="IX302" s="251">
        <v>8.4671170471892836</v>
      </c>
      <c r="IY302" s="251">
        <v>9.7284350532057093</v>
      </c>
      <c r="IZ302" s="243">
        <v>10.928566097372681</v>
      </c>
      <c r="JA302" s="266"/>
      <c r="JB302" s="262">
        <v>14.467388449290103</v>
      </c>
      <c r="JC302" s="284">
        <v>16.155934058124682</v>
      </c>
      <c r="JD302" s="284">
        <v>17.827374527749669</v>
      </c>
      <c r="JE302" s="252">
        <v>17.603785376662969</v>
      </c>
      <c r="JF302" s="262"/>
      <c r="JG302" s="284"/>
      <c r="JH302" s="252"/>
      <c r="JI302" s="262"/>
      <c r="JJ302" s="252"/>
      <c r="JK302" s="278">
        <v>40.323242950132503</v>
      </c>
      <c r="JL302" s="251">
        <v>41.426732375708255</v>
      </c>
      <c r="JM302" s="251">
        <v>43.764508233039592</v>
      </c>
      <c r="JN302" s="243">
        <v>48.234462779782206</v>
      </c>
      <c r="JO302" s="418">
        <v>5.81</v>
      </c>
      <c r="JP302" s="420">
        <v>4.33</v>
      </c>
      <c r="JQ302" s="278">
        <v>15.17627200788932</v>
      </c>
      <c r="JR302" s="251">
        <v>17.392593598267741</v>
      </c>
      <c r="JS302" s="251">
        <v>18.710596198883589</v>
      </c>
      <c r="JT302" s="243">
        <v>20.669597645621845</v>
      </c>
      <c r="JU302" s="418">
        <v>13.5</v>
      </c>
      <c r="JV302" s="284"/>
      <c r="JW302" s="284"/>
      <c r="JX302" s="420">
        <v>19.3</v>
      </c>
      <c r="JY302" s="262">
        <v>16.21429302872491</v>
      </c>
      <c r="JZ302" s="284">
        <v>16.195637593585854</v>
      </c>
      <c r="KA302" s="284">
        <v>17.714825886774225</v>
      </c>
      <c r="KB302" s="252">
        <v>19.116547044837581</v>
      </c>
      <c r="KC302" s="262"/>
      <c r="KD302" s="284"/>
      <c r="KE302" s="284"/>
      <c r="KF302" s="288"/>
    </row>
    <row r="303" spans="1:292" s="151" customFormat="1" ht="14">
      <c r="A303" s="869"/>
      <c r="B303" s="755" t="s">
        <v>514</v>
      </c>
      <c r="C303" s="266"/>
      <c r="D303" s="262">
        <v>36.33334351214085</v>
      </c>
      <c r="E303" s="284">
        <v>32.155164211550712</v>
      </c>
      <c r="F303" s="284">
        <v>36.935001617343545</v>
      </c>
      <c r="G303" s="284">
        <v>37.697168088498309</v>
      </c>
      <c r="H303" s="252">
        <v>39.88528698857106</v>
      </c>
      <c r="I303" s="278">
        <v>11.83521545869</v>
      </c>
      <c r="J303" s="251">
        <v>11.8165686815624</v>
      </c>
      <c r="K303" s="251">
        <v>13.573941697181899</v>
      </c>
      <c r="L303" s="243">
        <v>15.6135039197732</v>
      </c>
      <c r="M303" s="418">
        <v>74</v>
      </c>
      <c r="N303" s="284"/>
      <c r="O303" s="284"/>
      <c r="P303" s="420">
        <v>107</v>
      </c>
      <c r="Q303" s="262"/>
      <c r="R303" s="284"/>
      <c r="S303" s="284"/>
      <c r="T303" s="252"/>
      <c r="U303" s="262"/>
      <c r="V303" s="284"/>
      <c r="W303" s="252"/>
      <c r="X303" s="610">
        <v>58.214984880626162</v>
      </c>
      <c r="Y303" s="642">
        <v>58.06645802693545</v>
      </c>
      <c r="Z303" s="642">
        <v>77.832596958986983</v>
      </c>
      <c r="AA303" s="611">
        <v>90.991305096670985</v>
      </c>
      <c r="AB303" s="262">
        <v>29.726380510008607</v>
      </c>
      <c r="AC303" s="284">
        <v>32.655653928601978</v>
      </c>
      <c r="AD303" s="284">
        <v>39.861953302463057</v>
      </c>
      <c r="AE303" s="252">
        <v>44.888116014575154</v>
      </c>
      <c r="AF303" s="418"/>
      <c r="AG303" s="284"/>
      <c r="AH303" s="284"/>
      <c r="AI303" s="419"/>
      <c r="AJ303" s="420"/>
      <c r="AK303" s="262">
        <v>61.566168204109097</v>
      </c>
      <c r="AL303" s="284"/>
      <c r="AM303" s="284"/>
      <c r="AN303" s="420">
        <v>107</v>
      </c>
      <c r="AO303" s="418">
        <v>359</v>
      </c>
      <c r="AP303" s="420">
        <v>388</v>
      </c>
      <c r="AQ303" s="610">
        <v>20.939453003854414</v>
      </c>
      <c r="AR303" s="642">
        <v>24.0970951142681</v>
      </c>
      <c r="AS303" s="642">
        <v>28.853960433723604</v>
      </c>
      <c r="AT303" s="611">
        <v>31.650663875865277</v>
      </c>
      <c r="AU303" s="278">
        <v>22.763248619488898</v>
      </c>
      <c r="AV303" s="251">
        <v>23.835152825736099</v>
      </c>
      <c r="AW303" s="251">
        <v>26.3183648513861</v>
      </c>
      <c r="AX303" s="243">
        <v>30.297540320171699</v>
      </c>
      <c r="AY303" s="418"/>
      <c r="AZ303" s="419"/>
      <c r="BA303" s="419"/>
      <c r="BB303" s="420"/>
      <c r="BC303" s="278">
        <v>21.91441452240673</v>
      </c>
      <c r="BD303" s="251">
        <v>23.313280171256537</v>
      </c>
      <c r="BE303" s="251">
        <v>25.633494813735865</v>
      </c>
      <c r="BF303" s="243">
        <v>28.982913247180761</v>
      </c>
      <c r="BG303" s="418">
        <v>29.5</v>
      </c>
      <c r="BH303" s="284"/>
      <c r="BI303" s="284"/>
      <c r="BJ303" s="420">
        <v>37.9</v>
      </c>
      <c r="BK303" s="262"/>
      <c r="BL303" s="252"/>
      <c r="BM303" s="610">
        <v>9.1662168856704511</v>
      </c>
      <c r="BN303" s="642">
        <v>8.0354328647627966</v>
      </c>
      <c r="BO303" s="642">
        <v>11.731776237981897</v>
      </c>
      <c r="BP303" s="611">
        <v>10.941353954252888</v>
      </c>
      <c r="BQ303" s="266"/>
      <c r="BR303" s="262"/>
      <c r="BS303" s="284"/>
      <c r="BT303" s="252"/>
      <c r="BU303" s="262"/>
      <c r="BV303" s="284"/>
      <c r="BW303" s="252"/>
      <c r="BX303" s="262"/>
      <c r="BY303" s="284"/>
      <c r="BZ303" s="252"/>
      <c r="CA303" s="262"/>
      <c r="CB303" s="284"/>
      <c r="CC303" s="252"/>
      <c r="CD303" s="262"/>
      <c r="CE303" s="284"/>
      <c r="CF303" s="252"/>
      <c r="CG303" s="262"/>
      <c r="CH303" s="284"/>
      <c r="CI303" s="252"/>
      <c r="CJ303" s="262">
        <v>52.7</v>
      </c>
      <c r="CK303" s="252">
        <v>50.6</v>
      </c>
      <c r="CL303" s="610">
        <v>1121.3077691082203</v>
      </c>
      <c r="CM303" s="252">
        <v>1021.7</v>
      </c>
      <c r="CN303" s="610">
        <v>53.2</v>
      </c>
      <c r="CO303" s="611">
        <v>1401.3672218955635</v>
      </c>
      <c r="CP303" s="756">
        <v>858.91684105469164</v>
      </c>
      <c r="CQ303" s="757">
        <v>1028.3192198076019</v>
      </c>
      <c r="CR303" s="266">
        <v>655.36543404272754</v>
      </c>
      <c r="CS303" s="266">
        <v>733.32691566817164</v>
      </c>
      <c r="CT303" s="262">
        <v>320.04593700925295</v>
      </c>
      <c r="CU303" s="252">
        <v>300.78629357037676</v>
      </c>
      <c r="CV303" s="604">
        <v>53.322529098485504</v>
      </c>
      <c r="CW303" s="748">
        <v>60.646429259691139</v>
      </c>
      <c r="CX303" s="748">
        <v>71.697792663944725</v>
      </c>
      <c r="CY303" s="605">
        <v>79.954869080154111</v>
      </c>
      <c r="CZ303" s="266">
        <v>64.959999999999994</v>
      </c>
      <c r="DA303" s="262">
        <v>45.8</v>
      </c>
      <c r="DB303" s="284">
        <v>50.8</v>
      </c>
      <c r="DC303" s="284">
        <v>50</v>
      </c>
      <c r="DD303" s="284">
        <v>52.8</v>
      </c>
      <c r="DE303" s="252">
        <v>57.6</v>
      </c>
      <c r="DF303" s="610">
        <v>46.138519536446267</v>
      </c>
      <c r="DG303" s="642">
        <v>49.018602316387351</v>
      </c>
      <c r="DH303" s="642">
        <v>52.433409913326578</v>
      </c>
      <c r="DI303" s="642">
        <v>51.933414111215711</v>
      </c>
      <c r="DJ303" s="611">
        <v>49.364471332317351</v>
      </c>
      <c r="DK303" s="262">
        <v>41.525430768989175</v>
      </c>
      <c r="DL303" s="284">
        <v>50.192834475343197</v>
      </c>
      <c r="DM303" s="284">
        <v>51.000608156742828</v>
      </c>
      <c r="DN303" s="252">
        <v>41.010130114521033</v>
      </c>
      <c r="DO303" s="278">
        <v>132.87592215955377</v>
      </c>
      <c r="DP303" s="251">
        <v>148.79575956754624</v>
      </c>
      <c r="DQ303" s="251">
        <v>184.77246675560855</v>
      </c>
      <c r="DR303" s="243">
        <v>225.6976769876014</v>
      </c>
      <c r="DS303" s="610">
        <v>98.916877271771668</v>
      </c>
      <c r="DT303" s="642">
        <v>129.4426627123631</v>
      </c>
      <c r="DU303" s="642">
        <v>169.07015704600886</v>
      </c>
      <c r="DV303" s="611">
        <v>217.12150056332624</v>
      </c>
      <c r="DW303" s="749"/>
      <c r="DX303" s="749"/>
      <c r="DY303" s="418">
        <v>0.04</v>
      </c>
      <c r="DZ303" s="284"/>
      <c r="EA303" s="284"/>
      <c r="EB303" s="420">
        <v>0.04</v>
      </c>
      <c r="EC303" s="266"/>
      <c r="ED303" s="266"/>
      <c r="EE303" s="262"/>
      <c r="EF303" s="252"/>
      <c r="EG303" s="262"/>
      <c r="EH303" s="252"/>
      <c r="EI303" s="262"/>
      <c r="EJ303" s="252"/>
      <c r="EK303" s="262"/>
      <c r="EL303" s="284"/>
      <c r="EM303" s="252"/>
      <c r="EN303" s="418">
        <v>2808</v>
      </c>
      <c r="EO303" s="420">
        <v>3195</v>
      </c>
      <c r="EP303" s="262"/>
      <c r="EQ303" s="252"/>
      <c r="ER303" s="262"/>
      <c r="ES303" s="252"/>
      <c r="ET303" s="262"/>
      <c r="EU303" s="284"/>
      <c r="EV303" s="284"/>
      <c r="EW303" s="252"/>
      <c r="EX303" s="278">
        <v>43.569338098446003</v>
      </c>
      <c r="EY303" s="251">
        <v>52.342214854091097</v>
      </c>
      <c r="EZ303" s="251">
        <v>55.015378061676202</v>
      </c>
      <c r="FA303" s="243">
        <v>60.282356892528497</v>
      </c>
      <c r="FB303" s="262"/>
      <c r="FC303" s="252"/>
      <c r="FD303" s="262"/>
      <c r="FE303" s="284"/>
      <c r="FF303" s="284"/>
      <c r="FG303" s="252"/>
      <c r="FH303" s="262"/>
      <c r="FI303" s="252"/>
      <c r="FJ303" s="262"/>
      <c r="FK303" s="252"/>
      <c r="FL303" s="418">
        <v>1173</v>
      </c>
      <c r="FM303" s="420">
        <v>1274</v>
      </c>
      <c r="FN303" s="262"/>
      <c r="FO303" s="284"/>
      <c r="FP303" s="284"/>
      <c r="FQ303" s="252"/>
      <c r="FR303" s="262">
        <v>35</v>
      </c>
      <c r="FS303" s="606">
        <v>33</v>
      </c>
      <c r="FT303" s="606">
        <v>41</v>
      </c>
      <c r="FU303" s="643">
        <v>36</v>
      </c>
      <c r="FV303" s="262"/>
      <c r="FW303" s="252"/>
      <c r="FX303" s="262">
        <v>1300.9000000000001</v>
      </c>
      <c r="FY303" s="252"/>
      <c r="FZ303" s="278">
        <v>1183.4608680683775</v>
      </c>
      <c r="GA303" s="243">
        <v>1218.2443693053865</v>
      </c>
      <c r="GB303" s="266"/>
      <c r="GC303" s="262"/>
      <c r="GD303" s="252"/>
      <c r="GE303" s="610">
        <v>16.812601617783709</v>
      </c>
      <c r="GF303" s="642">
        <v>19.659147861901346</v>
      </c>
      <c r="GG303" s="642">
        <v>20.305194545162884</v>
      </c>
      <c r="GH303" s="611">
        <v>23.907850753085754</v>
      </c>
      <c r="GI303" s="266"/>
      <c r="GJ303" s="266"/>
      <c r="GK303" s="266"/>
      <c r="GL303" s="266">
        <v>0</v>
      </c>
      <c r="GM303" s="278">
        <v>43.716056176034975</v>
      </c>
      <c r="GN303" s="251">
        <v>47.620663500828911</v>
      </c>
      <c r="GO303" s="251">
        <v>51.662474642615877</v>
      </c>
      <c r="GP303" s="243">
        <v>55.955275630893873</v>
      </c>
      <c r="GQ303" s="278">
        <v>43.082234001889638</v>
      </c>
      <c r="GR303" s="251">
        <v>46.542696585767224</v>
      </c>
      <c r="GS303" s="251">
        <v>49.334520126253494</v>
      </c>
      <c r="GT303" s="243">
        <v>53.00685679703551</v>
      </c>
      <c r="GU303" s="278">
        <v>39.062678836932797</v>
      </c>
      <c r="GV303" s="251">
        <v>42.956968919864998</v>
      </c>
      <c r="GW303" s="251">
        <v>47.6962554067063</v>
      </c>
      <c r="GX303" s="243">
        <v>55.696524425286</v>
      </c>
      <c r="GY303" s="278">
        <v>52.450362840663097</v>
      </c>
      <c r="GZ303" s="251">
        <v>58.203014973217698</v>
      </c>
      <c r="HA303" s="251">
        <v>63.690487138767203</v>
      </c>
      <c r="HB303" s="243">
        <v>70.732248273836106</v>
      </c>
      <c r="HC303" s="266">
        <v>96.8</v>
      </c>
      <c r="HD303" s="262"/>
      <c r="HE303" s="252"/>
      <c r="HF303" s="610">
        <v>37.230663060646165</v>
      </c>
      <c r="HG303" s="642">
        <v>42.632805248631747</v>
      </c>
      <c r="HH303" s="642">
        <v>52.07258412519549</v>
      </c>
      <c r="HI303" s="611">
        <v>68.615759923032314</v>
      </c>
      <c r="HJ303" s="262"/>
      <c r="HK303" s="252"/>
      <c r="HL303" s="418">
        <v>65.599999999999994</v>
      </c>
      <c r="HM303" s="419">
        <v>72.099999999999994</v>
      </c>
      <c r="HN303" s="419">
        <v>88.3</v>
      </c>
      <c r="HO303" s="420">
        <v>109.5</v>
      </c>
      <c r="HP303" s="418">
        <v>24</v>
      </c>
      <c r="HQ303" s="420">
        <v>33</v>
      </c>
      <c r="HR303" s="278">
        <v>68.494734781638996</v>
      </c>
      <c r="HS303" s="251">
        <v>74.282013091318404</v>
      </c>
      <c r="HT303" s="251">
        <v>82.320281796677904</v>
      </c>
      <c r="HU303" s="243">
        <v>84.987040434081507</v>
      </c>
      <c r="HV303" s="262"/>
      <c r="HW303" s="252"/>
      <c r="HX303" s="262"/>
      <c r="HY303" s="252"/>
      <c r="HZ303" s="278">
        <v>19.699991428206253</v>
      </c>
      <c r="IA303" s="251">
        <v>21.183637270672339</v>
      </c>
      <c r="IB303" s="251">
        <v>22.867024733752494</v>
      </c>
      <c r="IC303" s="243">
        <v>23.899951628326132</v>
      </c>
      <c r="ID303" s="262"/>
      <c r="IE303" s="252"/>
      <c r="IF303" s="262"/>
      <c r="IG303" s="252"/>
      <c r="IH303" s="278">
        <v>92.154555948335002</v>
      </c>
      <c r="II303" s="251">
        <v>98.32914991992908</v>
      </c>
      <c r="IJ303" s="251">
        <v>112.77379576935478</v>
      </c>
      <c r="IK303" s="243">
        <v>122.09519329103911</v>
      </c>
      <c r="IL303" s="266"/>
      <c r="IM303" s="262"/>
      <c r="IN303" s="252"/>
      <c r="IO303" s="418">
        <v>11</v>
      </c>
      <c r="IP303" s="284"/>
      <c r="IQ303" s="284"/>
      <c r="IR303" s="420">
        <v>15</v>
      </c>
      <c r="IS303" s="418">
        <v>58.8</v>
      </c>
      <c r="IT303" s="284"/>
      <c r="IU303" s="284"/>
      <c r="IV303" s="420">
        <v>80.099999999999994</v>
      </c>
      <c r="IW303" s="278">
        <v>23.328434002712996</v>
      </c>
      <c r="IX303" s="251">
        <v>24.937144724500975</v>
      </c>
      <c r="IY303" s="251">
        <v>28.921117626475727</v>
      </c>
      <c r="IZ303" s="243">
        <v>32.073588226967203</v>
      </c>
      <c r="JA303" s="266"/>
      <c r="JB303" s="262">
        <v>43.042678368617587</v>
      </c>
      <c r="JC303" s="284">
        <v>49.128114017398502</v>
      </c>
      <c r="JD303" s="284">
        <v>51.693101919856517</v>
      </c>
      <c r="JE303" s="252">
        <v>52.990185635191715</v>
      </c>
      <c r="JF303" s="262"/>
      <c r="JG303" s="284"/>
      <c r="JH303" s="252"/>
      <c r="JI303" s="262"/>
      <c r="JJ303" s="252"/>
      <c r="JK303" s="278">
        <v>77.345131323515318</v>
      </c>
      <c r="JL303" s="251">
        <v>83.452165153842003</v>
      </c>
      <c r="JM303" s="251">
        <v>85.828900431865137</v>
      </c>
      <c r="JN303" s="243">
        <v>95.861857428773121</v>
      </c>
      <c r="JO303" s="418">
        <v>37.6</v>
      </c>
      <c r="JP303" s="420">
        <v>29.5</v>
      </c>
      <c r="JQ303" s="278">
        <v>40.015190207400316</v>
      </c>
      <c r="JR303" s="251">
        <v>46.402570136362542</v>
      </c>
      <c r="JS303" s="251">
        <v>49.772093416079109</v>
      </c>
      <c r="JT303" s="243">
        <v>53.333976609958192</v>
      </c>
      <c r="JU303" s="418">
        <v>22.5</v>
      </c>
      <c r="JV303" s="284"/>
      <c r="JW303" s="284"/>
      <c r="JX303" s="420">
        <v>31.8</v>
      </c>
      <c r="JY303" s="262">
        <v>35.76021217654678</v>
      </c>
      <c r="JZ303" s="284">
        <v>37.614058712676005</v>
      </c>
      <c r="KA303" s="284">
        <v>37.449543262071174</v>
      </c>
      <c r="KB303" s="252">
        <v>43.44195305035938</v>
      </c>
      <c r="KC303" s="262"/>
      <c r="KD303" s="284"/>
      <c r="KE303" s="284"/>
      <c r="KF303" s="288"/>
    </row>
    <row r="304" spans="1:292" s="151" customFormat="1" ht="14">
      <c r="A304" s="869"/>
      <c r="B304" s="755" t="s">
        <v>515</v>
      </c>
      <c r="C304" s="266"/>
      <c r="D304" s="262">
        <v>80.634131387921073</v>
      </c>
      <c r="E304" s="284">
        <v>91.108264434218768</v>
      </c>
      <c r="F304" s="284">
        <v>94.865434364202315</v>
      </c>
      <c r="G304" s="284">
        <v>92.340585887254917</v>
      </c>
      <c r="H304" s="252">
        <v>99.991271390409324</v>
      </c>
      <c r="I304" s="278">
        <v>19.477603779892402</v>
      </c>
      <c r="J304" s="251">
        <v>22.589083545560499</v>
      </c>
      <c r="K304" s="251">
        <v>24.735398557974101</v>
      </c>
      <c r="L304" s="243">
        <v>28.878804752281201</v>
      </c>
      <c r="M304" s="418">
        <v>99</v>
      </c>
      <c r="N304" s="284"/>
      <c r="O304" s="284"/>
      <c r="P304" s="420">
        <v>141</v>
      </c>
      <c r="Q304" s="262"/>
      <c r="R304" s="284"/>
      <c r="S304" s="284"/>
      <c r="T304" s="252"/>
      <c r="U304" s="262"/>
      <c r="V304" s="284"/>
      <c r="W304" s="252"/>
      <c r="X304" s="610">
        <v>95.732530506413511</v>
      </c>
      <c r="Y304" s="642">
        <v>100.16829884014116</v>
      </c>
      <c r="Z304" s="642">
        <v>130.04502680673309</v>
      </c>
      <c r="AA304" s="611">
        <v>151.77341729441298</v>
      </c>
      <c r="AB304" s="262">
        <v>53.462533876601221</v>
      </c>
      <c r="AC304" s="284">
        <v>58.888291888230633</v>
      </c>
      <c r="AD304" s="284">
        <v>71.433281415510365</v>
      </c>
      <c r="AE304" s="252">
        <v>84.313095647623939</v>
      </c>
      <c r="AF304" s="418"/>
      <c r="AG304" s="284"/>
      <c r="AH304" s="284"/>
      <c r="AI304" s="419"/>
      <c r="AJ304" s="420"/>
      <c r="AK304" s="262">
        <v>99.672784951863306</v>
      </c>
      <c r="AL304" s="284"/>
      <c r="AM304" s="284"/>
      <c r="AN304" s="420">
        <v>169</v>
      </c>
      <c r="AO304" s="418">
        <v>502</v>
      </c>
      <c r="AP304" s="420">
        <v>505</v>
      </c>
      <c r="AQ304" s="610">
        <v>24.538067271331602</v>
      </c>
      <c r="AR304" s="642">
        <v>32.356785937348391</v>
      </c>
      <c r="AS304" s="642">
        <v>36.955949637536584</v>
      </c>
      <c r="AT304" s="611">
        <v>36.782500976771665</v>
      </c>
      <c r="AU304" s="278">
        <v>28.2740766103826</v>
      </c>
      <c r="AV304" s="251">
        <v>32.921457645380102</v>
      </c>
      <c r="AW304" s="251">
        <v>38.780588290020297</v>
      </c>
      <c r="AX304" s="243">
        <v>39.980427114498902</v>
      </c>
      <c r="AY304" s="418"/>
      <c r="AZ304" s="419"/>
      <c r="BA304" s="419"/>
      <c r="BB304" s="420"/>
      <c r="BC304" s="278">
        <v>39.130612747951659</v>
      </c>
      <c r="BD304" s="251">
        <v>43.840404492246584</v>
      </c>
      <c r="BE304" s="251">
        <v>45.741075562203044</v>
      </c>
      <c r="BF304" s="243">
        <v>50.155182749724545</v>
      </c>
      <c r="BG304" s="418">
        <v>54.4</v>
      </c>
      <c r="BH304" s="284"/>
      <c r="BI304" s="284"/>
      <c r="BJ304" s="420">
        <v>72.7</v>
      </c>
      <c r="BK304" s="262"/>
      <c r="BL304" s="252"/>
      <c r="BM304" s="610">
        <v>28.173692668959557</v>
      </c>
      <c r="BN304" s="642">
        <v>24.724062954017558</v>
      </c>
      <c r="BO304" s="642">
        <v>34.502474283436463</v>
      </c>
      <c r="BP304" s="611">
        <v>28.303710005744456</v>
      </c>
      <c r="BQ304" s="266"/>
      <c r="BR304" s="262"/>
      <c r="BS304" s="284"/>
      <c r="BT304" s="252"/>
      <c r="BU304" s="262"/>
      <c r="BV304" s="284"/>
      <c r="BW304" s="252"/>
      <c r="BX304" s="262"/>
      <c r="BY304" s="284"/>
      <c r="BZ304" s="252"/>
      <c r="CA304" s="262"/>
      <c r="CB304" s="284"/>
      <c r="CC304" s="252"/>
      <c r="CD304" s="262"/>
      <c r="CE304" s="284"/>
      <c r="CF304" s="252"/>
      <c r="CG304" s="262"/>
      <c r="CH304" s="284"/>
      <c r="CI304" s="252"/>
      <c r="CJ304" s="262">
        <v>98.6</v>
      </c>
      <c r="CK304" s="252">
        <v>91</v>
      </c>
      <c r="CL304" s="610">
        <v>1650.8907397627647</v>
      </c>
      <c r="CM304" s="252">
        <v>1354.1</v>
      </c>
      <c r="CN304" s="610">
        <v>84</v>
      </c>
      <c r="CO304" s="611">
        <v>1828.3419705792683</v>
      </c>
      <c r="CP304" s="756">
        <v>1269.8985095406529</v>
      </c>
      <c r="CQ304" s="757">
        <v>1460.760558460574</v>
      </c>
      <c r="CR304" s="266">
        <v>846.91351384360269</v>
      </c>
      <c r="CS304" s="266">
        <v>1002.5615733228943</v>
      </c>
      <c r="CT304" s="262">
        <v>418.0498675572</v>
      </c>
      <c r="CU304" s="252">
        <v>403.78075971610031</v>
      </c>
      <c r="CV304" s="604">
        <v>95.053627502902472</v>
      </c>
      <c r="CW304" s="748">
        <v>111.61318643716031</v>
      </c>
      <c r="CX304" s="748">
        <v>122.8733255034452</v>
      </c>
      <c r="CY304" s="605">
        <v>134.71718444805333</v>
      </c>
      <c r="CZ304" s="266">
        <v>89.49</v>
      </c>
      <c r="DA304" s="262">
        <v>82.6</v>
      </c>
      <c r="DB304" s="284">
        <v>85</v>
      </c>
      <c r="DC304" s="284">
        <v>86.9</v>
      </c>
      <c r="DD304" s="284">
        <v>95.1</v>
      </c>
      <c r="DE304" s="252">
        <v>96.3</v>
      </c>
      <c r="DF304" s="610">
        <v>74.09127697437836</v>
      </c>
      <c r="DG304" s="642">
        <v>75.842146889986552</v>
      </c>
      <c r="DH304" s="642">
        <v>82.071674822142953</v>
      </c>
      <c r="DI304" s="642">
        <v>80.891607699749258</v>
      </c>
      <c r="DJ304" s="611">
        <v>81.060853938097708</v>
      </c>
      <c r="DK304" s="262">
        <v>71.357835720172531</v>
      </c>
      <c r="DL304" s="284">
        <v>82.977747028636699</v>
      </c>
      <c r="DM304" s="284">
        <v>86.495265135456904</v>
      </c>
      <c r="DN304" s="252">
        <v>73.17220965716929</v>
      </c>
      <c r="DO304" s="278">
        <v>135.17469473675473</v>
      </c>
      <c r="DP304" s="251">
        <v>164.73042583595117</v>
      </c>
      <c r="DQ304" s="251">
        <v>235.20499076674341</v>
      </c>
      <c r="DR304" s="243">
        <v>265.30298902916087</v>
      </c>
      <c r="DS304" s="610">
        <v>130.32780303484054</v>
      </c>
      <c r="DT304" s="642">
        <v>185.57192574155491</v>
      </c>
      <c r="DU304" s="642">
        <v>224.91193120967571</v>
      </c>
      <c r="DV304" s="611">
        <v>290.63176030155211</v>
      </c>
      <c r="DW304" s="749"/>
      <c r="DX304" s="749"/>
      <c r="DY304" s="418">
        <v>0</v>
      </c>
      <c r="DZ304" s="284"/>
      <c r="EA304" s="284"/>
      <c r="EB304" s="420">
        <v>0.04</v>
      </c>
      <c r="EC304" s="266"/>
      <c r="ED304" s="266"/>
      <c r="EE304" s="262"/>
      <c r="EF304" s="252"/>
      <c r="EG304" s="262"/>
      <c r="EH304" s="252"/>
      <c r="EI304" s="262"/>
      <c r="EJ304" s="252"/>
      <c r="EK304" s="262"/>
      <c r="EL304" s="284"/>
      <c r="EM304" s="252"/>
      <c r="EN304" s="418">
        <v>4676</v>
      </c>
      <c r="EO304" s="420">
        <v>4923</v>
      </c>
      <c r="EP304" s="262"/>
      <c r="EQ304" s="252"/>
      <c r="ER304" s="262"/>
      <c r="ES304" s="252"/>
      <c r="ET304" s="262"/>
      <c r="EU304" s="284"/>
      <c r="EV304" s="284"/>
      <c r="EW304" s="252"/>
      <c r="EX304" s="278">
        <v>62.376579249659898</v>
      </c>
      <c r="EY304" s="251">
        <v>68.394008812519104</v>
      </c>
      <c r="EZ304" s="251">
        <v>76.479715942805498</v>
      </c>
      <c r="FA304" s="243">
        <v>83.530476276578</v>
      </c>
      <c r="FB304" s="262"/>
      <c r="FC304" s="252"/>
      <c r="FD304" s="262"/>
      <c r="FE304" s="284"/>
      <c r="FF304" s="284"/>
      <c r="FG304" s="252"/>
      <c r="FH304" s="262"/>
      <c r="FI304" s="252"/>
      <c r="FJ304" s="262"/>
      <c r="FK304" s="252"/>
      <c r="FL304" s="418">
        <v>1806</v>
      </c>
      <c r="FM304" s="420">
        <v>1961</v>
      </c>
      <c r="FN304" s="262"/>
      <c r="FO304" s="284"/>
      <c r="FP304" s="284"/>
      <c r="FQ304" s="252"/>
      <c r="FR304" s="262">
        <v>67</v>
      </c>
      <c r="FS304" s="606">
        <v>69</v>
      </c>
      <c r="FT304" s="606">
        <v>68</v>
      </c>
      <c r="FU304" s="643">
        <v>65</v>
      </c>
      <c r="FV304" s="262"/>
      <c r="FW304" s="252"/>
      <c r="FX304" s="262">
        <v>1833.4</v>
      </c>
      <c r="FY304" s="252"/>
      <c r="FZ304" s="278">
        <v>1542.0858078420174</v>
      </c>
      <c r="GA304" s="243">
        <v>1541.5339895631801</v>
      </c>
      <c r="GB304" s="266"/>
      <c r="GC304" s="262"/>
      <c r="GD304" s="252"/>
      <c r="GE304" s="610">
        <v>26.738220834453397</v>
      </c>
      <c r="GF304" s="642">
        <v>35.417712761933743</v>
      </c>
      <c r="GG304" s="642">
        <v>45.050666940112563</v>
      </c>
      <c r="GH304" s="611">
        <v>39.555643620856777</v>
      </c>
      <c r="GI304" s="266"/>
      <c r="GJ304" s="266"/>
      <c r="GK304" s="266"/>
      <c r="GL304" s="266">
        <v>0</v>
      </c>
      <c r="GM304" s="278">
        <v>71.624594758320697</v>
      </c>
      <c r="GN304" s="251">
        <v>76.824356271861916</v>
      </c>
      <c r="GO304" s="251">
        <v>80.683231108672615</v>
      </c>
      <c r="GP304" s="243">
        <v>90.221950496515106</v>
      </c>
      <c r="GQ304" s="278">
        <v>67.748959468200539</v>
      </c>
      <c r="GR304" s="251">
        <v>73.587214772001516</v>
      </c>
      <c r="GS304" s="251">
        <v>78.333525504287266</v>
      </c>
      <c r="GT304" s="243">
        <v>85.48837449745767</v>
      </c>
      <c r="GU304" s="278">
        <v>58.422893561007101</v>
      </c>
      <c r="GV304" s="251">
        <v>66.554274400247095</v>
      </c>
      <c r="GW304" s="251">
        <v>77.277623215224693</v>
      </c>
      <c r="GX304" s="243">
        <v>87.803650709207702</v>
      </c>
      <c r="GY304" s="278">
        <v>72.210277675250893</v>
      </c>
      <c r="GZ304" s="251">
        <v>77.412492115302399</v>
      </c>
      <c r="HA304" s="251">
        <v>82.043028985252505</v>
      </c>
      <c r="HB304" s="243">
        <v>95.007478633651004</v>
      </c>
      <c r="HC304" s="266">
        <v>149</v>
      </c>
      <c r="HD304" s="262"/>
      <c r="HE304" s="252"/>
      <c r="HF304" s="610">
        <v>70.12365441902034</v>
      </c>
      <c r="HG304" s="642">
        <v>81.749796017499946</v>
      </c>
      <c r="HH304" s="642">
        <v>96.671044006442429</v>
      </c>
      <c r="HI304" s="611">
        <v>130.0433698643057</v>
      </c>
      <c r="HJ304" s="262"/>
      <c r="HK304" s="252"/>
      <c r="HL304" s="418">
        <v>86.8</v>
      </c>
      <c r="HM304" s="419">
        <v>90</v>
      </c>
      <c r="HN304" s="419">
        <v>117.3</v>
      </c>
      <c r="HO304" s="420">
        <v>139.30000000000001</v>
      </c>
      <c r="HP304" s="418">
        <v>45</v>
      </c>
      <c r="HQ304" s="420">
        <v>63</v>
      </c>
      <c r="HR304" s="278">
        <v>85.8726565592887</v>
      </c>
      <c r="HS304" s="251">
        <v>87.422970170837203</v>
      </c>
      <c r="HT304" s="251">
        <v>91.715699856932503</v>
      </c>
      <c r="HU304" s="243">
        <v>105.669710074424</v>
      </c>
      <c r="HV304" s="262"/>
      <c r="HW304" s="252"/>
      <c r="HX304" s="262"/>
      <c r="HY304" s="252"/>
      <c r="HZ304" s="278">
        <v>32.988027701934215</v>
      </c>
      <c r="IA304" s="251">
        <v>34.850146430346598</v>
      </c>
      <c r="IB304" s="251">
        <v>36.693649426739256</v>
      </c>
      <c r="IC304" s="243">
        <v>37.731050141168467</v>
      </c>
      <c r="ID304" s="262"/>
      <c r="IE304" s="252"/>
      <c r="IF304" s="262"/>
      <c r="IG304" s="252"/>
      <c r="IH304" s="278">
        <v>138.04171101354427</v>
      </c>
      <c r="II304" s="251">
        <v>146.3600567341368</v>
      </c>
      <c r="IJ304" s="251">
        <v>152.93830135346846</v>
      </c>
      <c r="IK304" s="243">
        <v>159.7880355622344</v>
      </c>
      <c r="IL304" s="266"/>
      <c r="IM304" s="262"/>
      <c r="IN304" s="252"/>
      <c r="IO304" s="418">
        <v>22</v>
      </c>
      <c r="IP304" s="284"/>
      <c r="IQ304" s="284"/>
      <c r="IR304" s="420">
        <v>29</v>
      </c>
      <c r="IS304" s="418">
        <v>81.599999999999994</v>
      </c>
      <c r="IT304" s="284"/>
      <c r="IU304" s="284"/>
      <c r="IV304" s="420">
        <v>108.4</v>
      </c>
      <c r="IW304" s="278">
        <v>31.125816360392097</v>
      </c>
      <c r="IX304" s="251">
        <v>34.020270287229238</v>
      </c>
      <c r="IY304" s="251">
        <v>37.521130219512806</v>
      </c>
      <c r="IZ304" s="243">
        <v>43.649963576962051</v>
      </c>
      <c r="JA304" s="266"/>
      <c r="JB304" s="262">
        <v>90.132534690479659</v>
      </c>
      <c r="JC304" s="284">
        <v>110.70748966684639</v>
      </c>
      <c r="JD304" s="284">
        <v>121.49788071077032</v>
      </c>
      <c r="JE304" s="252">
        <v>113.40748369766152</v>
      </c>
      <c r="JF304" s="262"/>
      <c r="JG304" s="284"/>
      <c r="JH304" s="252"/>
      <c r="JI304" s="262"/>
      <c r="JJ304" s="252"/>
      <c r="JK304" s="278">
        <v>119.08608912532543</v>
      </c>
      <c r="JL304" s="251">
        <v>124.59218169248548</v>
      </c>
      <c r="JM304" s="251">
        <v>131.98233836351804</v>
      </c>
      <c r="JN304" s="243">
        <v>147.01755676217931</v>
      </c>
      <c r="JO304" s="418">
        <v>71.099999999999994</v>
      </c>
      <c r="JP304" s="420">
        <v>53.1</v>
      </c>
      <c r="JQ304" s="278">
        <v>59.449760788360557</v>
      </c>
      <c r="JR304" s="251">
        <v>68.932469930253546</v>
      </c>
      <c r="JS304" s="251">
        <v>81.832461561985042</v>
      </c>
      <c r="JT304" s="243">
        <v>87.555264053598549</v>
      </c>
      <c r="JU304" s="418">
        <v>32.700000000000003</v>
      </c>
      <c r="JV304" s="284"/>
      <c r="JW304" s="284"/>
      <c r="JX304" s="420">
        <v>47.5</v>
      </c>
      <c r="JY304" s="262">
        <v>72.203885445302603</v>
      </c>
      <c r="JZ304" s="284">
        <v>76.197808368263338</v>
      </c>
      <c r="KA304" s="284">
        <v>81.706386786953999</v>
      </c>
      <c r="KB304" s="252">
        <v>82.445295257513322</v>
      </c>
      <c r="KC304" s="262"/>
      <c r="KD304" s="284"/>
      <c r="KE304" s="284"/>
      <c r="KF304" s="288"/>
    </row>
    <row r="305" spans="1:292" s="151" customFormat="1" ht="14">
      <c r="A305" s="870"/>
      <c r="B305" s="755" t="s">
        <v>516</v>
      </c>
      <c r="C305" s="266"/>
      <c r="D305" s="262">
        <v>84.497484747820707</v>
      </c>
      <c r="E305" s="284">
        <v>96.450551632359819</v>
      </c>
      <c r="F305" s="284">
        <v>98.072689087149357</v>
      </c>
      <c r="G305" s="284">
        <v>84.781614880531563</v>
      </c>
      <c r="H305" s="252">
        <v>97.004538278190537</v>
      </c>
      <c r="I305" s="278">
        <v>18.055112994528798</v>
      </c>
      <c r="J305" s="251">
        <v>19.868161432396299</v>
      </c>
      <c r="K305" s="251">
        <v>21.362514520595301</v>
      </c>
      <c r="L305" s="243">
        <v>23.928895100412198</v>
      </c>
      <c r="M305" s="418">
        <v>84</v>
      </c>
      <c r="N305" s="284"/>
      <c r="O305" s="284"/>
      <c r="P305" s="420">
        <v>115</v>
      </c>
      <c r="Q305" s="262"/>
      <c r="R305" s="284"/>
      <c r="S305" s="284"/>
      <c r="T305" s="252"/>
      <c r="U305" s="262"/>
      <c r="V305" s="284"/>
      <c r="W305" s="252"/>
      <c r="X305" s="610">
        <v>80.028056898925826</v>
      </c>
      <c r="Y305" s="642">
        <v>93.983846773577824</v>
      </c>
      <c r="Z305" s="642">
        <v>122.40634749736965</v>
      </c>
      <c r="AA305" s="611">
        <v>152.73214075287248</v>
      </c>
      <c r="AB305" s="262">
        <v>78.953116519692529</v>
      </c>
      <c r="AC305" s="284">
        <v>81.338478449090331</v>
      </c>
      <c r="AD305" s="284">
        <v>96.92086068796759</v>
      </c>
      <c r="AE305" s="252">
        <v>118.69143367805228</v>
      </c>
      <c r="AF305" s="418"/>
      <c r="AG305" s="284"/>
      <c r="AH305" s="284"/>
      <c r="AI305" s="419"/>
      <c r="AJ305" s="420"/>
      <c r="AK305" s="262">
        <v>91.907862922985032</v>
      </c>
      <c r="AL305" s="284"/>
      <c r="AM305" s="284"/>
      <c r="AN305" s="420">
        <v>159</v>
      </c>
      <c r="AO305" s="418">
        <v>379</v>
      </c>
      <c r="AP305" s="420">
        <v>380</v>
      </c>
      <c r="AQ305" s="610">
        <v>21.49498421090475</v>
      </c>
      <c r="AR305" s="642">
        <v>19.57389848153365</v>
      </c>
      <c r="AS305" s="642">
        <v>19.419335746723764</v>
      </c>
      <c r="AT305" s="611">
        <v>26.085253377914562</v>
      </c>
      <c r="AU305" s="278">
        <v>21.700639338483601</v>
      </c>
      <c r="AV305" s="251">
        <v>23.6553609707587</v>
      </c>
      <c r="AW305" s="251">
        <v>25.580590414762</v>
      </c>
      <c r="AX305" s="243">
        <v>29.575913688475101</v>
      </c>
      <c r="AY305" s="418"/>
      <c r="AZ305" s="419"/>
      <c r="BA305" s="419"/>
      <c r="BB305" s="420"/>
      <c r="BC305" s="278">
        <v>33.900080265526789</v>
      </c>
      <c r="BD305" s="251">
        <v>35.16304066982417</v>
      </c>
      <c r="BE305" s="251">
        <v>42.882117161082277</v>
      </c>
      <c r="BF305" s="243">
        <v>43.698399773332277</v>
      </c>
      <c r="BG305" s="418">
        <v>69.8</v>
      </c>
      <c r="BH305" s="284"/>
      <c r="BI305" s="284"/>
      <c r="BJ305" s="420">
        <v>90.1</v>
      </c>
      <c r="BK305" s="262"/>
      <c r="BL305" s="252"/>
      <c r="BM305" s="610">
        <v>34.24786847144248</v>
      </c>
      <c r="BN305" s="642">
        <v>23.161592861357001</v>
      </c>
      <c r="BO305" s="642">
        <v>33.22319041289407</v>
      </c>
      <c r="BP305" s="611">
        <v>35.272958037615268</v>
      </c>
      <c r="BQ305" s="266"/>
      <c r="BR305" s="262"/>
      <c r="BS305" s="284"/>
      <c r="BT305" s="252"/>
      <c r="BU305" s="262"/>
      <c r="BV305" s="284"/>
      <c r="BW305" s="252"/>
      <c r="BX305" s="262"/>
      <c r="BY305" s="284"/>
      <c r="BZ305" s="252"/>
      <c r="CA305" s="262"/>
      <c r="CB305" s="284"/>
      <c r="CC305" s="252"/>
      <c r="CD305" s="262"/>
      <c r="CE305" s="284"/>
      <c r="CF305" s="252"/>
      <c r="CG305" s="262"/>
      <c r="CH305" s="284"/>
      <c r="CI305" s="252"/>
      <c r="CJ305" s="262">
        <v>95.6</v>
      </c>
      <c r="CK305" s="252">
        <v>88.9</v>
      </c>
      <c r="CL305" s="610">
        <v>1690.1330543301849</v>
      </c>
      <c r="CM305" s="252">
        <v>1334</v>
      </c>
      <c r="CN305" s="610">
        <v>87</v>
      </c>
      <c r="CO305" s="611">
        <v>1587.9873656797133</v>
      </c>
      <c r="CP305" s="756">
        <v>1343.5596100943656</v>
      </c>
      <c r="CQ305" s="757">
        <v>1567.599511251469</v>
      </c>
      <c r="CR305" s="266">
        <v>734.71694233257517</v>
      </c>
      <c r="CS305" s="266">
        <v>1008.420560163084</v>
      </c>
      <c r="CT305" s="262">
        <v>426.64271024990256</v>
      </c>
      <c r="CU305" s="252">
        <v>393.62303118758001</v>
      </c>
      <c r="CV305" s="604">
        <v>71.474228154399341</v>
      </c>
      <c r="CW305" s="748">
        <v>78.942151639289079</v>
      </c>
      <c r="CX305" s="748">
        <v>97.700262645618352</v>
      </c>
      <c r="CY305" s="605">
        <v>104.50583964842238</v>
      </c>
      <c r="CZ305" s="266">
        <v>64.63</v>
      </c>
      <c r="DA305" s="262">
        <v>82.8</v>
      </c>
      <c r="DB305" s="284">
        <v>82.1</v>
      </c>
      <c r="DC305" s="284">
        <v>78.099999999999994</v>
      </c>
      <c r="DD305" s="284">
        <v>89.9</v>
      </c>
      <c r="DE305" s="252">
        <v>94.2</v>
      </c>
      <c r="DF305" s="610">
        <v>62.984442227414625</v>
      </c>
      <c r="DG305" s="642">
        <v>62.913305828297105</v>
      </c>
      <c r="DH305" s="642">
        <v>65.610347179178675</v>
      </c>
      <c r="DI305" s="642">
        <v>61.711963362752421</v>
      </c>
      <c r="DJ305" s="611">
        <v>64.017951968416909</v>
      </c>
      <c r="DK305" s="262">
        <v>68.448675278252864</v>
      </c>
      <c r="DL305" s="284">
        <v>83.915056445520818</v>
      </c>
      <c r="DM305" s="284">
        <v>86.725753420667814</v>
      </c>
      <c r="DN305" s="252">
        <v>72.367043134406316</v>
      </c>
      <c r="DO305" s="278">
        <v>97.173015493988729</v>
      </c>
      <c r="DP305" s="251">
        <v>96.603448850825757</v>
      </c>
      <c r="DQ305" s="251">
        <v>147.07083767256213</v>
      </c>
      <c r="DR305" s="243">
        <v>175.86554462271653</v>
      </c>
      <c r="DS305" s="610">
        <v>101.56962158075554</v>
      </c>
      <c r="DT305" s="642">
        <v>140.0326014987003</v>
      </c>
      <c r="DU305" s="642">
        <v>167.46516964107107</v>
      </c>
      <c r="DV305" s="611">
        <v>209.69684193014228</v>
      </c>
      <c r="DW305" s="749"/>
      <c r="DX305" s="749"/>
      <c r="DY305" s="418">
        <v>839.73</v>
      </c>
      <c r="DZ305" s="284"/>
      <c r="EA305" s="284"/>
      <c r="EB305" s="420">
        <v>0</v>
      </c>
      <c r="EC305" s="266"/>
      <c r="ED305" s="266"/>
      <c r="EE305" s="262"/>
      <c r="EF305" s="252"/>
      <c r="EG305" s="262"/>
      <c r="EH305" s="252"/>
      <c r="EI305" s="262"/>
      <c r="EJ305" s="252"/>
      <c r="EK305" s="262"/>
      <c r="EL305" s="284"/>
      <c r="EM305" s="252"/>
      <c r="EN305" s="418">
        <v>3482</v>
      </c>
      <c r="EO305" s="420">
        <v>3598</v>
      </c>
      <c r="EP305" s="262"/>
      <c r="EQ305" s="252"/>
      <c r="ER305" s="262"/>
      <c r="ES305" s="252"/>
      <c r="ET305" s="262"/>
      <c r="EU305" s="284"/>
      <c r="EV305" s="284"/>
      <c r="EW305" s="252"/>
      <c r="EX305" s="278">
        <v>53.299707581448097</v>
      </c>
      <c r="EY305" s="251">
        <v>64.156573895880101</v>
      </c>
      <c r="EZ305" s="251">
        <v>65.540611407224404</v>
      </c>
      <c r="FA305" s="243">
        <v>74.290467894821603</v>
      </c>
      <c r="FB305" s="262"/>
      <c r="FC305" s="252"/>
      <c r="FD305" s="262"/>
      <c r="FE305" s="284"/>
      <c r="FF305" s="284"/>
      <c r="FG305" s="252"/>
      <c r="FH305" s="262"/>
      <c r="FI305" s="252"/>
      <c r="FJ305" s="262"/>
      <c r="FK305" s="252"/>
      <c r="FL305" s="418">
        <v>1379</v>
      </c>
      <c r="FM305" s="420">
        <v>1397</v>
      </c>
      <c r="FN305" s="262"/>
      <c r="FO305" s="284"/>
      <c r="FP305" s="284"/>
      <c r="FQ305" s="252"/>
      <c r="FR305" s="262">
        <v>75</v>
      </c>
      <c r="FS305" s="606">
        <v>85</v>
      </c>
      <c r="FT305" s="606">
        <v>79</v>
      </c>
      <c r="FU305" s="643">
        <v>71</v>
      </c>
      <c r="FV305" s="262"/>
      <c r="FW305" s="252"/>
      <c r="FX305" s="262">
        <v>1682</v>
      </c>
      <c r="FY305" s="252"/>
      <c r="FZ305" s="278">
        <v>1197.216176874846</v>
      </c>
      <c r="GA305" s="243">
        <v>1195.9721887179805</v>
      </c>
      <c r="GB305" s="266"/>
      <c r="GC305" s="262"/>
      <c r="GD305" s="252"/>
      <c r="GE305" s="610">
        <v>17.547826459994571</v>
      </c>
      <c r="GF305" s="642">
        <v>25.072171011612419</v>
      </c>
      <c r="GG305" s="642">
        <v>29.049612864062279</v>
      </c>
      <c r="GH305" s="611">
        <v>27.584807973711559</v>
      </c>
      <c r="GI305" s="266"/>
      <c r="GJ305" s="266"/>
      <c r="GK305" s="266"/>
      <c r="GL305" s="266">
        <v>0</v>
      </c>
      <c r="GM305" s="278">
        <v>68.33201907678999</v>
      </c>
      <c r="GN305" s="251">
        <v>73.070406434521544</v>
      </c>
      <c r="GO305" s="251">
        <v>77.277668123128265</v>
      </c>
      <c r="GP305" s="243">
        <v>85.305725913459142</v>
      </c>
      <c r="GQ305" s="278">
        <v>65.504760980734872</v>
      </c>
      <c r="GR305" s="251">
        <v>70.547653050400314</v>
      </c>
      <c r="GS305" s="251">
        <v>73.645731126251306</v>
      </c>
      <c r="GT305" s="243">
        <v>79.935745376677161</v>
      </c>
      <c r="GU305" s="278">
        <v>52.542377754821203</v>
      </c>
      <c r="GV305" s="251">
        <v>57.738627158228198</v>
      </c>
      <c r="GW305" s="251">
        <v>67.0248970581533</v>
      </c>
      <c r="GX305" s="243">
        <v>74.396986527782005</v>
      </c>
      <c r="GY305" s="278">
        <v>55.131744377255202</v>
      </c>
      <c r="GZ305" s="251">
        <v>61.209961880674399</v>
      </c>
      <c r="HA305" s="251">
        <v>65.712334120544796</v>
      </c>
      <c r="HB305" s="243">
        <v>74.910446632412501</v>
      </c>
      <c r="HC305" s="266">
        <v>148</v>
      </c>
      <c r="HD305" s="262"/>
      <c r="HE305" s="252"/>
      <c r="HF305" s="610">
        <v>79.954982125083291</v>
      </c>
      <c r="HG305" s="642">
        <v>91.026670609167496</v>
      </c>
      <c r="HH305" s="642">
        <v>108.5470205496789</v>
      </c>
      <c r="HI305" s="611">
        <v>152.06024209089003</v>
      </c>
      <c r="HJ305" s="262"/>
      <c r="HK305" s="252"/>
      <c r="HL305" s="418">
        <v>69.099999999999994</v>
      </c>
      <c r="HM305" s="419">
        <v>78.400000000000006</v>
      </c>
      <c r="HN305" s="419">
        <v>79.900000000000006</v>
      </c>
      <c r="HO305" s="420">
        <v>114.3</v>
      </c>
      <c r="HP305" s="418">
        <v>52</v>
      </c>
      <c r="HQ305" s="420">
        <v>72</v>
      </c>
      <c r="HR305" s="278">
        <v>61.114651548713503</v>
      </c>
      <c r="HS305" s="251">
        <v>61.871699657047103</v>
      </c>
      <c r="HT305" s="251">
        <v>64.429661029885807</v>
      </c>
      <c r="HU305" s="243">
        <v>68.450516113645406</v>
      </c>
      <c r="HV305" s="262"/>
      <c r="HW305" s="252"/>
      <c r="HX305" s="262"/>
      <c r="HY305" s="252"/>
      <c r="HZ305" s="278">
        <v>24.400006548691721</v>
      </c>
      <c r="IA305" s="251">
        <v>25.800037343590855</v>
      </c>
      <c r="IB305" s="251">
        <v>27.800128707305358</v>
      </c>
      <c r="IC305" s="243">
        <v>29.200132891949128</v>
      </c>
      <c r="ID305" s="262"/>
      <c r="IE305" s="252"/>
      <c r="IF305" s="262"/>
      <c r="IG305" s="252"/>
      <c r="IH305" s="278">
        <v>113.42905253791328</v>
      </c>
      <c r="II305" s="251">
        <v>122.18093003613522</v>
      </c>
      <c r="IJ305" s="251">
        <v>130.53887605042254</v>
      </c>
      <c r="IK305" s="243">
        <v>137.12169201133545</v>
      </c>
      <c r="IL305" s="266"/>
      <c r="IM305" s="262"/>
      <c r="IN305" s="252"/>
      <c r="IO305" s="418">
        <v>22</v>
      </c>
      <c r="IP305" s="284"/>
      <c r="IQ305" s="284"/>
      <c r="IR305" s="420">
        <v>29</v>
      </c>
      <c r="IS305" s="418">
        <v>69.099999999999994</v>
      </c>
      <c r="IT305" s="284"/>
      <c r="IU305" s="284"/>
      <c r="IV305" s="420">
        <v>90.7</v>
      </c>
      <c r="IW305" s="278">
        <v>24.042691054243299</v>
      </c>
      <c r="IX305" s="251">
        <v>26.839571023139559</v>
      </c>
      <c r="IY305" s="251">
        <v>28.657763492492503</v>
      </c>
      <c r="IZ305" s="243">
        <v>33.78158927656208</v>
      </c>
      <c r="JA305" s="266"/>
      <c r="JB305" s="262">
        <v>90.778564604797566</v>
      </c>
      <c r="JC305" s="284">
        <v>103.16006923733188</v>
      </c>
      <c r="JD305" s="284">
        <v>122.19088949275837</v>
      </c>
      <c r="JE305" s="252">
        <v>112.06421474255032</v>
      </c>
      <c r="JF305" s="262"/>
      <c r="JG305" s="284"/>
      <c r="JH305" s="252"/>
      <c r="JI305" s="262"/>
      <c r="JJ305" s="252"/>
      <c r="JK305" s="278">
        <v>71.845366224535937</v>
      </c>
      <c r="JL305" s="251">
        <v>82.993285047987442</v>
      </c>
      <c r="JM305" s="251">
        <v>90.035865686790515</v>
      </c>
      <c r="JN305" s="243">
        <v>96.457086186747958</v>
      </c>
      <c r="JO305" s="418">
        <v>65.900000000000006</v>
      </c>
      <c r="JP305" s="420">
        <v>51.8</v>
      </c>
      <c r="JQ305" s="278">
        <v>54.571788653937936</v>
      </c>
      <c r="JR305" s="251">
        <v>61.775700777259871</v>
      </c>
      <c r="JS305" s="251">
        <v>70.113288619233629</v>
      </c>
      <c r="JT305" s="243">
        <v>84.551928162133606</v>
      </c>
      <c r="JU305" s="418">
        <v>31.4</v>
      </c>
      <c r="JV305" s="284"/>
      <c r="JW305" s="284"/>
      <c r="JX305" s="420">
        <v>47</v>
      </c>
      <c r="JY305" s="262">
        <v>75.266051194938512</v>
      </c>
      <c r="JZ305" s="284">
        <v>79.839742693967494</v>
      </c>
      <c r="KA305" s="284">
        <v>88.777773774165055</v>
      </c>
      <c r="KB305" s="252">
        <v>92.103162799357293</v>
      </c>
      <c r="KC305" s="262"/>
      <c r="KD305" s="284"/>
      <c r="KE305" s="284"/>
      <c r="KF305" s="288"/>
    </row>
    <row r="306" spans="1:292" s="151" customFormat="1" ht="15" customHeight="1">
      <c r="A306" s="871" t="s">
        <v>517</v>
      </c>
      <c r="B306" s="758" t="s">
        <v>518</v>
      </c>
      <c r="C306" s="266"/>
      <c r="D306" s="262">
        <v>7.5702924407115333</v>
      </c>
      <c r="E306" s="284">
        <v>7.8809803090498347</v>
      </c>
      <c r="F306" s="284">
        <v>8.230737441592936</v>
      </c>
      <c r="G306" s="284">
        <v>5.403571609008428</v>
      </c>
      <c r="H306" s="252">
        <v>2.4151094469926253</v>
      </c>
      <c r="I306" s="278">
        <v>29.1071630631</v>
      </c>
      <c r="J306" s="251">
        <v>31.1426163370433</v>
      </c>
      <c r="K306" s="251">
        <v>34.899191211263101</v>
      </c>
      <c r="L306" s="243">
        <v>35.250303920890602</v>
      </c>
      <c r="M306" s="418">
        <v>134.71</v>
      </c>
      <c r="N306" s="419"/>
      <c r="O306" s="419"/>
      <c r="P306" s="420">
        <v>176.9</v>
      </c>
      <c r="Q306" s="262"/>
      <c r="R306" s="284"/>
      <c r="S306" s="284"/>
      <c r="T306" s="252"/>
      <c r="U306" s="262"/>
      <c r="V306" s="284"/>
      <c r="W306" s="252"/>
      <c r="X306" s="610">
        <v>124.36741005385142</v>
      </c>
      <c r="Y306" s="642">
        <v>127.33214062684017</v>
      </c>
      <c r="Z306" s="642">
        <v>179.53608240958496</v>
      </c>
      <c r="AA306" s="611">
        <v>90.407551383128094</v>
      </c>
      <c r="AB306" s="262">
        <v>125.19308074472538</v>
      </c>
      <c r="AC306" s="284">
        <v>127.38684657746943</v>
      </c>
      <c r="AD306" s="284">
        <v>150.93762510244625</v>
      </c>
      <c r="AE306" s="252">
        <v>124.32650191494766</v>
      </c>
      <c r="AF306" s="418"/>
      <c r="AG306" s="284"/>
      <c r="AH306" s="284"/>
      <c r="AI306" s="419"/>
      <c r="AJ306" s="420"/>
      <c r="AK306" s="262">
        <v>63</v>
      </c>
      <c r="AL306" s="284"/>
      <c r="AM306" s="284"/>
      <c r="AN306" s="420">
        <v>99.5</v>
      </c>
      <c r="AO306" s="418">
        <v>13</v>
      </c>
      <c r="AP306" s="420">
        <v>8.2100000000000009</v>
      </c>
      <c r="AQ306" s="610">
        <v>120.22494699147821</v>
      </c>
      <c r="AR306" s="642">
        <v>121.69110719962495</v>
      </c>
      <c r="AS306" s="642">
        <v>130.20047501673247</v>
      </c>
      <c r="AT306" s="611">
        <v>103.58608350473958</v>
      </c>
      <c r="AU306" s="278">
        <v>102.315594720997</v>
      </c>
      <c r="AV306" s="251">
        <v>114.326360576995</v>
      </c>
      <c r="AW306" s="251">
        <v>112.291400091295</v>
      </c>
      <c r="AX306" s="243">
        <v>105.94422340279399</v>
      </c>
      <c r="AY306" s="418"/>
      <c r="AZ306" s="419"/>
      <c r="BA306" s="419"/>
      <c r="BB306" s="420"/>
      <c r="BC306" s="278">
        <v>23.120789569478315</v>
      </c>
      <c r="BD306" s="251">
        <v>23.555031682656622</v>
      </c>
      <c r="BE306" s="251">
        <v>25.12447917707361</v>
      </c>
      <c r="BF306" s="243">
        <v>24.680729498267624</v>
      </c>
      <c r="BG306" s="418">
        <v>7.83</v>
      </c>
      <c r="BH306" s="284"/>
      <c r="BI306" s="284"/>
      <c r="BJ306" s="420">
        <v>8.7899999999999991</v>
      </c>
      <c r="BK306" s="262"/>
      <c r="BL306" s="252"/>
      <c r="BM306" s="610">
        <v>18.859519622156647</v>
      </c>
      <c r="BN306" s="642">
        <v>16.18731340379879</v>
      </c>
      <c r="BO306" s="642">
        <v>19.935186401453045</v>
      </c>
      <c r="BP306" s="611">
        <v>12.806223119978956</v>
      </c>
      <c r="BQ306" s="266"/>
      <c r="BR306" s="262"/>
      <c r="BS306" s="284"/>
      <c r="BT306" s="252"/>
      <c r="BU306" s="262"/>
      <c r="BV306" s="284"/>
      <c r="BW306" s="252"/>
      <c r="BX306" s="262"/>
      <c r="BY306" s="284"/>
      <c r="BZ306" s="252"/>
      <c r="CA306" s="262"/>
      <c r="CB306" s="284"/>
      <c r="CC306" s="252"/>
      <c r="CD306" s="262"/>
      <c r="CE306" s="284"/>
      <c r="CF306" s="252"/>
      <c r="CG306" s="262"/>
      <c r="CH306" s="284"/>
      <c r="CI306" s="252"/>
      <c r="CJ306" s="262">
        <v>0</v>
      </c>
      <c r="CK306" s="252">
        <v>0</v>
      </c>
      <c r="CL306" s="610">
        <v>34.814454129628366</v>
      </c>
      <c r="CM306" s="252">
        <v>16.5</v>
      </c>
      <c r="CN306" s="610">
        <v>63</v>
      </c>
      <c r="CO306" s="611">
        <v>62.295180243567103</v>
      </c>
      <c r="CP306" s="756">
        <v>104.95499253628329</v>
      </c>
      <c r="CQ306" s="757">
        <v>63.37747196661897</v>
      </c>
      <c r="CR306" s="266">
        <v>96.949522134239885</v>
      </c>
      <c r="CS306" s="266">
        <v>104.22166830648381</v>
      </c>
      <c r="CT306" s="262">
        <v>46.812950966873558</v>
      </c>
      <c r="CU306" s="252">
        <v>22.025249090986389</v>
      </c>
      <c r="CV306" s="604">
        <v>305.58972256389228</v>
      </c>
      <c r="CW306" s="748">
        <v>332.57934059908149</v>
      </c>
      <c r="CX306" s="748">
        <v>379.06897723411481</v>
      </c>
      <c r="CY306" s="605">
        <v>376.58183840912255</v>
      </c>
      <c r="CZ306" s="266">
        <v>3.9540000000000002</v>
      </c>
      <c r="DA306" s="262">
        <v>5.35</v>
      </c>
      <c r="DB306" s="284">
        <v>5.79</v>
      </c>
      <c r="DC306" s="284">
        <v>5.66</v>
      </c>
      <c r="DD306" s="284">
        <v>3.09</v>
      </c>
      <c r="DE306" s="252">
        <v>1.43</v>
      </c>
      <c r="DF306" s="610">
        <v>6.5756870284662901</v>
      </c>
      <c r="DG306" s="642">
        <v>7.2834424130665498</v>
      </c>
      <c r="DH306" s="642">
        <v>7.6884943931512444</v>
      </c>
      <c r="DI306" s="642">
        <v>5.4992243605700155</v>
      </c>
      <c r="DJ306" s="611">
        <v>1.9493969810124725</v>
      </c>
      <c r="DK306" s="262">
        <v>7.2455402556799919</v>
      </c>
      <c r="DL306" s="284">
        <v>7.5030863732067585</v>
      </c>
      <c r="DM306" s="284">
        <v>8.6126204126562946</v>
      </c>
      <c r="DN306" s="252">
        <v>4.0673395018812712</v>
      </c>
      <c r="DO306" s="278">
        <v>60.667387634877223</v>
      </c>
      <c r="DP306" s="251">
        <v>75.762477239179645</v>
      </c>
      <c r="DQ306" s="251">
        <v>89.097848486520476</v>
      </c>
      <c r="DR306" s="243">
        <v>86.217361506351537</v>
      </c>
      <c r="DS306" s="610">
        <v>144.11087156679338</v>
      </c>
      <c r="DT306" s="642">
        <v>180.31243309809375</v>
      </c>
      <c r="DU306" s="642">
        <v>167.60980982240454</v>
      </c>
      <c r="DV306" s="611">
        <v>0.33714599584664401</v>
      </c>
      <c r="DW306" s="749"/>
      <c r="DX306" s="749"/>
      <c r="DY306" s="418">
        <v>34.869999999999997</v>
      </c>
      <c r="DZ306" s="284"/>
      <c r="EA306" s="284"/>
      <c r="EB306" s="420">
        <v>1072.4000000000001</v>
      </c>
      <c r="EC306" s="266"/>
      <c r="ED306" s="266"/>
      <c r="EE306" s="262"/>
      <c r="EF306" s="252"/>
      <c r="EG306" s="262"/>
      <c r="EH306" s="252"/>
      <c r="EI306" s="262"/>
      <c r="EJ306" s="252"/>
      <c r="EK306" s="262"/>
      <c r="EL306" s="284"/>
      <c r="EM306" s="252"/>
      <c r="EN306" s="418">
        <v>132.97999999999999</v>
      </c>
      <c r="EO306" s="420">
        <v>123.02</v>
      </c>
      <c r="EP306" s="262"/>
      <c r="EQ306" s="252"/>
      <c r="ER306" s="262"/>
      <c r="ES306" s="252"/>
      <c r="ET306" s="262"/>
      <c r="EU306" s="284"/>
      <c r="EV306" s="284"/>
      <c r="EW306" s="252"/>
      <c r="EX306" s="278">
        <v>52.690210722741398</v>
      </c>
      <c r="EY306" s="251">
        <v>57.639552684577303</v>
      </c>
      <c r="EZ306" s="251">
        <v>66.981517281036503</v>
      </c>
      <c r="FA306" s="243">
        <v>73.591514886422601</v>
      </c>
      <c r="FB306" s="262"/>
      <c r="FC306" s="252"/>
      <c r="FD306" s="262"/>
      <c r="FE306" s="284"/>
      <c r="FF306" s="284"/>
      <c r="FG306" s="252"/>
      <c r="FH306" s="262"/>
      <c r="FI306" s="252"/>
      <c r="FJ306" s="262"/>
      <c r="FK306" s="252"/>
      <c r="FL306" s="418">
        <v>69.22</v>
      </c>
      <c r="FM306" s="420">
        <v>66.790000000000006</v>
      </c>
      <c r="FN306" s="262"/>
      <c r="FO306" s="284"/>
      <c r="FP306" s="284"/>
      <c r="FQ306" s="252"/>
      <c r="FR306" s="262">
        <v>6</v>
      </c>
      <c r="FS306" s="606">
        <v>5</v>
      </c>
      <c r="FT306" s="606">
        <v>4</v>
      </c>
      <c r="FU306" s="643">
        <v>2</v>
      </c>
      <c r="FV306" s="262"/>
      <c r="FW306" s="252"/>
      <c r="FX306" s="262">
        <v>52.5</v>
      </c>
      <c r="FY306" s="252"/>
      <c r="FZ306" s="262">
        <v>82.7</v>
      </c>
      <c r="GA306" s="252">
        <v>75.5</v>
      </c>
      <c r="GB306" s="266"/>
      <c r="GC306" s="262"/>
      <c r="GD306" s="252"/>
      <c r="GE306" s="610">
        <v>113.14818606990643</v>
      </c>
      <c r="GF306" s="642">
        <v>126.91910027969161</v>
      </c>
      <c r="GG306" s="642">
        <v>124.49407788329088</v>
      </c>
      <c r="GH306" s="611">
        <v>100.19100360666891</v>
      </c>
      <c r="GI306" s="266"/>
      <c r="GJ306" s="266"/>
      <c r="GK306" s="266"/>
      <c r="GL306" s="266">
        <v>13.687817746513705</v>
      </c>
      <c r="GM306" s="278">
        <v>28.98127933763411</v>
      </c>
      <c r="GN306" s="251">
        <v>31.777993234683226</v>
      </c>
      <c r="GO306" s="251">
        <v>31.012631237641003</v>
      </c>
      <c r="GP306" s="243">
        <v>30.803697794760975</v>
      </c>
      <c r="GQ306" s="278">
        <v>13.723229898232038</v>
      </c>
      <c r="GR306" s="251">
        <v>14.423865787652772</v>
      </c>
      <c r="GS306" s="251">
        <v>16.01571920964075</v>
      </c>
      <c r="GT306" s="243">
        <v>15.8218473461865</v>
      </c>
      <c r="GU306" s="278">
        <v>37.466279142831603</v>
      </c>
      <c r="GV306" s="251">
        <v>42.8423805728426</v>
      </c>
      <c r="GW306" s="251">
        <v>43.762748044809001</v>
      </c>
      <c r="GX306" s="243">
        <v>44.334469725168297</v>
      </c>
      <c r="GY306" s="278">
        <v>39.082758557799302</v>
      </c>
      <c r="GZ306" s="251">
        <v>43.434227742079898</v>
      </c>
      <c r="HA306" s="251">
        <v>43.9416418016514</v>
      </c>
      <c r="HB306" s="243">
        <v>40.579743038523098</v>
      </c>
      <c r="HC306" s="266">
        <v>20.100000000000001</v>
      </c>
      <c r="HD306" s="262"/>
      <c r="HE306" s="252"/>
      <c r="HF306" s="610">
        <v>52.632088507974373</v>
      </c>
      <c r="HG306" s="642">
        <v>61.107072327335466</v>
      </c>
      <c r="HH306" s="642">
        <v>72.590643807345984</v>
      </c>
      <c r="HI306" s="611">
        <v>41.982584305194528</v>
      </c>
      <c r="HJ306" s="262"/>
      <c r="HK306" s="252"/>
      <c r="HL306" s="418">
        <v>182.56</v>
      </c>
      <c r="HM306" s="419">
        <v>198.58</v>
      </c>
      <c r="HN306" s="419">
        <v>243.71</v>
      </c>
      <c r="HO306" s="420">
        <v>248.03</v>
      </c>
      <c r="HP306" s="418">
        <v>2.38</v>
      </c>
      <c r="HQ306" s="420">
        <v>3.3</v>
      </c>
      <c r="HR306" s="278">
        <v>131.89369117271099</v>
      </c>
      <c r="HS306" s="251">
        <v>145.61337416101699</v>
      </c>
      <c r="HT306" s="251">
        <v>149.45116672909299</v>
      </c>
      <c r="HU306" s="243">
        <v>143.45156636804799</v>
      </c>
      <c r="HV306" s="262"/>
      <c r="HW306" s="252"/>
      <c r="HX306" s="262"/>
      <c r="HY306" s="252"/>
      <c r="HZ306" s="278">
        <v>5.7732047420302885</v>
      </c>
      <c r="IA306" s="251">
        <v>6.4425949471038635</v>
      </c>
      <c r="IB306" s="251">
        <v>6.6915215935345431</v>
      </c>
      <c r="IC306" s="243">
        <v>6.1822202475575789</v>
      </c>
      <c r="ID306" s="262"/>
      <c r="IE306" s="252"/>
      <c r="IF306" s="262"/>
      <c r="IG306" s="252"/>
      <c r="IH306" s="278">
        <v>177.03541503101809</v>
      </c>
      <c r="II306" s="251">
        <v>194.49983442774072</v>
      </c>
      <c r="IJ306" s="251">
        <v>213.87917164846999</v>
      </c>
      <c r="IK306" s="243">
        <v>187.55714674531578</v>
      </c>
      <c r="IL306" s="266"/>
      <c r="IM306" s="262"/>
      <c r="IN306" s="252"/>
      <c r="IO306" s="418">
        <v>34.229999999999997</v>
      </c>
      <c r="IP306" s="284"/>
      <c r="IQ306" s="284"/>
      <c r="IR306" s="420">
        <v>38.979999999999997</v>
      </c>
      <c r="IS306" s="418">
        <v>94.32</v>
      </c>
      <c r="IT306" s="284"/>
      <c r="IU306" s="284"/>
      <c r="IV306" s="420">
        <v>120.6</v>
      </c>
      <c r="IW306" s="278">
        <v>152.74592164356346</v>
      </c>
      <c r="IX306" s="251">
        <v>179.76885028850711</v>
      </c>
      <c r="IY306" s="251">
        <v>197.33272653763632</v>
      </c>
      <c r="IZ306" s="243">
        <v>178.53379943273566</v>
      </c>
      <c r="JA306" s="266"/>
      <c r="JB306" s="262">
        <v>18.875500901495187</v>
      </c>
      <c r="JC306" s="284">
        <v>18.275127486338949</v>
      </c>
      <c r="JD306" s="284">
        <v>22.962829470402596</v>
      </c>
      <c r="JE306" s="252">
        <v>11.647378608408616</v>
      </c>
      <c r="JF306" s="262"/>
      <c r="JG306" s="284"/>
      <c r="JH306" s="252"/>
      <c r="JI306" s="262"/>
      <c r="JJ306" s="252"/>
      <c r="JK306" s="278">
        <v>288.16520279150859</v>
      </c>
      <c r="JL306" s="251">
        <v>290.80978204137284</v>
      </c>
      <c r="JM306" s="251">
        <v>311.68278013462321</v>
      </c>
      <c r="JN306" s="243">
        <v>316.89159247526806</v>
      </c>
      <c r="JO306" s="418">
        <v>0</v>
      </c>
      <c r="JP306" s="420">
        <v>0</v>
      </c>
      <c r="JQ306" s="278">
        <v>27.857564958883966</v>
      </c>
      <c r="JR306" s="251">
        <v>32.178428980063757</v>
      </c>
      <c r="JS306" s="251">
        <v>35.444362673384866</v>
      </c>
      <c r="JT306" s="243">
        <v>36.166159252978645</v>
      </c>
      <c r="JU306" s="418">
        <v>68.45</v>
      </c>
      <c r="JV306" s="284"/>
      <c r="JW306" s="284"/>
      <c r="JX306" s="420">
        <v>82.79</v>
      </c>
      <c r="JY306" s="262">
        <v>11.846081792891491</v>
      </c>
      <c r="JZ306" s="284">
        <v>11.53334753481545</v>
      </c>
      <c r="KA306" s="284">
        <v>11.278028928377674</v>
      </c>
      <c r="KB306" s="252">
        <v>6.3016181369024684</v>
      </c>
      <c r="KC306" s="262"/>
      <c r="KD306" s="284"/>
      <c r="KE306" s="284"/>
      <c r="KF306" s="288"/>
    </row>
    <row r="307" spans="1:292" s="151" customFormat="1" ht="14">
      <c r="A307" s="872"/>
      <c r="B307" s="758" t="s">
        <v>519</v>
      </c>
      <c r="C307" s="266"/>
      <c r="D307" s="262">
        <v>0</v>
      </c>
      <c r="E307" s="284">
        <v>0</v>
      </c>
      <c r="F307" s="284">
        <v>0</v>
      </c>
      <c r="G307" s="284">
        <v>0</v>
      </c>
      <c r="H307" s="252">
        <v>0</v>
      </c>
      <c r="I307" s="278">
        <v>5.0484877257530796</v>
      </c>
      <c r="J307" s="251">
        <v>5.6420672949888404</v>
      </c>
      <c r="K307" s="251">
        <v>5.9055904606076401</v>
      </c>
      <c r="L307" s="243">
        <v>7.2223526013565698</v>
      </c>
      <c r="M307" s="418">
        <v>12.03</v>
      </c>
      <c r="N307" s="419"/>
      <c r="O307" s="419"/>
      <c r="P307" s="420">
        <v>18.43</v>
      </c>
      <c r="Q307" s="262"/>
      <c r="R307" s="284"/>
      <c r="S307" s="284"/>
      <c r="T307" s="252"/>
      <c r="U307" s="262"/>
      <c r="V307" s="284"/>
      <c r="W307" s="252"/>
      <c r="X307" s="610">
        <v>11.417062809496992</v>
      </c>
      <c r="Y307" s="642">
        <v>12.834206345784827</v>
      </c>
      <c r="Z307" s="642">
        <v>18.263427184618294</v>
      </c>
      <c r="AA307" s="611">
        <v>13.870751516652884</v>
      </c>
      <c r="AB307" s="262">
        <v>13.581757917271997</v>
      </c>
      <c r="AC307" s="284">
        <v>13.872611275439679</v>
      </c>
      <c r="AD307" s="284">
        <v>16.604153822203827</v>
      </c>
      <c r="AE307" s="252">
        <v>13.539335328882572</v>
      </c>
      <c r="AF307" s="418"/>
      <c r="AG307" s="284"/>
      <c r="AH307" s="284"/>
      <c r="AI307" s="419"/>
      <c r="AJ307" s="420"/>
      <c r="AK307" s="262">
        <v>10.72</v>
      </c>
      <c r="AL307" s="284"/>
      <c r="AM307" s="284"/>
      <c r="AN307" s="420">
        <v>11.97</v>
      </c>
      <c r="AO307" s="418">
        <v>1.94</v>
      </c>
      <c r="AP307" s="420">
        <v>1.65</v>
      </c>
      <c r="AQ307" s="610">
        <v>86.181613743372353</v>
      </c>
      <c r="AR307" s="642">
        <v>19.328566207109702</v>
      </c>
      <c r="AS307" s="642">
        <v>22.577721935209262</v>
      </c>
      <c r="AT307" s="611">
        <v>22.040969782627812</v>
      </c>
      <c r="AU307" s="278">
        <v>6.8665230343824897</v>
      </c>
      <c r="AV307" s="251">
        <v>7.3904334634306403</v>
      </c>
      <c r="AW307" s="251">
        <v>7.6677218764861497</v>
      </c>
      <c r="AX307" s="243">
        <v>10.633759806719</v>
      </c>
      <c r="AY307" s="418"/>
      <c r="AZ307" s="419"/>
      <c r="BA307" s="419"/>
      <c r="BB307" s="420"/>
      <c r="BC307" s="278">
        <v>7.6509414008440517</v>
      </c>
      <c r="BD307" s="251">
        <v>8.2030869956841581</v>
      </c>
      <c r="BE307" s="251">
        <v>8.5685936236741611</v>
      </c>
      <c r="BF307" s="243">
        <v>9.0043610091729178</v>
      </c>
      <c r="BG307" s="418">
        <v>7.83</v>
      </c>
      <c r="BH307" s="284"/>
      <c r="BI307" s="284"/>
      <c r="BJ307" s="420">
        <v>8.66</v>
      </c>
      <c r="BK307" s="262"/>
      <c r="BL307" s="252"/>
      <c r="BM307" s="610">
        <v>3.0820481061160687</v>
      </c>
      <c r="BN307" s="642">
        <v>2.9691900257361441</v>
      </c>
      <c r="BO307" s="642">
        <v>3.795043503769894</v>
      </c>
      <c r="BP307" s="611">
        <v>3.1434730893753473</v>
      </c>
      <c r="BQ307" s="266"/>
      <c r="BR307" s="262"/>
      <c r="BS307" s="284"/>
      <c r="BT307" s="252"/>
      <c r="BU307" s="262"/>
      <c r="BV307" s="284"/>
      <c r="BW307" s="252"/>
      <c r="BX307" s="262"/>
      <c r="BY307" s="284"/>
      <c r="BZ307" s="252"/>
      <c r="CA307" s="262"/>
      <c r="CB307" s="284"/>
      <c r="CC307" s="252"/>
      <c r="CD307" s="262"/>
      <c r="CE307" s="284"/>
      <c r="CF307" s="252"/>
      <c r="CG307" s="262"/>
      <c r="CH307" s="284"/>
      <c r="CI307" s="252"/>
      <c r="CJ307" s="262">
        <v>0</v>
      </c>
      <c r="CK307" s="252">
        <v>0</v>
      </c>
      <c r="CL307" s="610">
        <v>14.310716021741936</v>
      </c>
      <c r="CM307" s="252">
        <v>10.199999999999999</v>
      </c>
      <c r="CN307" s="610">
        <v>10.72</v>
      </c>
      <c r="CO307" s="611">
        <v>14.345039767494169</v>
      </c>
      <c r="CP307" s="756">
        <v>35.717267373039377</v>
      </c>
      <c r="CQ307" s="757">
        <v>30.263708594197087</v>
      </c>
      <c r="CR307" s="266">
        <v>29.732282485334402</v>
      </c>
      <c r="CS307" s="266">
        <v>36.226507899153873</v>
      </c>
      <c r="CT307" s="262">
        <v>22.627276735923193</v>
      </c>
      <c r="CU307" s="252">
        <v>14.814578020391549</v>
      </c>
      <c r="CV307" s="604">
        <v>21.45688123547902</v>
      </c>
      <c r="CW307" s="748">
        <v>22.893961203646583</v>
      </c>
      <c r="CX307" s="748">
        <v>28.678219503907574</v>
      </c>
      <c r="CY307" s="605">
        <v>25.587539980531215</v>
      </c>
      <c r="CZ307" s="266">
        <v>0.94699999999999995</v>
      </c>
      <c r="DA307" s="262">
        <v>2.48</v>
      </c>
      <c r="DB307" s="284">
        <v>3.32</v>
      </c>
      <c r="DC307" s="284">
        <v>2.9</v>
      </c>
      <c r="DD307" s="284">
        <v>1.97</v>
      </c>
      <c r="DE307" s="252">
        <v>1.37</v>
      </c>
      <c r="DF307" s="610">
        <v>2.1646153071324381</v>
      </c>
      <c r="DG307" s="642">
        <v>2.3843917847986194</v>
      </c>
      <c r="DH307" s="642">
        <v>2.5046008842180392</v>
      </c>
      <c r="DI307" s="642">
        <v>2.4262525146511966</v>
      </c>
      <c r="DJ307" s="611">
        <v>1.3349609205789321</v>
      </c>
      <c r="DK307" s="262">
        <v>2.4496188361952242</v>
      </c>
      <c r="DL307" s="284">
        <v>2.7161506995145426</v>
      </c>
      <c r="DM307" s="284">
        <v>3.2097463033391969</v>
      </c>
      <c r="DN307" s="252">
        <v>2.0429298450787781</v>
      </c>
      <c r="DO307" s="278">
        <v>12.499481089521744</v>
      </c>
      <c r="DP307" s="251">
        <v>21.766921595951136</v>
      </c>
      <c r="DQ307" s="251">
        <v>27.167832172656301</v>
      </c>
      <c r="DR307" s="243">
        <v>27.802262685832851</v>
      </c>
      <c r="DS307" s="610">
        <v>13.204926189798197</v>
      </c>
      <c r="DT307" s="642">
        <v>16.617929421112187</v>
      </c>
      <c r="DU307" s="642">
        <v>19.914542790567264</v>
      </c>
      <c r="DV307" s="611">
        <v>0.2213870030463784</v>
      </c>
      <c r="DW307" s="749"/>
      <c r="DX307" s="749"/>
      <c r="DY307" s="418">
        <v>153.55000000000001</v>
      </c>
      <c r="DZ307" s="284"/>
      <c r="EA307" s="284"/>
      <c r="EB307" s="420">
        <v>42.29</v>
      </c>
      <c r="EC307" s="266"/>
      <c r="ED307" s="266"/>
      <c r="EE307" s="262"/>
      <c r="EF307" s="252"/>
      <c r="EG307" s="262"/>
      <c r="EH307" s="252"/>
      <c r="EI307" s="262"/>
      <c r="EJ307" s="252"/>
      <c r="EK307" s="262"/>
      <c r="EL307" s="284"/>
      <c r="EM307" s="252"/>
      <c r="EN307" s="418">
        <v>33.69</v>
      </c>
      <c r="EO307" s="420">
        <v>34.29</v>
      </c>
      <c r="EP307" s="262"/>
      <c r="EQ307" s="252"/>
      <c r="ER307" s="262"/>
      <c r="ES307" s="252"/>
      <c r="ET307" s="262"/>
      <c r="EU307" s="284"/>
      <c r="EV307" s="284"/>
      <c r="EW307" s="252"/>
      <c r="EX307" s="278">
        <v>5.4410489862498501</v>
      </c>
      <c r="EY307" s="251">
        <v>6.1197786349618202</v>
      </c>
      <c r="EZ307" s="251">
        <v>7.1694755962123597</v>
      </c>
      <c r="FA307" s="243">
        <v>7.8891967706222497</v>
      </c>
      <c r="FB307" s="262"/>
      <c r="FC307" s="252"/>
      <c r="FD307" s="262"/>
      <c r="FE307" s="284"/>
      <c r="FF307" s="284"/>
      <c r="FG307" s="252"/>
      <c r="FH307" s="262"/>
      <c r="FI307" s="252"/>
      <c r="FJ307" s="262"/>
      <c r="FK307" s="252"/>
      <c r="FL307" s="418">
        <v>19.739999999999998</v>
      </c>
      <c r="FM307" s="420">
        <v>19.87</v>
      </c>
      <c r="FN307" s="262"/>
      <c r="FO307" s="284"/>
      <c r="FP307" s="284"/>
      <c r="FQ307" s="252"/>
      <c r="FR307" s="262">
        <v>6</v>
      </c>
      <c r="FS307" s="606">
        <v>6</v>
      </c>
      <c r="FT307" s="606">
        <v>5</v>
      </c>
      <c r="FU307" s="643">
        <v>4</v>
      </c>
      <c r="FV307" s="262"/>
      <c r="FW307" s="252"/>
      <c r="FX307" s="262">
        <v>25.54</v>
      </c>
      <c r="FY307" s="252"/>
      <c r="FZ307" s="262">
        <v>17.7</v>
      </c>
      <c r="GA307" s="252">
        <v>18.7</v>
      </c>
      <c r="GB307" s="266"/>
      <c r="GC307" s="262"/>
      <c r="GD307" s="252"/>
      <c r="GE307" s="610">
        <v>19.445574391037848</v>
      </c>
      <c r="GF307" s="642">
        <v>22.065063536012239</v>
      </c>
      <c r="GG307" s="642">
        <v>22.091568422714147</v>
      </c>
      <c r="GH307" s="611">
        <v>23.194930150350757</v>
      </c>
      <c r="GI307" s="266"/>
      <c r="GJ307" s="266"/>
      <c r="GK307" s="266"/>
      <c r="GL307" s="266">
        <v>1.6786904546126005</v>
      </c>
      <c r="GM307" s="278">
        <v>9.8860826838240055</v>
      </c>
      <c r="GN307" s="251">
        <v>10.811349441714581</v>
      </c>
      <c r="GO307" s="251">
        <v>11.103694680492778</v>
      </c>
      <c r="GP307" s="243">
        <v>11.789134870064416</v>
      </c>
      <c r="GQ307" s="278">
        <v>8.7376045770724993</v>
      </c>
      <c r="GR307" s="251">
        <v>9.1862605740661252</v>
      </c>
      <c r="GS307" s="251">
        <v>10.295340439493485</v>
      </c>
      <c r="GT307" s="243">
        <v>10.208649902399634</v>
      </c>
      <c r="GU307" s="278">
        <v>6.1036398941355596</v>
      </c>
      <c r="GV307" s="251">
        <v>7.3413102307198397</v>
      </c>
      <c r="GW307" s="251">
        <v>8.6464919583336801</v>
      </c>
      <c r="GX307" s="243">
        <v>8.7954187383201408</v>
      </c>
      <c r="GY307" s="278">
        <v>6.9738165623733996</v>
      </c>
      <c r="GZ307" s="251">
        <v>7.4244534564396698</v>
      </c>
      <c r="HA307" s="251">
        <v>8.9152811835373207</v>
      </c>
      <c r="HB307" s="243">
        <v>8.7590519534440006</v>
      </c>
      <c r="HC307" s="266">
        <v>3.86</v>
      </c>
      <c r="HD307" s="262"/>
      <c r="HE307" s="252"/>
      <c r="HF307" s="610">
        <v>10.490512648775157</v>
      </c>
      <c r="HG307" s="642">
        <v>12.379977975380585</v>
      </c>
      <c r="HH307" s="642">
        <v>15.088268705173874</v>
      </c>
      <c r="HI307" s="611">
        <v>12.782137453468344</v>
      </c>
      <c r="HJ307" s="262"/>
      <c r="HK307" s="252"/>
      <c r="HL307" s="418">
        <v>12.5</v>
      </c>
      <c r="HM307" s="419">
        <v>12.65</v>
      </c>
      <c r="HN307" s="419">
        <v>16.12</v>
      </c>
      <c r="HO307" s="420">
        <v>18.29</v>
      </c>
      <c r="HP307" s="418">
        <v>0.71</v>
      </c>
      <c r="HQ307" s="420">
        <v>0.99</v>
      </c>
      <c r="HR307" s="278">
        <v>5.6284327574779303</v>
      </c>
      <c r="HS307" s="251">
        <v>8.7359378896986808</v>
      </c>
      <c r="HT307" s="251">
        <v>8.79950842693491</v>
      </c>
      <c r="HU307" s="243">
        <v>9.9853064444468007</v>
      </c>
      <c r="HV307" s="262"/>
      <c r="HW307" s="252"/>
      <c r="HX307" s="262"/>
      <c r="HY307" s="252"/>
      <c r="HZ307" s="278">
        <v>8.559863324964887</v>
      </c>
      <c r="IA307" s="251">
        <v>9.240527953418777</v>
      </c>
      <c r="IB307" s="251">
        <v>9.6555578333356067</v>
      </c>
      <c r="IC307" s="243">
        <v>10.243371143387511</v>
      </c>
      <c r="ID307" s="262"/>
      <c r="IE307" s="252"/>
      <c r="IF307" s="262"/>
      <c r="IG307" s="252"/>
      <c r="IH307" s="278">
        <v>17.819246350539576</v>
      </c>
      <c r="II307" s="251">
        <v>18.774516774165015</v>
      </c>
      <c r="IJ307" s="251">
        <v>19.939154078194981</v>
      </c>
      <c r="IK307" s="243">
        <v>20.532443367320298</v>
      </c>
      <c r="IL307" s="266"/>
      <c r="IM307" s="262"/>
      <c r="IN307" s="252"/>
      <c r="IO307" s="418">
        <v>6.72</v>
      </c>
      <c r="IP307" s="284"/>
      <c r="IQ307" s="284"/>
      <c r="IR307" s="420">
        <v>8.99</v>
      </c>
      <c r="IS307" s="418">
        <v>8.15</v>
      </c>
      <c r="IT307" s="284"/>
      <c r="IU307" s="284"/>
      <c r="IV307" s="420">
        <v>10.7</v>
      </c>
      <c r="IW307" s="278">
        <v>15.877606112993131</v>
      </c>
      <c r="IX307" s="251">
        <v>18.784142829856748</v>
      </c>
      <c r="IY307" s="251">
        <v>20.532622635440241</v>
      </c>
      <c r="IZ307" s="243">
        <v>20.397352489642053</v>
      </c>
      <c r="JA307" s="266"/>
      <c r="JB307" s="262">
        <v>1.9328883608398977</v>
      </c>
      <c r="JC307" s="284">
        <v>2.000632485172142</v>
      </c>
      <c r="JD307" s="284">
        <v>2.5049041054409651</v>
      </c>
      <c r="JE307" s="252">
        <v>1.678756751014099</v>
      </c>
      <c r="JF307" s="262"/>
      <c r="JG307" s="284"/>
      <c r="JH307" s="252"/>
      <c r="JI307" s="262"/>
      <c r="JJ307" s="252"/>
      <c r="JK307" s="278">
        <v>16.432139984334107</v>
      </c>
      <c r="JL307" s="251">
        <v>18.3567785437304</v>
      </c>
      <c r="JM307" s="251">
        <v>20.420433955582173</v>
      </c>
      <c r="JN307" s="243">
        <v>22.437988252507449</v>
      </c>
      <c r="JO307" s="418">
        <v>0</v>
      </c>
      <c r="JP307" s="420">
        <v>0</v>
      </c>
      <c r="JQ307" s="278">
        <v>5.9571213255753825</v>
      </c>
      <c r="JR307" s="251">
        <v>7.9372030017698636</v>
      </c>
      <c r="JS307" s="251">
        <v>10.414911926883365</v>
      </c>
      <c r="JT307" s="243">
        <v>11.63813211687321</v>
      </c>
      <c r="JU307" s="418">
        <v>11.08</v>
      </c>
      <c r="JV307" s="284"/>
      <c r="JW307" s="284"/>
      <c r="JX307" s="420">
        <v>14.09</v>
      </c>
      <c r="JY307" s="262">
        <v>5.1474333718973657</v>
      </c>
      <c r="JZ307" s="284">
        <v>5.0193338804131811</v>
      </c>
      <c r="KA307" s="284">
        <v>5.0676246925169854</v>
      </c>
      <c r="KB307" s="252">
        <v>3.6774648059780888</v>
      </c>
      <c r="KC307" s="262"/>
      <c r="KD307" s="284"/>
      <c r="KE307" s="284"/>
      <c r="KF307" s="288"/>
    </row>
    <row r="308" spans="1:292" s="151" customFormat="1" ht="14">
      <c r="A308" s="872"/>
      <c r="B308" s="758" t="s">
        <v>520</v>
      </c>
      <c r="C308" s="266"/>
      <c r="D308" s="262">
        <v>1.3667371291108226</v>
      </c>
      <c r="E308" s="284">
        <v>1.5095981693991423</v>
      </c>
      <c r="F308" s="284">
        <v>1.5628037001995676</v>
      </c>
      <c r="G308" s="284">
        <v>1.3723505462576295</v>
      </c>
      <c r="H308" s="252">
        <v>0.73288335693676343</v>
      </c>
      <c r="I308" s="278">
        <v>13.072933604084801</v>
      </c>
      <c r="J308" s="251">
        <v>13.3295204339347</v>
      </c>
      <c r="K308" s="251">
        <v>14.4507768912505</v>
      </c>
      <c r="L308" s="243">
        <v>16.9203137913386</v>
      </c>
      <c r="M308" s="418">
        <v>13.03</v>
      </c>
      <c r="N308" s="419"/>
      <c r="O308" s="419"/>
      <c r="P308" s="420">
        <v>20.02</v>
      </c>
      <c r="Q308" s="262"/>
      <c r="R308" s="284"/>
      <c r="S308" s="284"/>
      <c r="T308" s="252"/>
      <c r="U308" s="262"/>
      <c r="V308" s="284"/>
      <c r="W308" s="252"/>
      <c r="X308" s="610">
        <v>8.714147399671571</v>
      </c>
      <c r="Y308" s="642">
        <v>8.136547793066276</v>
      </c>
      <c r="Z308" s="642">
        <v>11.986253769907162</v>
      </c>
      <c r="AA308" s="611">
        <v>12.263178707500801</v>
      </c>
      <c r="AB308" s="262">
        <v>14.770344760442745</v>
      </c>
      <c r="AC308" s="284">
        <v>13.824227092404964</v>
      </c>
      <c r="AD308" s="284">
        <v>18.456665136702693</v>
      </c>
      <c r="AE308" s="252">
        <v>13.492113528623465</v>
      </c>
      <c r="AF308" s="418"/>
      <c r="AG308" s="284"/>
      <c r="AH308" s="284"/>
      <c r="AI308" s="419"/>
      <c r="AJ308" s="420"/>
      <c r="AK308" s="262">
        <v>16.5</v>
      </c>
      <c r="AL308" s="284"/>
      <c r="AM308" s="284"/>
      <c r="AN308" s="420">
        <v>26.31</v>
      </c>
      <c r="AO308" s="418">
        <v>4.75</v>
      </c>
      <c r="AP308" s="420">
        <v>4.41</v>
      </c>
      <c r="AQ308" s="610">
        <v>27.087562959416648</v>
      </c>
      <c r="AR308" s="642">
        <v>58.068686689203957</v>
      </c>
      <c r="AS308" s="642">
        <v>63.471798569952234</v>
      </c>
      <c r="AT308" s="611">
        <v>61.816212029930838</v>
      </c>
      <c r="AU308" s="278">
        <v>37.936447713833097</v>
      </c>
      <c r="AV308" s="251">
        <v>40.827056441833903</v>
      </c>
      <c r="AW308" s="251">
        <v>44.886091103252902</v>
      </c>
      <c r="AX308" s="243">
        <v>48.581678924456398</v>
      </c>
      <c r="AY308" s="418"/>
      <c r="AZ308" s="419"/>
      <c r="BA308" s="419"/>
      <c r="BB308" s="420"/>
      <c r="BC308" s="278">
        <v>4.417385004291166</v>
      </c>
      <c r="BD308" s="251">
        <v>4.5723965943000247</v>
      </c>
      <c r="BE308" s="251">
        <v>4.8718831282661377</v>
      </c>
      <c r="BF308" s="243">
        <v>5.3901349487649064</v>
      </c>
      <c r="BG308" s="418">
        <v>2.86</v>
      </c>
      <c r="BH308" s="284"/>
      <c r="BI308" s="284"/>
      <c r="BJ308" s="420">
        <v>3.22</v>
      </c>
      <c r="BK308" s="262"/>
      <c r="BL308" s="252"/>
      <c r="BM308" s="610">
        <v>4.5322582322436862</v>
      </c>
      <c r="BN308" s="642">
        <v>3.3664650057961976</v>
      </c>
      <c r="BO308" s="642">
        <v>4.9051209053058811</v>
      </c>
      <c r="BP308" s="611">
        <v>4.3479606800557056</v>
      </c>
      <c r="BQ308" s="266"/>
      <c r="BR308" s="262"/>
      <c r="BS308" s="284"/>
      <c r="BT308" s="252"/>
      <c r="BU308" s="262"/>
      <c r="BV308" s="284"/>
      <c r="BW308" s="252"/>
      <c r="BX308" s="262"/>
      <c r="BY308" s="284"/>
      <c r="BZ308" s="252"/>
      <c r="CA308" s="262"/>
      <c r="CB308" s="284"/>
      <c r="CC308" s="252"/>
      <c r="CD308" s="262"/>
      <c r="CE308" s="284"/>
      <c r="CF308" s="252"/>
      <c r="CG308" s="262"/>
      <c r="CH308" s="284"/>
      <c r="CI308" s="252"/>
      <c r="CJ308" s="262">
        <v>6.14</v>
      </c>
      <c r="CK308" s="252">
        <v>3.7</v>
      </c>
      <c r="CL308" s="610">
        <v>75.665746985326564</v>
      </c>
      <c r="CM308" s="252">
        <v>51.6</v>
      </c>
      <c r="CN308" s="610">
        <v>16.5</v>
      </c>
      <c r="CO308" s="611">
        <v>34.900392379348609</v>
      </c>
      <c r="CP308" s="756">
        <v>135.60559170189782</v>
      </c>
      <c r="CQ308" s="757">
        <v>121.00677294825863</v>
      </c>
      <c r="CR308" s="266">
        <v>117.05497441869147</v>
      </c>
      <c r="CS308" s="266">
        <v>137.30486452939101</v>
      </c>
      <c r="CT308" s="262">
        <v>57.487565602318554</v>
      </c>
      <c r="CU308" s="252">
        <v>43.410640236130959</v>
      </c>
      <c r="CV308" s="604">
        <v>108.78775454421211</v>
      </c>
      <c r="CW308" s="748">
        <v>119.54212077592706</v>
      </c>
      <c r="CX308" s="748">
        <v>150.73054706082226</v>
      </c>
      <c r="CY308" s="605">
        <v>141.56584619663468</v>
      </c>
      <c r="CZ308" s="266">
        <v>7.5590000000000002</v>
      </c>
      <c r="DA308" s="262">
        <v>10.5</v>
      </c>
      <c r="DB308" s="284">
        <v>12.04</v>
      </c>
      <c r="DC308" s="284">
        <v>11.91</v>
      </c>
      <c r="DD308" s="284">
        <v>9.0299999999999994</v>
      </c>
      <c r="DE308" s="252">
        <v>6.5</v>
      </c>
      <c r="DF308" s="610">
        <v>6.9312713110966024</v>
      </c>
      <c r="DG308" s="642">
        <v>7.3897908535980106</v>
      </c>
      <c r="DH308" s="642">
        <v>7.8372689263339241</v>
      </c>
      <c r="DI308" s="642">
        <v>7.8161343254930697</v>
      </c>
      <c r="DJ308" s="611">
        <v>4.8508244647963386</v>
      </c>
      <c r="DK308" s="262">
        <v>8.479683928522185</v>
      </c>
      <c r="DL308" s="284">
        <v>10.236051024805336</v>
      </c>
      <c r="DM308" s="284">
        <v>11.028412751161474</v>
      </c>
      <c r="DN308" s="252">
        <v>7.0516179378515753</v>
      </c>
      <c r="DO308" s="278">
        <v>18.599983230815333</v>
      </c>
      <c r="DP308" s="251">
        <v>18.383595506346001</v>
      </c>
      <c r="DQ308" s="251">
        <v>17.504318983527543</v>
      </c>
      <c r="DR308" s="243">
        <v>19.295007427869155</v>
      </c>
      <c r="DS308" s="610">
        <v>13.537845842870233</v>
      </c>
      <c r="DT308" s="642">
        <v>15.728430097124855</v>
      </c>
      <c r="DU308" s="642">
        <v>19.258163890503329</v>
      </c>
      <c r="DV308" s="611">
        <v>0.61363429826469429</v>
      </c>
      <c r="DW308" s="749"/>
      <c r="DX308" s="749"/>
      <c r="DY308" s="418">
        <v>13.08</v>
      </c>
      <c r="DZ308" s="284"/>
      <c r="EA308" s="284"/>
      <c r="EB308" s="420">
        <v>187.34</v>
      </c>
      <c r="EC308" s="266"/>
      <c r="ED308" s="266"/>
      <c r="EE308" s="262"/>
      <c r="EF308" s="252"/>
      <c r="EG308" s="262"/>
      <c r="EH308" s="252"/>
      <c r="EI308" s="262"/>
      <c r="EJ308" s="252"/>
      <c r="EK308" s="262"/>
      <c r="EL308" s="284"/>
      <c r="EM308" s="252"/>
      <c r="EN308" s="418">
        <v>167.5</v>
      </c>
      <c r="EO308" s="420">
        <v>168.82</v>
      </c>
      <c r="EP308" s="262"/>
      <c r="EQ308" s="252"/>
      <c r="ER308" s="262"/>
      <c r="ES308" s="252"/>
      <c r="ET308" s="262"/>
      <c r="EU308" s="284"/>
      <c r="EV308" s="284"/>
      <c r="EW308" s="252"/>
      <c r="EX308" s="278">
        <v>18.000565338108402</v>
      </c>
      <c r="EY308" s="251">
        <v>19.241886831972302</v>
      </c>
      <c r="EZ308" s="251">
        <v>26.212610037914899</v>
      </c>
      <c r="FA308" s="243">
        <v>30.362510211761801</v>
      </c>
      <c r="FB308" s="262"/>
      <c r="FC308" s="252"/>
      <c r="FD308" s="262"/>
      <c r="FE308" s="284"/>
      <c r="FF308" s="284"/>
      <c r="FG308" s="252"/>
      <c r="FH308" s="262"/>
      <c r="FI308" s="252"/>
      <c r="FJ308" s="262"/>
      <c r="FK308" s="252"/>
      <c r="FL308" s="418">
        <v>92.54</v>
      </c>
      <c r="FM308" s="420">
        <v>93.24</v>
      </c>
      <c r="FN308" s="262"/>
      <c r="FO308" s="284"/>
      <c r="FP308" s="284"/>
      <c r="FQ308" s="252"/>
      <c r="FR308" s="262">
        <v>16</v>
      </c>
      <c r="FS308" s="606">
        <v>14</v>
      </c>
      <c r="FT308" s="606">
        <v>14</v>
      </c>
      <c r="FU308" s="643">
        <v>10</v>
      </c>
      <c r="FV308" s="262"/>
      <c r="FW308" s="252"/>
      <c r="FX308" s="262">
        <v>80.319999999999993</v>
      </c>
      <c r="FY308" s="252"/>
      <c r="FZ308" s="262">
        <v>21.4</v>
      </c>
      <c r="GA308" s="252">
        <v>20.9</v>
      </c>
      <c r="GB308" s="266"/>
      <c r="GC308" s="262"/>
      <c r="GD308" s="252"/>
      <c r="GE308" s="610">
        <v>26.743349311520536</v>
      </c>
      <c r="GF308" s="642">
        <v>32.795808922475402</v>
      </c>
      <c r="GG308" s="642">
        <v>31.59486867648771</v>
      </c>
      <c r="GH308" s="611">
        <v>33.893231603641368</v>
      </c>
      <c r="GI308" s="266"/>
      <c r="GJ308" s="266"/>
      <c r="GK308" s="266"/>
      <c r="GL308" s="266">
        <v>2.8442066337486067</v>
      </c>
      <c r="GM308" s="278">
        <v>5.7805477632579922</v>
      </c>
      <c r="GN308" s="251">
        <v>7.6546633817379259</v>
      </c>
      <c r="GO308" s="251">
        <v>8.8236132499343558</v>
      </c>
      <c r="GP308" s="243">
        <v>10.503088399295018</v>
      </c>
      <c r="GQ308" s="278">
        <v>6.2159226229216236</v>
      </c>
      <c r="GR308" s="251">
        <v>6.8493217119135243</v>
      </c>
      <c r="GS308" s="251">
        <v>9.7336067449356403</v>
      </c>
      <c r="GT308" s="243">
        <v>7.7081370364078587</v>
      </c>
      <c r="GU308" s="278">
        <v>16.569638513071499</v>
      </c>
      <c r="GV308" s="251">
        <v>18.552861114920798</v>
      </c>
      <c r="GW308" s="251">
        <v>22.105824503074</v>
      </c>
      <c r="GX308" s="243">
        <v>22.279568283900701</v>
      </c>
      <c r="GY308" s="278">
        <v>15.844042940031001</v>
      </c>
      <c r="GZ308" s="251">
        <v>19.3820484604773</v>
      </c>
      <c r="HA308" s="251">
        <v>20.497768195941799</v>
      </c>
      <c r="HB308" s="243">
        <v>19.612043946325301</v>
      </c>
      <c r="HC308" s="266">
        <v>7.57</v>
      </c>
      <c r="HD308" s="262"/>
      <c r="HE308" s="252"/>
      <c r="HF308" s="610">
        <v>6.2759263331917001</v>
      </c>
      <c r="HG308" s="642">
        <v>8.5877013804179629</v>
      </c>
      <c r="HH308" s="642">
        <v>12.402931089828902</v>
      </c>
      <c r="HI308" s="611">
        <v>7.9689585403349241</v>
      </c>
      <c r="HJ308" s="262"/>
      <c r="HK308" s="252"/>
      <c r="HL308" s="418">
        <v>43.06</v>
      </c>
      <c r="HM308" s="419">
        <v>45.28</v>
      </c>
      <c r="HN308" s="419">
        <v>55.61</v>
      </c>
      <c r="HO308" s="420">
        <v>65.760000000000005</v>
      </c>
      <c r="HP308" s="418">
        <v>6.9</v>
      </c>
      <c r="HQ308" s="420">
        <v>9.58</v>
      </c>
      <c r="HR308" s="278">
        <v>39.116627350197099</v>
      </c>
      <c r="HS308" s="251">
        <v>43.170357185400597</v>
      </c>
      <c r="HT308" s="251">
        <v>51.626940219294902</v>
      </c>
      <c r="HU308" s="243">
        <v>49.259793216731602</v>
      </c>
      <c r="HV308" s="262"/>
      <c r="HW308" s="252"/>
      <c r="HX308" s="262"/>
      <c r="HY308" s="252"/>
      <c r="HZ308" s="278">
        <v>6.0139811417925886</v>
      </c>
      <c r="IA308" s="251">
        <v>6.3215383117115591</v>
      </c>
      <c r="IB308" s="251">
        <v>6.5075029917010241</v>
      </c>
      <c r="IC308" s="243">
        <v>6.8708245133489338</v>
      </c>
      <c r="ID308" s="262"/>
      <c r="IE308" s="252"/>
      <c r="IF308" s="262"/>
      <c r="IG308" s="252"/>
      <c r="IH308" s="278">
        <v>14.616534759721347</v>
      </c>
      <c r="II308" s="251">
        <v>16.378350196201573</v>
      </c>
      <c r="IJ308" s="251">
        <v>17.238670119167089</v>
      </c>
      <c r="IK308" s="243">
        <v>17.802484761175318</v>
      </c>
      <c r="IL308" s="266"/>
      <c r="IM308" s="262"/>
      <c r="IN308" s="252"/>
      <c r="IO308" s="418">
        <v>7.7</v>
      </c>
      <c r="IP308" s="284"/>
      <c r="IQ308" s="284"/>
      <c r="IR308" s="420">
        <v>10.37</v>
      </c>
      <c r="IS308" s="418">
        <v>17.899999999999999</v>
      </c>
      <c r="IT308" s="284"/>
      <c r="IU308" s="284"/>
      <c r="IV308" s="420">
        <v>24.27</v>
      </c>
      <c r="IW308" s="278">
        <v>13.628761654470152</v>
      </c>
      <c r="IX308" s="251">
        <v>16.503654160922739</v>
      </c>
      <c r="IY308" s="251">
        <v>18.418610810821821</v>
      </c>
      <c r="IZ308" s="243">
        <v>21.572187692060048</v>
      </c>
      <c r="JA308" s="266"/>
      <c r="JB308" s="262">
        <v>8.3137190682893483</v>
      </c>
      <c r="JC308" s="284">
        <v>8.4094831189023029</v>
      </c>
      <c r="JD308" s="284">
        <v>10.260590831039028</v>
      </c>
      <c r="JE308" s="252">
        <v>7.5837976616809728</v>
      </c>
      <c r="JF308" s="262"/>
      <c r="JG308" s="284"/>
      <c r="JH308" s="252"/>
      <c r="JI308" s="262"/>
      <c r="JJ308" s="252"/>
      <c r="JK308" s="278">
        <v>53.69868362353666</v>
      </c>
      <c r="JL308" s="251">
        <v>62.555544652160904</v>
      </c>
      <c r="JM308" s="251">
        <v>66.705044124708053</v>
      </c>
      <c r="JN308" s="243">
        <v>68.642486735634037</v>
      </c>
      <c r="JO308" s="418">
        <v>4.51</v>
      </c>
      <c r="JP308" s="420">
        <v>3.09</v>
      </c>
      <c r="JQ308" s="278">
        <v>9.5647268486233799</v>
      </c>
      <c r="JR308" s="251">
        <v>12.706270047906619</v>
      </c>
      <c r="JS308" s="251">
        <v>13.206469709237064</v>
      </c>
      <c r="JT308" s="243">
        <v>13.372744122211317</v>
      </c>
      <c r="JU308" s="418">
        <v>8.84</v>
      </c>
      <c r="JV308" s="284"/>
      <c r="JW308" s="284"/>
      <c r="JX308" s="420">
        <v>11.47</v>
      </c>
      <c r="JY308" s="262">
        <v>12.337353401186633</v>
      </c>
      <c r="JZ308" s="284">
        <v>12.040145913279035</v>
      </c>
      <c r="KA308" s="284">
        <v>11.393769164345056</v>
      </c>
      <c r="KB308" s="252">
        <v>7.5922672433778162</v>
      </c>
      <c r="KC308" s="262"/>
      <c r="KD308" s="284"/>
      <c r="KE308" s="284"/>
      <c r="KF308" s="288"/>
    </row>
    <row r="309" spans="1:292" s="151" customFormat="1" ht="14">
      <c r="A309" s="872"/>
      <c r="B309" s="758" t="s">
        <v>521</v>
      </c>
      <c r="C309" s="266"/>
      <c r="D309" s="262">
        <v>1.9919949671091421</v>
      </c>
      <c r="E309" s="284">
        <v>2.1375787834939746</v>
      </c>
      <c r="F309" s="284">
        <v>2.22876795273408</v>
      </c>
      <c r="G309" s="284">
        <v>2.46205127738315</v>
      </c>
      <c r="H309" s="252">
        <v>2.1718535052288979</v>
      </c>
      <c r="I309" s="278">
        <v>0.27</v>
      </c>
      <c r="J309" s="251">
        <v>0.34</v>
      </c>
      <c r="K309" s="251">
        <v>0.4</v>
      </c>
      <c r="L309" s="243">
        <v>0.52</v>
      </c>
      <c r="M309" s="418">
        <v>2.88</v>
      </c>
      <c r="N309" s="419"/>
      <c r="O309" s="419"/>
      <c r="P309" s="420">
        <v>4.55</v>
      </c>
      <c r="Q309" s="262"/>
      <c r="R309" s="284"/>
      <c r="S309" s="284"/>
      <c r="T309" s="252"/>
      <c r="U309" s="262"/>
      <c r="V309" s="284"/>
      <c r="W309" s="252"/>
      <c r="X309" s="610">
        <v>2.737351646098177</v>
      </c>
      <c r="Y309" s="642">
        <v>1.6836071045221908</v>
      </c>
      <c r="Z309" s="642">
        <v>3.556484329996529</v>
      </c>
      <c r="AA309" s="611">
        <v>1.76569784100772</v>
      </c>
      <c r="AB309" s="262">
        <v>3.317071226023375</v>
      </c>
      <c r="AC309" s="284">
        <v>4.2578228899587653</v>
      </c>
      <c r="AD309" s="284">
        <v>4.2732203559364654</v>
      </c>
      <c r="AE309" s="252">
        <v>4.1555328505603564</v>
      </c>
      <c r="AF309" s="418"/>
      <c r="AG309" s="284"/>
      <c r="AH309" s="284"/>
      <c r="AI309" s="419"/>
      <c r="AJ309" s="420"/>
      <c r="AK309" s="262">
        <v>4.68</v>
      </c>
      <c r="AL309" s="284"/>
      <c r="AM309" s="284"/>
      <c r="AN309" s="420">
        <v>3.87</v>
      </c>
      <c r="AO309" s="418">
        <v>6.22</v>
      </c>
      <c r="AP309" s="420">
        <v>6.57</v>
      </c>
      <c r="AQ309" s="610">
        <v>25.011595770750237</v>
      </c>
      <c r="AR309" s="642">
        <v>15.779307623829647</v>
      </c>
      <c r="AS309" s="642">
        <v>16.046843100706681</v>
      </c>
      <c r="AT309" s="611">
        <v>16.647629283630732</v>
      </c>
      <c r="AU309" s="278">
        <v>0.9</v>
      </c>
      <c r="AV309" s="251">
        <v>1.69</v>
      </c>
      <c r="AW309" s="251">
        <v>1.77</v>
      </c>
      <c r="AX309" s="243">
        <v>2.09</v>
      </c>
      <c r="AY309" s="418"/>
      <c r="AZ309" s="419"/>
      <c r="BA309" s="419"/>
      <c r="BB309" s="420"/>
      <c r="BC309" s="278">
        <v>1.753899148041322</v>
      </c>
      <c r="BD309" s="251">
        <v>1.837894255423985</v>
      </c>
      <c r="BE309" s="251">
        <v>2.1142419562819623</v>
      </c>
      <c r="BF309" s="243">
        <v>2.2158931285655781</v>
      </c>
      <c r="BG309" s="418">
        <v>0.99</v>
      </c>
      <c r="BH309" s="284"/>
      <c r="BI309" s="284"/>
      <c r="BJ309" s="420">
        <v>1.73</v>
      </c>
      <c r="BK309" s="262"/>
      <c r="BL309" s="252"/>
      <c r="BM309" s="610">
        <v>0</v>
      </c>
      <c r="BN309" s="642">
        <v>1.473588509612388</v>
      </c>
      <c r="BO309" s="642">
        <v>1.7317073402657372</v>
      </c>
      <c r="BP309" s="611">
        <v>1.9390840377258258</v>
      </c>
      <c r="BQ309" s="266"/>
      <c r="BR309" s="262"/>
      <c r="BS309" s="284"/>
      <c r="BT309" s="252"/>
      <c r="BU309" s="262"/>
      <c r="BV309" s="284"/>
      <c r="BW309" s="252"/>
      <c r="BX309" s="262"/>
      <c r="BY309" s="284"/>
      <c r="BZ309" s="252"/>
      <c r="CA309" s="262"/>
      <c r="CB309" s="284"/>
      <c r="CC309" s="252"/>
      <c r="CD309" s="262"/>
      <c r="CE309" s="284"/>
      <c r="CF309" s="252"/>
      <c r="CG309" s="262"/>
      <c r="CH309" s="284"/>
      <c r="CI309" s="252"/>
      <c r="CJ309" s="262">
        <v>5.58</v>
      </c>
      <c r="CK309" s="252">
        <v>5.31</v>
      </c>
      <c r="CL309" s="610">
        <v>34.684161334997242</v>
      </c>
      <c r="CM309" s="252">
        <v>44.4</v>
      </c>
      <c r="CN309" s="610">
        <v>4.68</v>
      </c>
      <c r="CO309" s="611">
        <v>33.796505015143715</v>
      </c>
      <c r="CP309" s="756">
        <v>111.2035509145249</v>
      </c>
      <c r="CQ309" s="757">
        <v>127.25511942733611</v>
      </c>
      <c r="CR309" s="266">
        <v>103.30482266308428</v>
      </c>
      <c r="CS309" s="266">
        <v>126.34858700746607</v>
      </c>
      <c r="CT309" s="262">
        <v>98.746054080950472</v>
      </c>
      <c r="CU309" s="252">
        <v>76.029858680065615</v>
      </c>
      <c r="CV309" s="604">
        <v>16.400164001640015</v>
      </c>
      <c r="CW309" s="748">
        <v>21.38597573514291</v>
      </c>
      <c r="CX309" s="748">
        <v>24.600747536527351</v>
      </c>
      <c r="CY309" s="605">
        <v>25.170351828674733</v>
      </c>
      <c r="CZ309" s="266">
        <v>4.7160000000000002</v>
      </c>
      <c r="DA309" s="262">
        <v>4.59</v>
      </c>
      <c r="DB309" s="284">
        <v>6.66</v>
      </c>
      <c r="DC309" s="284">
        <v>5.7</v>
      </c>
      <c r="DD309" s="284">
        <v>6.14</v>
      </c>
      <c r="DE309" s="252">
        <v>7.41</v>
      </c>
      <c r="DF309" s="610">
        <v>0</v>
      </c>
      <c r="DG309" s="642">
        <v>0</v>
      </c>
      <c r="DH309" s="642">
        <v>0</v>
      </c>
      <c r="DI309" s="642">
        <v>0</v>
      </c>
      <c r="DJ309" s="611">
        <v>0</v>
      </c>
      <c r="DK309" s="262">
        <v>5.4676400457930008</v>
      </c>
      <c r="DL309" s="284">
        <v>4.9035464429833553</v>
      </c>
      <c r="DM309" s="284">
        <v>4.575915701290187</v>
      </c>
      <c r="DN309" s="252">
        <v>4.4169028369565551</v>
      </c>
      <c r="DO309" s="278">
        <v>10.591640318121151</v>
      </c>
      <c r="DP309" s="251">
        <v>15.498250096081582</v>
      </c>
      <c r="DQ309" s="251">
        <v>19.505924236565686</v>
      </c>
      <c r="DR309" s="243">
        <v>23.056650887791569</v>
      </c>
      <c r="DS309" s="610">
        <v>15.191276125731729</v>
      </c>
      <c r="DT309" s="642">
        <v>19.414235983253302</v>
      </c>
      <c r="DU309" s="642">
        <v>25.903060673949497</v>
      </c>
      <c r="DV309" s="611">
        <v>21.632189655154047</v>
      </c>
      <c r="DW309" s="749"/>
      <c r="DX309" s="749"/>
      <c r="DY309" s="418">
        <v>6.6</v>
      </c>
      <c r="DZ309" s="284"/>
      <c r="EA309" s="284"/>
      <c r="EB309" s="420">
        <v>14.09</v>
      </c>
      <c r="EC309" s="266"/>
      <c r="ED309" s="266"/>
      <c r="EE309" s="262"/>
      <c r="EF309" s="252"/>
      <c r="EG309" s="262"/>
      <c r="EH309" s="252"/>
      <c r="EI309" s="262"/>
      <c r="EJ309" s="252"/>
      <c r="EK309" s="262"/>
      <c r="EL309" s="284"/>
      <c r="EM309" s="252"/>
      <c r="EN309" s="418">
        <v>217.67</v>
      </c>
      <c r="EO309" s="420">
        <v>224.82</v>
      </c>
      <c r="EP309" s="262"/>
      <c r="EQ309" s="252"/>
      <c r="ER309" s="262"/>
      <c r="ES309" s="252"/>
      <c r="ET309" s="262"/>
      <c r="EU309" s="284"/>
      <c r="EV309" s="284"/>
      <c r="EW309" s="252"/>
      <c r="EX309" s="278">
        <v>1.0900000000000001</v>
      </c>
      <c r="EY309" s="251">
        <v>1.23</v>
      </c>
      <c r="EZ309" s="251">
        <v>1.77</v>
      </c>
      <c r="FA309" s="243">
        <v>1.84</v>
      </c>
      <c r="FB309" s="262"/>
      <c r="FC309" s="252"/>
      <c r="FD309" s="262"/>
      <c r="FE309" s="284"/>
      <c r="FF309" s="284"/>
      <c r="FG309" s="252"/>
      <c r="FH309" s="262"/>
      <c r="FI309" s="252"/>
      <c r="FJ309" s="262"/>
      <c r="FK309" s="252"/>
      <c r="FL309" s="418">
        <v>95.99</v>
      </c>
      <c r="FM309" s="420">
        <v>99.34</v>
      </c>
      <c r="FN309" s="262"/>
      <c r="FO309" s="284"/>
      <c r="FP309" s="284"/>
      <c r="FQ309" s="252"/>
      <c r="FR309" s="262">
        <v>6</v>
      </c>
      <c r="FS309" s="606">
        <v>3</v>
      </c>
      <c r="FT309" s="606">
        <v>3</v>
      </c>
      <c r="FU309" s="643">
        <v>3</v>
      </c>
      <c r="FV309" s="262"/>
      <c r="FW309" s="252"/>
      <c r="FX309" s="262">
        <v>40.409999999999997</v>
      </c>
      <c r="FY309" s="252"/>
      <c r="FZ309" s="262">
        <v>30.7</v>
      </c>
      <c r="GA309" s="252">
        <v>29.8</v>
      </c>
      <c r="GB309" s="266"/>
      <c r="GC309" s="262"/>
      <c r="GD309" s="252"/>
      <c r="GE309" s="610">
        <v>4.6253217795269963</v>
      </c>
      <c r="GF309" s="642">
        <v>11.104657802262977</v>
      </c>
      <c r="GG309" s="642">
        <v>10.875604967683122</v>
      </c>
      <c r="GH309" s="611">
        <v>11.210223723044898</v>
      </c>
      <c r="GI309" s="266"/>
      <c r="GJ309" s="266"/>
      <c r="GK309" s="266"/>
      <c r="GL309" s="266">
        <v>0.16957483320796432</v>
      </c>
      <c r="GM309" s="278">
        <v>1.6033870657732754</v>
      </c>
      <c r="GN309" s="251">
        <v>1.6824298649332388</v>
      </c>
      <c r="GO309" s="251">
        <v>1.7835685425205074</v>
      </c>
      <c r="GP309" s="243">
        <v>2.116596080974956</v>
      </c>
      <c r="GQ309" s="278">
        <v>2.1662059977149344</v>
      </c>
      <c r="GR309" s="251">
        <v>2.2355324728339827</v>
      </c>
      <c r="GS309" s="251">
        <v>2.5063276331412054</v>
      </c>
      <c r="GT309" s="243">
        <v>2.742929180587331</v>
      </c>
      <c r="GU309" s="278">
        <v>0.44</v>
      </c>
      <c r="GV309" s="251">
        <v>0.53</v>
      </c>
      <c r="GW309" s="251">
        <v>0.75</v>
      </c>
      <c r="GX309" s="243">
        <v>0.78</v>
      </c>
      <c r="GY309" s="278">
        <v>1.45</v>
      </c>
      <c r="GZ309" s="251">
        <v>1.78</v>
      </c>
      <c r="HA309" s="251">
        <v>1.92</v>
      </c>
      <c r="HB309" s="243">
        <v>2.17</v>
      </c>
      <c r="HC309" s="266">
        <v>8.41</v>
      </c>
      <c r="HD309" s="262"/>
      <c r="HE309" s="252"/>
      <c r="HF309" s="610">
        <v>0</v>
      </c>
      <c r="HG309" s="642">
        <v>0</v>
      </c>
      <c r="HH309" s="642">
        <v>0</v>
      </c>
      <c r="HI309" s="611">
        <v>0</v>
      </c>
      <c r="HJ309" s="262"/>
      <c r="HK309" s="252"/>
      <c r="HL309" s="418">
        <v>3.25</v>
      </c>
      <c r="HM309" s="419">
        <v>3.33</v>
      </c>
      <c r="HN309" s="419">
        <v>4.28</v>
      </c>
      <c r="HO309" s="420">
        <v>5.17</v>
      </c>
      <c r="HP309" s="418">
        <v>2.97</v>
      </c>
      <c r="HQ309" s="420">
        <v>4.13</v>
      </c>
      <c r="HR309" s="278">
        <v>2.9458092029756502</v>
      </c>
      <c r="HS309" s="251">
        <v>3.7196690004975901</v>
      </c>
      <c r="HT309" s="251">
        <v>4.2833550800880102</v>
      </c>
      <c r="HU309" s="243">
        <v>4.6602654964116601</v>
      </c>
      <c r="HV309" s="262"/>
      <c r="HW309" s="252"/>
      <c r="HX309" s="262"/>
      <c r="HY309" s="252"/>
      <c r="HZ309" s="278">
        <v>0.5958843966794205</v>
      </c>
      <c r="IA309" s="251">
        <v>0.82080796744170792</v>
      </c>
      <c r="IB309" s="251">
        <v>0.77504486068085121</v>
      </c>
      <c r="IC309" s="243">
        <v>0.96021686942443407</v>
      </c>
      <c r="ID309" s="262"/>
      <c r="IE309" s="252"/>
      <c r="IF309" s="262"/>
      <c r="IG309" s="252"/>
      <c r="IH309" s="278">
        <v>2.7239265542530497</v>
      </c>
      <c r="II309" s="251">
        <v>2.8477475858214976</v>
      </c>
      <c r="IJ309" s="251">
        <v>3.1546576527783694</v>
      </c>
      <c r="IK309" s="243">
        <v>3.4239930996652594</v>
      </c>
      <c r="IL309" s="266"/>
      <c r="IM309" s="262"/>
      <c r="IN309" s="252"/>
      <c r="IO309" s="418">
        <v>2.2000000000000002</v>
      </c>
      <c r="IP309" s="284"/>
      <c r="IQ309" s="284"/>
      <c r="IR309" s="420">
        <v>3.12</v>
      </c>
      <c r="IS309" s="418">
        <v>2.4700000000000002</v>
      </c>
      <c r="IT309" s="284"/>
      <c r="IU309" s="284"/>
      <c r="IV309" s="420">
        <v>3.61</v>
      </c>
      <c r="IW309" s="278">
        <v>3.6449040223446247</v>
      </c>
      <c r="IX309" s="251">
        <v>4.3077766728199496</v>
      </c>
      <c r="IY309" s="251">
        <v>4.6940666103579183</v>
      </c>
      <c r="IZ309" s="243">
        <v>4.8871097695529633</v>
      </c>
      <c r="JA309" s="266"/>
      <c r="JB309" s="262">
        <v>2.7512327567080521</v>
      </c>
      <c r="JC309" s="284">
        <v>3.7485785096903355</v>
      </c>
      <c r="JD309" s="284">
        <v>4.9879753081697578</v>
      </c>
      <c r="JE309" s="252">
        <v>5.3046826147359178</v>
      </c>
      <c r="JF309" s="262"/>
      <c r="JG309" s="284"/>
      <c r="JH309" s="252"/>
      <c r="JI309" s="262"/>
      <c r="JJ309" s="252"/>
      <c r="JK309" s="278">
        <v>2.9571177447067973</v>
      </c>
      <c r="JL309" s="251">
        <v>3.2919196664429315</v>
      </c>
      <c r="JM309" s="251">
        <v>3.6252012179546869</v>
      </c>
      <c r="JN309" s="243">
        <v>5.4893817768412161</v>
      </c>
      <c r="JO309" s="418">
        <v>2.84</v>
      </c>
      <c r="JP309" s="420">
        <v>2.33</v>
      </c>
      <c r="JQ309" s="278">
        <v>1.2121301026361457</v>
      </c>
      <c r="JR309" s="251">
        <v>1.3486968821859047</v>
      </c>
      <c r="JS309" s="251">
        <v>1.6077953154656597</v>
      </c>
      <c r="JT309" s="243">
        <v>1.8479639500816216</v>
      </c>
      <c r="JU309" s="418">
        <v>1</v>
      </c>
      <c r="JV309" s="284"/>
      <c r="JW309" s="284"/>
      <c r="JX309" s="420">
        <v>1.87</v>
      </c>
      <c r="JY309" s="262">
        <v>5.3479122682283453</v>
      </c>
      <c r="JZ309" s="284">
        <v>5.0807150872167437</v>
      </c>
      <c r="KA309" s="284">
        <v>6.0516635602106437</v>
      </c>
      <c r="KB309" s="252">
        <v>6.3437684131384948</v>
      </c>
      <c r="KC309" s="262"/>
      <c r="KD309" s="284"/>
      <c r="KE309" s="284"/>
      <c r="KF309" s="288"/>
    </row>
    <row r="310" spans="1:292" s="151" customFormat="1" ht="14">
      <c r="A310" s="872"/>
      <c r="B310" s="758" t="s">
        <v>522</v>
      </c>
      <c r="C310" s="266"/>
      <c r="D310" s="262">
        <v>2.2848632175695931</v>
      </c>
      <c r="E310" s="284">
        <v>2.5201356773980899</v>
      </c>
      <c r="F310" s="284">
        <v>2.6797028645436263</v>
      </c>
      <c r="G310" s="284">
        <v>2.979658630538951</v>
      </c>
      <c r="H310" s="252">
        <v>3.0610110316937571</v>
      </c>
      <c r="I310" s="278">
        <v>2.50709237633522</v>
      </c>
      <c r="J310" s="251">
        <v>3.0081023478344999</v>
      </c>
      <c r="K310" s="251">
        <v>3.2057605276371399</v>
      </c>
      <c r="L310" s="243">
        <v>3.2188877582474902</v>
      </c>
      <c r="M310" s="418">
        <v>2.88</v>
      </c>
      <c r="N310" s="419"/>
      <c r="O310" s="419"/>
      <c r="P310" s="420">
        <v>3.81</v>
      </c>
      <c r="Q310" s="262"/>
      <c r="R310" s="284"/>
      <c r="S310" s="284"/>
      <c r="T310" s="252"/>
      <c r="U310" s="262"/>
      <c r="V310" s="284"/>
      <c r="W310" s="252"/>
      <c r="X310" s="610">
        <v>4.5835033050277234</v>
      </c>
      <c r="Y310" s="642">
        <v>4.4368160949904407</v>
      </c>
      <c r="Z310" s="642">
        <v>5.5411239147233724</v>
      </c>
      <c r="AA310" s="611">
        <v>8.5419654594535359</v>
      </c>
      <c r="AB310" s="262">
        <v>5.1809129519891703</v>
      </c>
      <c r="AC310" s="284">
        <v>5.6548596338347448</v>
      </c>
      <c r="AD310" s="284">
        <v>6.3600728566349822</v>
      </c>
      <c r="AE310" s="252">
        <v>5.5190071501390152</v>
      </c>
      <c r="AF310" s="418"/>
      <c r="AG310" s="284"/>
      <c r="AH310" s="284"/>
      <c r="AI310" s="419"/>
      <c r="AJ310" s="420"/>
      <c r="AK310" s="262">
        <v>2.96</v>
      </c>
      <c r="AL310" s="284"/>
      <c r="AM310" s="284"/>
      <c r="AN310" s="420">
        <v>4.24</v>
      </c>
      <c r="AO310" s="418">
        <v>19.2</v>
      </c>
      <c r="AP310" s="420">
        <v>18</v>
      </c>
      <c r="AQ310" s="610">
        <v>11.502114547790477</v>
      </c>
      <c r="AR310" s="642">
        <v>34.331709971171357</v>
      </c>
      <c r="AS310" s="642">
        <v>39.325335968963749</v>
      </c>
      <c r="AT310" s="611">
        <v>42.641067114590804</v>
      </c>
      <c r="AU310" s="278">
        <v>2.0728930161260299</v>
      </c>
      <c r="AV310" s="251">
        <v>2.20696940276689</v>
      </c>
      <c r="AW310" s="251">
        <v>2.5328285551362399</v>
      </c>
      <c r="AX310" s="243">
        <v>2.8797926622488399</v>
      </c>
      <c r="AY310" s="418"/>
      <c r="AZ310" s="419"/>
      <c r="BA310" s="419"/>
      <c r="BB310" s="420"/>
      <c r="BC310" s="278">
        <v>1.8948425498115991</v>
      </c>
      <c r="BD310" s="251">
        <v>1.9345348939119733</v>
      </c>
      <c r="BE310" s="251">
        <v>2.0959430783338786</v>
      </c>
      <c r="BF310" s="243">
        <v>2.2653565839328205</v>
      </c>
      <c r="BG310" s="418">
        <v>0.37</v>
      </c>
      <c r="BH310" s="284"/>
      <c r="BI310" s="284"/>
      <c r="BJ310" s="420">
        <v>0.37</v>
      </c>
      <c r="BK310" s="262"/>
      <c r="BL310" s="252"/>
      <c r="BM310" s="610">
        <v>4.4972318252946781</v>
      </c>
      <c r="BN310" s="642">
        <v>4.0245533654514167</v>
      </c>
      <c r="BO310" s="642">
        <v>5.4498353468080616</v>
      </c>
      <c r="BP310" s="611">
        <v>6.4361845768624413</v>
      </c>
      <c r="BQ310" s="266"/>
      <c r="BR310" s="262"/>
      <c r="BS310" s="284"/>
      <c r="BT310" s="252"/>
      <c r="BU310" s="262"/>
      <c r="BV310" s="284"/>
      <c r="BW310" s="252"/>
      <c r="BX310" s="262"/>
      <c r="BY310" s="284"/>
      <c r="BZ310" s="252"/>
      <c r="CA310" s="262"/>
      <c r="CB310" s="284"/>
      <c r="CC310" s="252"/>
      <c r="CD310" s="262"/>
      <c r="CE310" s="284"/>
      <c r="CF310" s="252"/>
      <c r="CG310" s="262"/>
      <c r="CH310" s="284"/>
      <c r="CI310" s="252"/>
      <c r="CJ310" s="262">
        <v>4.53</v>
      </c>
      <c r="CK310" s="252">
        <v>4.38</v>
      </c>
      <c r="CL310" s="610">
        <v>45.840868421878447</v>
      </c>
      <c r="CM310" s="252">
        <v>39.6</v>
      </c>
      <c r="CN310" s="610">
        <v>2.96</v>
      </c>
      <c r="CO310" s="611">
        <v>41.013271493289693</v>
      </c>
      <c r="CP310" s="756">
        <v>47.654826980989526</v>
      </c>
      <c r="CQ310" s="757">
        <v>58.069168237781028</v>
      </c>
      <c r="CR310" s="266">
        <v>42.229736757301701</v>
      </c>
      <c r="CS310" s="266">
        <v>48.339573338373427</v>
      </c>
      <c r="CT310" s="262">
        <v>22.759601133681475</v>
      </c>
      <c r="CU310" s="252">
        <v>21.333328626841929</v>
      </c>
      <c r="CV310" s="604">
        <v>10.93344266776001</v>
      </c>
      <c r="CW310" s="748">
        <v>12.886421276304061</v>
      </c>
      <c r="CX310" s="748">
        <v>15.766224940536869</v>
      </c>
      <c r="CY310" s="605">
        <v>15.714087053261022</v>
      </c>
      <c r="CZ310" s="266">
        <v>5.19</v>
      </c>
      <c r="DA310" s="262">
        <v>5.18</v>
      </c>
      <c r="DB310" s="284">
        <v>5.44</v>
      </c>
      <c r="DC310" s="284">
        <v>5.64</v>
      </c>
      <c r="DD310" s="284">
        <v>5.83</v>
      </c>
      <c r="DE310" s="252">
        <v>6.13</v>
      </c>
      <c r="DF310" s="610">
        <v>4.3061246276202203</v>
      </c>
      <c r="DG310" s="642">
        <v>4.7082292045954475</v>
      </c>
      <c r="DH310" s="642">
        <v>5.2721563602445327</v>
      </c>
      <c r="DI310" s="642">
        <v>6.5593607559593865</v>
      </c>
      <c r="DJ310" s="611">
        <v>6.454224137008123</v>
      </c>
      <c r="DK310" s="262">
        <v>3.546978616926967</v>
      </c>
      <c r="DL310" s="284">
        <v>4.3041105896141643</v>
      </c>
      <c r="DM310" s="284">
        <v>4.3864691026688698</v>
      </c>
      <c r="DN310" s="252">
        <v>4.2539169194754889</v>
      </c>
      <c r="DO310" s="278">
        <v>4.9339209231326153</v>
      </c>
      <c r="DP310" s="251">
        <v>6.7034102395256507</v>
      </c>
      <c r="DQ310" s="251">
        <v>7.4199306821578013</v>
      </c>
      <c r="DR310" s="243">
        <v>8.5893697965709794</v>
      </c>
      <c r="DS310" s="610">
        <v>4.5423218644209742</v>
      </c>
      <c r="DT310" s="642">
        <v>5.6747261913150338</v>
      </c>
      <c r="DU310" s="642">
        <v>7.3722420870649463</v>
      </c>
      <c r="DV310" s="611">
        <v>8.8485305999664856</v>
      </c>
      <c r="DW310" s="749"/>
      <c r="DX310" s="749"/>
      <c r="DY310" s="418">
        <v>30.88</v>
      </c>
      <c r="DZ310" s="284"/>
      <c r="EA310" s="284"/>
      <c r="EB310" s="420">
        <v>8.48</v>
      </c>
      <c r="EC310" s="266"/>
      <c r="ED310" s="266"/>
      <c r="EE310" s="262"/>
      <c r="EF310" s="252"/>
      <c r="EG310" s="262"/>
      <c r="EH310" s="252"/>
      <c r="EI310" s="262"/>
      <c r="EJ310" s="252"/>
      <c r="EK310" s="262"/>
      <c r="EL310" s="284"/>
      <c r="EM310" s="252"/>
      <c r="EN310" s="418">
        <v>80.430000000000007</v>
      </c>
      <c r="EO310" s="420">
        <v>84.89</v>
      </c>
      <c r="EP310" s="262"/>
      <c r="EQ310" s="252"/>
      <c r="ER310" s="262"/>
      <c r="ES310" s="252"/>
      <c r="ET310" s="262"/>
      <c r="EU310" s="284"/>
      <c r="EV310" s="284"/>
      <c r="EW310" s="252"/>
      <c r="EX310" s="278">
        <v>3.6132147121884399</v>
      </c>
      <c r="EY310" s="251">
        <v>4.9335975987418799</v>
      </c>
      <c r="EZ310" s="251">
        <v>5.7489712247209104</v>
      </c>
      <c r="FA310" s="243">
        <v>7.0679717011917198</v>
      </c>
      <c r="FB310" s="262"/>
      <c r="FC310" s="252"/>
      <c r="FD310" s="262"/>
      <c r="FE310" s="284"/>
      <c r="FF310" s="284"/>
      <c r="FG310" s="252"/>
      <c r="FH310" s="262"/>
      <c r="FI310" s="252"/>
      <c r="FJ310" s="262"/>
      <c r="FK310" s="252"/>
      <c r="FL310" s="418">
        <v>41.09</v>
      </c>
      <c r="FM310" s="420">
        <v>44.52</v>
      </c>
      <c r="FN310" s="262"/>
      <c r="FO310" s="284"/>
      <c r="FP310" s="284"/>
      <c r="FQ310" s="252"/>
      <c r="FR310" s="262">
        <v>7</v>
      </c>
      <c r="FS310" s="606">
        <v>7</v>
      </c>
      <c r="FT310" s="606">
        <v>7</v>
      </c>
      <c r="FU310" s="643">
        <v>6</v>
      </c>
      <c r="FV310" s="262"/>
      <c r="FW310" s="252"/>
      <c r="FX310" s="262">
        <v>48.89</v>
      </c>
      <c r="FY310" s="252"/>
      <c r="FZ310" s="262">
        <v>42.3</v>
      </c>
      <c r="GA310" s="252">
        <v>44.5</v>
      </c>
      <c r="GB310" s="266"/>
      <c r="GC310" s="262"/>
      <c r="GD310" s="252"/>
      <c r="GE310" s="610">
        <v>24.759875656137641</v>
      </c>
      <c r="GF310" s="642">
        <v>27.145474430137522</v>
      </c>
      <c r="GG310" s="642">
        <v>30.523213022348315</v>
      </c>
      <c r="GH310" s="611">
        <v>35.672567084124772</v>
      </c>
      <c r="GI310" s="266"/>
      <c r="GJ310" s="266"/>
      <c r="GK310" s="266"/>
      <c r="GL310" s="266">
        <v>0.15009352910488721</v>
      </c>
      <c r="GM310" s="278">
        <v>4.0434880637880557</v>
      </c>
      <c r="GN310" s="251">
        <v>4.1317514028839497</v>
      </c>
      <c r="GO310" s="251">
        <v>4.4403573253130739</v>
      </c>
      <c r="GP310" s="243">
        <v>4.7667641472560307</v>
      </c>
      <c r="GQ310" s="278">
        <v>2.7050550384360728</v>
      </c>
      <c r="GR310" s="251">
        <v>2.8391115087280596</v>
      </c>
      <c r="GS310" s="251">
        <v>3.3337727491860569</v>
      </c>
      <c r="GT310" s="243">
        <v>3.8219157602823262</v>
      </c>
      <c r="GU310" s="278">
        <v>3.26478457482516</v>
      </c>
      <c r="GV310" s="251">
        <v>3.8672138110204402</v>
      </c>
      <c r="GW310" s="251">
        <v>5.0294250915398697</v>
      </c>
      <c r="GX310" s="243">
        <v>5.8848875946555204</v>
      </c>
      <c r="GY310" s="278">
        <v>5.5836229793942804</v>
      </c>
      <c r="GZ310" s="251">
        <v>6.9027357254419401</v>
      </c>
      <c r="HA310" s="251">
        <v>7.6545320746164398</v>
      </c>
      <c r="HB310" s="243">
        <v>8.5034802170022594</v>
      </c>
      <c r="HC310" s="266">
        <v>6.11</v>
      </c>
      <c r="HD310" s="262"/>
      <c r="HE310" s="252"/>
      <c r="HF310" s="610">
        <v>0.90435044496569017</v>
      </c>
      <c r="HG310" s="642">
        <v>1.4109195634089295</v>
      </c>
      <c r="HH310" s="642">
        <v>1.3738182388484153</v>
      </c>
      <c r="HI310" s="611">
        <v>2.2386653447031408</v>
      </c>
      <c r="HJ310" s="262"/>
      <c r="HK310" s="252"/>
      <c r="HL310" s="418">
        <v>5.38</v>
      </c>
      <c r="HM310" s="419">
        <v>5.74</v>
      </c>
      <c r="HN310" s="419">
        <v>7.01</v>
      </c>
      <c r="HO310" s="420">
        <v>8.44</v>
      </c>
      <c r="HP310" s="418">
        <v>1.78</v>
      </c>
      <c r="HQ310" s="420">
        <v>2.48</v>
      </c>
      <c r="HR310" s="278">
        <v>4.5111057615788202</v>
      </c>
      <c r="HS310" s="251">
        <v>4.5676872994819</v>
      </c>
      <c r="HT310" s="251">
        <v>5.1560112683828496</v>
      </c>
      <c r="HU310" s="243">
        <v>5.7379388251035</v>
      </c>
      <c r="HV310" s="262"/>
      <c r="HW310" s="252"/>
      <c r="HX310" s="262"/>
      <c r="HY310" s="252"/>
      <c r="HZ310" s="278">
        <v>1.5716933716764125</v>
      </c>
      <c r="IA310" s="251">
        <v>1.3229128595870898</v>
      </c>
      <c r="IB310" s="251">
        <v>1.6363826192931876</v>
      </c>
      <c r="IC310" s="243">
        <v>1.9917456300358116</v>
      </c>
      <c r="ID310" s="262"/>
      <c r="IE310" s="252"/>
      <c r="IF310" s="262"/>
      <c r="IG310" s="252"/>
      <c r="IH310" s="278">
        <v>2.8882257358243479</v>
      </c>
      <c r="II310" s="251">
        <v>3.6056247178830487</v>
      </c>
      <c r="IJ310" s="251">
        <v>3.6622370896718208</v>
      </c>
      <c r="IK310" s="243">
        <v>3.9471624605421956</v>
      </c>
      <c r="IL310" s="266"/>
      <c r="IM310" s="262"/>
      <c r="IN310" s="252"/>
      <c r="IO310" s="418">
        <v>1.22</v>
      </c>
      <c r="IP310" s="284"/>
      <c r="IQ310" s="284"/>
      <c r="IR310" s="420">
        <v>1.62</v>
      </c>
      <c r="IS310" s="418">
        <v>3.7</v>
      </c>
      <c r="IT310" s="284"/>
      <c r="IU310" s="284"/>
      <c r="IV310" s="420">
        <v>5.0999999999999996</v>
      </c>
      <c r="IW310" s="278">
        <v>3.2708389298572587</v>
      </c>
      <c r="IX310" s="251">
        <v>3.8673140463144233</v>
      </c>
      <c r="IY310" s="251">
        <v>4.3036263832920989</v>
      </c>
      <c r="IZ310" s="243">
        <v>4.6087499387650555</v>
      </c>
      <c r="JA310" s="266"/>
      <c r="JB310" s="262">
        <v>2.6008612459344991</v>
      </c>
      <c r="JC310" s="284">
        <v>3.6537335211732445</v>
      </c>
      <c r="JD310" s="284">
        <v>4.0876230196683272</v>
      </c>
      <c r="JE310" s="252">
        <v>3.8743590028250154</v>
      </c>
      <c r="JF310" s="262"/>
      <c r="JG310" s="284"/>
      <c r="JH310" s="252"/>
      <c r="JI310" s="262"/>
      <c r="JJ310" s="252"/>
      <c r="JK310" s="278">
        <v>12.576474019889991</v>
      </c>
      <c r="JL310" s="251">
        <v>13.621014301495119</v>
      </c>
      <c r="JM310" s="251">
        <v>15.197668703342718</v>
      </c>
      <c r="JN310" s="243">
        <v>15.463180047487995</v>
      </c>
      <c r="JO310" s="418">
        <v>4.26</v>
      </c>
      <c r="JP310" s="420">
        <v>3.37</v>
      </c>
      <c r="JQ310" s="278">
        <v>0.8128063741988264</v>
      </c>
      <c r="JR310" s="251">
        <v>1.1151415292391056</v>
      </c>
      <c r="JS310" s="251">
        <v>1.4544469740612518</v>
      </c>
      <c r="JT310" s="243">
        <v>1.5682075179254358</v>
      </c>
      <c r="JU310" s="418">
        <v>2.12</v>
      </c>
      <c r="JV310" s="284"/>
      <c r="JW310" s="284"/>
      <c r="JX310" s="420">
        <v>3.12</v>
      </c>
      <c r="JY310" s="262">
        <v>5.4049590097863502</v>
      </c>
      <c r="JZ310" s="284">
        <v>6.8414742460373308</v>
      </c>
      <c r="KA310" s="284">
        <v>5.5988483763005013</v>
      </c>
      <c r="KB310" s="252">
        <v>6.0567330161542428</v>
      </c>
      <c r="KC310" s="262"/>
      <c r="KD310" s="284"/>
      <c r="KE310" s="284"/>
      <c r="KF310" s="288"/>
    </row>
    <row r="311" spans="1:292" s="151" customFormat="1" ht="14">
      <c r="A311" s="872"/>
      <c r="B311" s="758" t="s">
        <v>523</v>
      </c>
      <c r="C311" s="266"/>
      <c r="D311" s="262">
        <v>10.029949018612797</v>
      </c>
      <c r="E311" s="284">
        <v>10.972286262779846</v>
      </c>
      <c r="F311" s="284">
        <v>11.525375730680627</v>
      </c>
      <c r="G311" s="284">
        <v>12.542051227752344</v>
      </c>
      <c r="H311" s="252">
        <v>13.483452542429893</v>
      </c>
      <c r="I311" s="278">
        <v>3.0516312755431998</v>
      </c>
      <c r="J311" s="251">
        <v>3.20568375049224</v>
      </c>
      <c r="K311" s="251">
        <v>3.9830809701277499</v>
      </c>
      <c r="L311" s="243">
        <v>3.7520568331307298</v>
      </c>
      <c r="M311" s="418">
        <v>8.4</v>
      </c>
      <c r="N311" s="419"/>
      <c r="O311" s="419"/>
      <c r="P311" s="420">
        <v>11.92</v>
      </c>
      <c r="Q311" s="262"/>
      <c r="R311" s="284"/>
      <c r="S311" s="284"/>
      <c r="T311" s="252"/>
      <c r="U311" s="262"/>
      <c r="V311" s="284"/>
      <c r="W311" s="252"/>
      <c r="X311" s="610">
        <v>16.301970140875557</v>
      </c>
      <c r="Y311" s="642">
        <v>16.91712654297724</v>
      </c>
      <c r="Z311" s="642">
        <v>21.838976576989467</v>
      </c>
      <c r="AA311" s="611">
        <v>26.122722832456279</v>
      </c>
      <c r="AB311" s="262">
        <v>15.784358894087843</v>
      </c>
      <c r="AC311" s="284">
        <v>16.681389083584914</v>
      </c>
      <c r="AD311" s="284">
        <v>18.744663939994933</v>
      </c>
      <c r="AE311" s="252">
        <v>16.280634991486782</v>
      </c>
      <c r="AF311" s="418"/>
      <c r="AG311" s="284"/>
      <c r="AH311" s="284"/>
      <c r="AI311" s="419"/>
      <c r="AJ311" s="420"/>
      <c r="AK311" s="262">
        <v>16.600000000000001</v>
      </c>
      <c r="AL311" s="284"/>
      <c r="AM311" s="284"/>
      <c r="AN311" s="420">
        <v>21.57</v>
      </c>
      <c r="AO311" s="418">
        <v>206</v>
      </c>
      <c r="AP311" s="420">
        <v>204</v>
      </c>
      <c r="AQ311" s="610">
        <v>28.594017911200943</v>
      </c>
      <c r="AR311" s="642">
        <v>22.015337915437151</v>
      </c>
      <c r="AS311" s="642">
        <v>24.362062057958209</v>
      </c>
      <c r="AT311" s="611">
        <v>28.567172985316713</v>
      </c>
      <c r="AU311" s="278">
        <v>5.2729006329563104</v>
      </c>
      <c r="AV311" s="251">
        <v>5.4534742865077703</v>
      </c>
      <c r="AW311" s="251">
        <v>5.9776547289701796</v>
      </c>
      <c r="AX311" s="243">
        <v>6.6249271873618101</v>
      </c>
      <c r="AY311" s="418"/>
      <c r="AZ311" s="419"/>
      <c r="BA311" s="419"/>
      <c r="BB311" s="420"/>
      <c r="BC311" s="278">
        <v>4.0094803099844496</v>
      </c>
      <c r="BD311" s="251">
        <v>4.1248649483909992</v>
      </c>
      <c r="BE311" s="251">
        <v>4.6143418922058528</v>
      </c>
      <c r="BF311" s="243">
        <v>5.0599458161151372</v>
      </c>
      <c r="BG311" s="418">
        <v>4.0999999999999996</v>
      </c>
      <c r="BH311" s="284"/>
      <c r="BI311" s="284"/>
      <c r="BJ311" s="420">
        <v>5.07</v>
      </c>
      <c r="BK311" s="262"/>
      <c r="BL311" s="252"/>
      <c r="BM311" s="610">
        <v>5.7207271390039622</v>
      </c>
      <c r="BN311" s="642">
        <v>5.1059608439714061</v>
      </c>
      <c r="BO311" s="642">
        <v>7.1104145785365587</v>
      </c>
      <c r="BP311" s="611">
        <v>7.7288330603149396</v>
      </c>
      <c r="BQ311" s="266"/>
      <c r="BR311" s="262"/>
      <c r="BS311" s="284"/>
      <c r="BT311" s="252"/>
      <c r="BU311" s="262"/>
      <c r="BV311" s="284"/>
      <c r="BW311" s="252"/>
      <c r="BX311" s="262"/>
      <c r="BY311" s="284"/>
      <c r="BZ311" s="252"/>
      <c r="CA311" s="262"/>
      <c r="CB311" s="284"/>
      <c r="CC311" s="252"/>
      <c r="CD311" s="262"/>
      <c r="CE311" s="284"/>
      <c r="CF311" s="252"/>
      <c r="CG311" s="262"/>
      <c r="CH311" s="284"/>
      <c r="CI311" s="252"/>
      <c r="CJ311" s="262">
        <v>15.8</v>
      </c>
      <c r="CK311" s="252">
        <v>14.5</v>
      </c>
      <c r="CL311" s="610">
        <v>207.66525524018601</v>
      </c>
      <c r="CM311" s="252">
        <v>187</v>
      </c>
      <c r="CN311" s="610">
        <v>16.600000000000001</v>
      </c>
      <c r="CO311" s="611">
        <v>250.61335408729479</v>
      </c>
      <c r="CP311" s="756">
        <v>266.36543814639765</v>
      </c>
      <c r="CQ311" s="757">
        <v>323.29054340445737</v>
      </c>
      <c r="CR311" s="266">
        <v>197.83590558728534</v>
      </c>
      <c r="CS311" s="266">
        <v>282.3494072046376</v>
      </c>
      <c r="CT311" s="262">
        <v>139.43424047610102</v>
      </c>
      <c r="CU311" s="252">
        <v>139.27855490193605</v>
      </c>
      <c r="CV311" s="604">
        <v>13.803471368047012</v>
      </c>
      <c r="CW311" s="748">
        <v>17.273288093769278</v>
      </c>
      <c r="CX311" s="748">
        <v>27.454977913693504</v>
      </c>
      <c r="CY311" s="605">
        <v>27.812543457099153</v>
      </c>
      <c r="CZ311" s="266">
        <v>7.1020000000000003</v>
      </c>
      <c r="DA311" s="262">
        <v>14.7</v>
      </c>
      <c r="DB311" s="284">
        <v>15.3</v>
      </c>
      <c r="DC311" s="284">
        <v>15.6</v>
      </c>
      <c r="DD311" s="284">
        <v>15.2</v>
      </c>
      <c r="DE311" s="252">
        <v>16.72</v>
      </c>
      <c r="DF311" s="610">
        <v>11.277049596076528</v>
      </c>
      <c r="DG311" s="642">
        <v>12.286225690334478</v>
      </c>
      <c r="DH311" s="642">
        <v>13.569736668280733</v>
      </c>
      <c r="DI311" s="642">
        <v>16.635849380619081</v>
      </c>
      <c r="DJ311" s="611">
        <v>16.469299782136893</v>
      </c>
      <c r="DK311" s="262">
        <v>11.241112136647182</v>
      </c>
      <c r="DL311" s="284">
        <v>13.047212774889049</v>
      </c>
      <c r="DM311" s="284">
        <v>16.55023175272126</v>
      </c>
      <c r="DN311" s="252">
        <v>12.78419949339397</v>
      </c>
      <c r="DO311" s="278">
        <v>13.89441764089616</v>
      </c>
      <c r="DP311" s="251">
        <v>18.746550918335757</v>
      </c>
      <c r="DQ311" s="251">
        <v>21.626498970684761</v>
      </c>
      <c r="DR311" s="243">
        <v>26.430219619901994</v>
      </c>
      <c r="DS311" s="610">
        <v>20.530347541966176</v>
      </c>
      <c r="DT311" s="642">
        <v>26.314953941943813</v>
      </c>
      <c r="DU311" s="642">
        <v>34.901149113017418</v>
      </c>
      <c r="DV311" s="611">
        <v>43.638864489057383</v>
      </c>
      <c r="DW311" s="749"/>
      <c r="DX311" s="749"/>
      <c r="DY311" s="418">
        <v>0.25</v>
      </c>
      <c r="DZ311" s="284"/>
      <c r="EA311" s="284"/>
      <c r="EB311" s="420">
        <v>38.840000000000003</v>
      </c>
      <c r="EC311" s="266"/>
      <c r="ED311" s="266"/>
      <c r="EE311" s="262"/>
      <c r="EF311" s="252"/>
      <c r="EG311" s="262"/>
      <c r="EH311" s="252"/>
      <c r="EI311" s="262"/>
      <c r="EJ311" s="252"/>
      <c r="EK311" s="262"/>
      <c r="EL311" s="284"/>
      <c r="EM311" s="252"/>
      <c r="EN311" s="418">
        <v>552.66999999999996</v>
      </c>
      <c r="EO311" s="420">
        <v>563.19000000000005</v>
      </c>
      <c r="EP311" s="262"/>
      <c r="EQ311" s="252"/>
      <c r="ER311" s="262"/>
      <c r="ES311" s="252"/>
      <c r="ET311" s="262"/>
      <c r="EU311" s="284"/>
      <c r="EV311" s="284"/>
      <c r="EW311" s="252"/>
      <c r="EX311" s="278">
        <v>5.7489547065568898</v>
      </c>
      <c r="EY311" s="251">
        <v>6.0670037006871098</v>
      </c>
      <c r="EZ311" s="251">
        <v>7.2697136378131502</v>
      </c>
      <c r="FA311" s="243">
        <v>8.60713752932873</v>
      </c>
      <c r="FB311" s="262"/>
      <c r="FC311" s="252"/>
      <c r="FD311" s="262"/>
      <c r="FE311" s="284"/>
      <c r="FF311" s="284"/>
      <c r="FG311" s="252"/>
      <c r="FH311" s="262"/>
      <c r="FI311" s="252"/>
      <c r="FJ311" s="262"/>
      <c r="FK311" s="252"/>
      <c r="FL311" s="418">
        <v>226.28</v>
      </c>
      <c r="FM311" s="420">
        <v>247.88</v>
      </c>
      <c r="FN311" s="262"/>
      <c r="FO311" s="284"/>
      <c r="FP311" s="284"/>
      <c r="FQ311" s="252"/>
      <c r="FR311" s="262">
        <v>15</v>
      </c>
      <c r="FS311" s="606">
        <v>15</v>
      </c>
      <c r="FT311" s="606">
        <v>15</v>
      </c>
      <c r="FU311" s="643">
        <v>14</v>
      </c>
      <c r="FV311" s="262"/>
      <c r="FW311" s="252"/>
      <c r="FX311" s="262">
        <v>340.4</v>
      </c>
      <c r="FY311" s="252"/>
      <c r="FZ311" s="262">
        <v>208</v>
      </c>
      <c r="GA311" s="252">
        <v>220</v>
      </c>
      <c r="GB311" s="266"/>
      <c r="GC311" s="262"/>
      <c r="GD311" s="252"/>
      <c r="GE311" s="610">
        <v>17.713806552740433</v>
      </c>
      <c r="GF311" s="642">
        <v>19.408801073587313</v>
      </c>
      <c r="GG311" s="642">
        <v>21.876009490509585</v>
      </c>
      <c r="GH311" s="611">
        <v>25.863729731127663</v>
      </c>
      <c r="GI311" s="266"/>
      <c r="GJ311" s="266"/>
      <c r="GK311" s="266"/>
      <c r="GL311" s="266">
        <v>0.18641118480414096</v>
      </c>
      <c r="GM311" s="278">
        <v>3.3548970001548235</v>
      </c>
      <c r="GN311" s="251">
        <v>3.615489362853932</v>
      </c>
      <c r="GO311" s="251">
        <v>3.8311115863039666</v>
      </c>
      <c r="GP311" s="243">
        <v>4.3041547706119037</v>
      </c>
      <c r="GQ311" s="278">
        <v>4.8717408027300211</v>
      </c>
      <c r="GR311" s="251">
        <v>5.4657193307478646</v>
      </c>
      <c r="GS311" s="251">
        <v>5.5805978371375771</v>
      </c>
      <c r="GT311" s="243">
        <v>6.272428029036103</v>
      </c>
      <c r="GU311" s="278">
        <v>4.6075619659901204</v>
      </c>
      <c r="GV311" s="251">
        <v>5.5561772282254198</v>
      </c>
      <c r="GW311" s="251">
        <v>6.8287319922617096</v>
      </c>
      <c r="GX311" s="243">
        <v>7.3991232872068098</v>
      </c>
      <c r="GY311" s="278">
        <v>6.5094226682782796</v>
      </c>
      <c r="GZ311" s="251">
        <v>8.3170979093928601</v>
      </c>
      <c r="HA311" s="251">
        <v>9.5725887205226492</v>
      </c>
      <c r="HB311" s="243">
        <v>9.6888962411607409</v>
      </c>
      <c r="HC311" s="266">
        <v>22.7</v>
      </c>
      <c r="HD311" s="262"/>
      <c r="HE311" s="252"/>
      <c r="HF311" s="610">
        <v>9.9578448815827318</v>
      </c>
      <c r="HG311" s="642">
        <v>11.328142286617775</v>
      </c>
      <c r="HH311" s="642">
        <v>13.736751945831593</v>
      </c>
      <c r="HI311" s="611">
        <v>16.91790018109565</v>
      </c>
      <c r="HJ311" s="262"/>
      <c r="HK311" s="252"/>
      <c r="HL311" s="418">
        <v>12.56</v>
      </c>
      <c r="HM311" s="419">
        <v>13.57</v>
      </c>
      <c r="HN311" s="419">
        <v>16.239999999999998</v>
      </c>
      <c r="HO311" s="420">
        <v>20.57</v>
      </c>
      <c r="HP311" s="418">
        <v>4.4000000000000004</v>
      </c>
      <c r="HQ311" s="420">
        <v>6.11</v>
      </c>
      <c r="HR311" s="278">
        <v>10.518650292083301</v>
      </c>
      <c r="HS311" s="251">
        <v>10.9423299384025</v>
      </c>
      <c r="HT311" s="251">
        <v>11.899475719639501</v>
      </c>
      <c r="HU311" s="243">
        <v>13.2384623685841</v>
      </c>
      <c r="HV311" s="262"/>
      <c r="HW311" s="252"/>
      <c r="HX311" s="262"/>
      <c r="HY311" s="252"/>
      <c r="HZ311" s="278">
        <v>3.8123491839011043</v>
      </c>
      <c r="IA311" s="251">
        <v>4.2003172598714178</v>
      </c>
      <c r="IB311" s="251">
        <v>4.5313530263655855</v>
      </c>
      <c r="IC311" s="243">
        <v>4.6109318356914537</v>
      </c>
      <c r="ID311" s="262"/>
      <c r="IE311" s="252"/>
      <c r="IF311" s="262"/>
      <c r="IG311" s="252"/>
      <c r="IH311" s="278">
        <v>13.135131193651983</v>
      </c>
      <c r="II311" s="251">
        <v>13.506223846877486</v>
      </c>
      <c r="IJ311" s="251">
        <v>14.663028958017506</v>
      </c>
      <c r="IK311" s="243">
        <v>14.8941347597288</v>
      </c>
      <c r="IL311" s="266"/>
      <c r="IM311" s="262"/>
      <c r="IN311" s="252"/>
      <c r="IO311" s="418">
        <v>5.01</v>
      </c>
      <c r="IP311" s="284"/>
      <c r="IQ311" s="284"/>
      <c r="IR311" s="420">
        <v>6.75</v>
      </c>
      <c r="IS311" s="418">
        <v>8.64</v>
      </c>
      <c r="IT311" s="284"/>
      <c r="IU311" s="284"/>
      <c r="IV311" s="420">
        <v>11.33</v>
      </c>
      <c r="IW311" s="278">
        <v>4.8303280821052637</v>
      </c>
      <c r="IX311" s="251">
        <v>5.6204788212786498</v>
      </c>
      <c r="IY311" s="251">
        <v>6.1869159291202012</v>
      </c>
      <c r="IZ311" s="243">
        <v>7.0217993691522578</v>
      </c>
      <c r="JA311" s="266"/>
      <c r="JB311" s="262">
        <v>35.784493141775151</v>
      </c>
      <c r="JC311" s="284">
        <v>39.222012497285853</v>
      </c>
      <c r="JD311" s="284">
        <v>44.719167501066671</v>
      </c>
      <c r="JE311" s="252">
        <v>44.37326141863776</v>
      </c>
      <c r="JF311" s="262"/>
      <c r="JG311" s="284"/>
      <c r="JH311" s="252"/>
      <c r="JI311" s="262"/>
      <c r="JJ311" s="252"/>
      <c r="JK311" s="278">
        <v>16.28304701665536</v>
      </c>
      <c r="JL311" s="251">
        <v>16.758121780332772</v>
      </c>
      <c r="JM311" s="251">
        <v>17.831854083457436</v>
      </c>
      <c r="JN311" s="243">
        <v>15.658365479249127</v>
      </c>
      <c r="JO311" s="418">
        <v>11.4</v>
      </c>
      <c r="JP311" s="420">
        <v>9.33</v>
      </c>
      <c r="JQ311" s="278">
        <v>3.4879218467607775</v>
      </c>
      <c r="JR311" s="251">
        <v>3.7458716516448716</v>
      </c>
      <c r="JS311" s="251">
        <v>3.8675168298211937</v>
      </c>
      <c r="JT311" s="243">
        <v>4.3522767052991522</v>
      </c>
      <c r="JU311" s="418">
        <v>6.72</v>
      </c>
      <c r="JV311" s="284"/>
      <c r="JW311" s="284"/>
      <c r="JX311" s="420">
        <v>10.220000000000001</v>
      </c>
      <c r="JY311" s="262">
        <v>16.683043764936478</v>
      </c>
      <c r="JZ311" s="284">
        <v>17.851622241630444</v>
      </c>
      <c r="KA311" s="284">
        <v>18.558313313363815</v>
      </c>
      <c r="KB311" s="252">
        <v>18.91068566155251</v>
      </c>
      <c r="KC311" s="262"/>
      <c r="KD311" s="284"/>
      <c r="KE311" s="284"/>
      <c r="KF311" s="288"/>
    </row>
    <row r="312" spans="1:292" s="151" customFormat="1" ht="14">
      <c r="A312" s="872"/>
      <c r="B312" s="758" t="s">
        <v>524</v>
      </c>
      <c r="C312" s="266"/>
      <c r="D312" s="262">
        <v>1.318307478436769</v>
      </c>
      <c r="E312" s="284">
        <v>1.3125201244054268</v>
      </c>
      <c r="F312" s="284">
        <v>1.9732167833042646</v>
      </c>
      <c r="G312" s="284">
        <v>1.5279095754749685</v>
      </c>
      <c r="H312" s="252">
        <v>1.7112894092560766</v>
      </c>
      <c r="I312" s="278">
        <v>0.48089369748622401</v>
      </c>
      <c r="J312" s="251">
        <v>0.52625476339454702</v>
      </c>
      <c r="K312" s="251">
        <v>0.539777506124138</v>
      </c>
      <c r="L312" s="243">
        <v>0.58326129598801502</v>
      </c>
      <c r="M312" s="418">
        <v>4.6399999999999997</v>
      </c>
      <c r="N312" s="419"/>
      <c r="O312" s="419"/>
      <c r="P312" s="420">
        <v>8.11</v>
      </c>
      <c r="Q312" s="262"/>
      <c r="R312" s="284"/>
      <c r="S312" s="284"/>
      <c r="T312" s="252"/>
      <c r="U312" s="262"/>
      <c r="V312" s="284"/>
      <c r="W312" s="252"/>
      <c r="X312" s="610">
        <v>3.8072678107382227</v>
      </c>
      <c r="Y312" s="642">
        <v>3.3667116679102782</v>
      </c>
      <c r="Z312" s="642">
        <v>4.3464914691468506</v>
      </c>
      <c r="AA312" s="611">
        <v>4.0776136409126957</v>
      </c>
      <c r="AB312" s="262">
        <v>2.8114622433432808</v>
      </c>
      <c r="AC312" s="284">
        <v>2.9809358029075441</v>
      </c>
      <c r="AD312" s="284">
        <v>4.0210243518087676</v>
      </c>
      <c r="AE312" s="252">
        <v>2.9093217295644198</v>
      </c>
      <c r="AF312" s="418"/>
      <c r="AG312" s="284"/>
      <c r="AH312" s="284"/>
      <c r="AI312" s="419"/>
      <c r="AJ312" s="420"/>
      <c r="AK312" s="262">
        <v>2.62</v>
      </c>
      <c r="AL312" s="284"/>
      <c r="AM312" s="284"/>
      <c r="AN312" s="420">
        <v>5.36</v>
      </c>
      <c r="AO312" s="418">
        <v>37.799999999999997</v>
      </c>
      <c r="AP312" s="420">
        <v>31.9</v>
      </c>
      <c r="AQ312" s="610">
        <v>20.025231025316845</v>
      </c>
      <c r="AR312" s="642">
        <v>6.2603844220290634</v>
      </c>
      <c r="AS312" s="642">
        <v>7.2891915786686701</v>
      </c>
      <c r="AT312" s="611">
        <v>8.4927905875812968</v>
      </c>
      <c r="AU312" s="278">
        <v>1.2693261533662401</v>
      </c>
      <c r="AV312" s="251">
        <v>1.3975498362268199</v>
      </c>
      <c r="AW312" s="251">
        <v>1.6286718235183999</v>
      </c>
      <c r="AX312" s="243">
        <v>1.9247416700012701</v>
      </c>
      <c r="AY312" s="418"/>
      <c r="AZ312" s="419"/>
      <c r="BA312" s="419"/>
      <c r="BB312" s="420"/>
      <c r="BC312" s="278">
        <v>2.1149663765926721</v>
      </c>
      <c r="BD312" s="251">
        <v>2.2681584095495779</v>
      </c>
      <c r="BE312" s="251">
        <v>2.3779786623463917</v>
      </c>
      <c r="BF312" s="243">
        <v>2.5716020376712376</v>
      </c>
      <c r="BG312" s="418">
        <v>0.5</v>
      </c>
      <c r="BH312" s="284"/>
      <c r="BI312" s="284"/>
      <c r="BJ312" s="420">
        <v>1.98</v>
      </c>
      <c r="BK312" s="262"/>
      <c r="BL312" s="252"/>
      <c r="BM312" s="610">
        <v>0</v>
      </c>
      <c r="BN312" s="642">
        <v>0.80741673066226016</v>
      </c>
      <c r="BO312" s="642">
        <v>0</v>
      </c>
      <c r="BP312" s="611">
        <v>0</v>
      </c>
      <c r="BQ312" s="266"/>
      <c r="BR312" s="262"/>
      <c r="BS312" s="284"/>
      <c r="BT312" s="252"/>
      <c r="BU312" s="262"/>
      <c r="BV312" s="284"/>
      <c r="BW312" s="252"/>
      <c r="BX312" s="262"/>
      <c r="BY312" s="284"/>
      <c r="BZ312" s="252"/>
      <c r="CA312" s="262"/>
      <c r="CB312" s="284"/>
      <c r="CC312" s="252"/>
      <c r="CD312" s="262"/>
      <c r="CE312" s="284"/>
      <c r="CF312" s="252"/>
      <c r="CG312" s="262"/>
      <c r="CH312" s="284"/>
      <c r="CI312" s="252"/>
      <c r="CJ312" s="262">
        <v>3.32</v>
      </c>
      <c r="CK312" s="252">
        <v>3.41</v>
      </c>
      <c r="CL312" s="610">
        <v>150.9937929605785</v>
      </c>
      <c r="CM312" s="252">
        <v>132</v>
      </c>
      <c r="CN312" s="610">
        <v>2.62</v>
      </c>
      <c r="CO312" s="611">
        <v>178.26369636624798</v>
      </c>
      <c r="CP312" s="756">
        <v>101.29018195763155</v>
      </c>
      <c r="CQ312" s="757">
        <v>126.38374174798936</v>
      </c>
      <c r="CR312" s="266">
        <v>74.178687141914807</v>
      </c>
      <c r="CS312" s="266">
        <v>98.492292744373614</v>
      </c>
      <c r="CT312" s="262">
        <v>41.091600321798516</v>
      </c>
      <c r="CU312" s="252">
        <v>39.827065222615232</v>
      </c>
      <c r="CV312" s="604">
        <v>8.6100861008610075</v>
      </c>
      <c r="CW312" s="748">
        <v>7.5399273425183369</v>
      </c>
      <c r="CX312" s="748">
        <v>10.465511382942575</v>
      </c>
      <c r="CY312" s="605">
        <v>12.237519121123624</v>
      </c>
      <c r="CZ312" s="266">
        <v>4.3049999999999997</v>
      </c>
      <c r="DA312" s="262">
        <v>4.6399999999999997</v>
      </c>
      <c r="DB312" s="284">
        <v>4.99</v>
      </c>
      <c r="DC312" s="284">
        <v>5.3</v>
      </c>
      <c r="DD312" s="284">
        <v>5.13</v>
      </c>
      <c r="DE312" s="252">
        <v>4.83</v>
      </c>
      <c r="DF312" s="610">
        <v>2.5191796684030745</v>
      </c>
      <c r="DG312" s="642">
        <v>2.6545318277468666</v>
      </c>
      <c r="DH312" s="642">
        <v>2.9034693346246017</v>
      </c>
      <c r="DI312" s="642">
        <v>4.0006772309457803</v>
      </c>
      <c r="DJ312" s="611">
        <v>3.5022343124290956</v>
      </c>
      <c r="DK312" s="262">
        <v>3.5724893390930239</v>
      </c>
      <c r="DL312" s="284">
        <v>4.56765225040039</v>
      </c>
      <c r="DM312" s="284">
        <v>5.1354292363364458</v>
      </c>
      <c r="DN312" s="252">
        <v>4.1375939799021904</v>
      </c>
      <c r="DO312" s="278">
        <v>13.732788108278987</v>
      </c>
      <c r="DP312" s="251">
        <v>20.228195142880601</v>
      </c>
      <c r="DQ312" s="251">
        <v>25.091974818685411</v>
      </c>
      <c r="DR312" s="243">
        <v>29.127693176528286</v>
      </c>
      <c r="DS312" s="610">
        <v>6.8376715688483758</v>
      </c>
      <c r="DT312" s="642">
        <v>12.169717602275167</v>
      </c>
      <c r="DU312" s="642">
        <v>14.794132393555403</v>
      </c>
      <c r="DV312" s="611">
        <v>18.995252731591684</v>
      </c>
      <c r="DW312" s="749"/>
      <c r="DX312" s="749"/>
      <c r="DY312" s="418">
        <v>0</v>
      </c>
      <c r="DZ312" s="284"/>
      <c r="EA312" s="284"/>
      <c r="EB312" s="420">
        <v>0.28000000000000003</v>
      </c>
      <c r="EC312" s="266"/>
      <c r="ED312" s="266"/>
      <c r="EE312" s="262"/>
      <c r="EF312" s="252"/>
      <c r="EG312" s="262"/>
      <c r="EH312" s="252"/>
      <c r="EI312" s="262"/>
      <c r="EJ312" s="252"/>
      <c r="EK312" s="262"/>
      <c r="EL312" s="284"/>
      <c r="EM312" s="252"/>
      <c r="EN312" s="418">
        <v>551.51</v>
      </c>
      <c r="EO312" s="420">
        <v>530.94000000000005</v>
      </c>
      <c r="EP312" s="262"/>
      <c r="EQ312" s="252"/>
      <c r="ER312" s="262"/>
      <c r="ES312" s="252"/>
      <c r="ET312" s="262"/>
      <c r="EU312" s="284"/>
      <c r="EV312" s="284"/>
      <c r="EW312" s="252"/>
      <c r="EX312" s="278">
        <v>1.66049954226026</v>
      </c>
      <c r="EY312" s="251">
        <v>1.96229218669368</v>
      </c>
      <c r="EZ312" s="251">
        <v>2.7585094527877501</v>
      </c>
      <c r="FA312" s="243">
        <v>3.4272258684728101</v>
      </c>
      <c r="FB312" s="262"/>
      <c r="FC312" s="252"/>
      <c r="FD312" s="262"/>
      <c r="FE312" s="284"/>
      <c r="FF312" s="284"/>
      <c r="FG312" s="252"/>
      <c r="FH312" s="262"/>
      <c r="FI312" s="252"/>
      <c r="FJ312" s="262"/>
      <c r="FK312" s="252"/>
      <c r="FL312" s="418">
        <v>198.27</v>
      </c>
      <c r="FM312" s="420">
        <v>210.88</v>
      </c>
      <c r="FN312" s="262"/>
      <c r="FO312" s="284"/>
      <c r="FP312" s="284"/>
      <c r="FQ312" s="252"/>
      <c r="FR312" s="262">
        <v>4</v>
      </c>
      <c r="FS312" s="606">
        <v>4</v>
      </c>
      <c r="FT312" s="606">
        <v>5</v>
      </c>
      <c r="FU312" s="643">
        <v>5</v>
      </c>
      <c r="FV312" s="262"/>
      <c r="FW312" s="252"/>
      <c r="FX312" s="262">
        <v>185.07</v>
      </c>
      <c r="FY312" s="252"/>
      <c r="FZ312" s="262">
        <v>154</v>
      </c>
      <c r="GA312" s="252">
        <v>161</v>
      </c>
      <c r="GB312" s="266"/>
      <c r="GC312" s="262"/>
      <c r="GD312" s="252"/>
      <c r="GE312" s="610">
        <v>4.4139959124756141</v>
      </c>
      <c r="GF312" s="642">
        <v>5.2612679581742388</v>
      </c>
      <c r="GG312" s="642">
        <v>6.0193455759181473</v>
      </c>
      <c r="GH312" s="611">
        <v>6.7251858127426907</v>
      </c>
      <c r="GI312" s="266"/>
      <c r="GJ312" s="266"/>
      <c r="GK312" s="266"/>
      <c r="GL312" s="266">
        <v>0.25990541221414448</v>
      </c>
      <c r="GM312" s="278">
        <v>1.7301337629607305</v>
      </c>
      <c r="GN312" s="251">
        <v>1.8099177519724186</v>
      </c>
      <c r="GO312" s="251">
        <v>2.2359055236802341</v>
      </c>
      <c r="GP312" s="243">
        <v>2.3841909578589187</v>
      </c>
      <c r="GQ312" s="278">
        <v>1.017441934233924</v>
      </c>
      <c r="GR312" s="251">
        <v>1.3657515169481023</v>
      </c>
      <c r="GS312" s="251">
        <v>1.5428369957257648</v>
      </c>
      <c r="GT312" s="243">
        <v>1.9844570592512834</v>
      </c>
      <c r="GU312" s="278">
        <v>1.65446072272821</v>
      </c>
      <c r="GV312" s="251">
        <v>2.20798767573423</v>
      </c>
      <c r="GW312" s="251">
        <v>2.47684665652951</v>
      </c>
      <c r="GX312" s="243">
        <v>2.9132906856812602</v>
      </c>
      <c r="GY312" s="278">
        <v>1.67538602328664</v>
      </c>
      <c r="GZ312" s="251">
        <v>1.81806949353456</v>
      </c>
      <c r="HA312" s="251">
        <v>2.13683025841903</v>
      </c>
      <c r="HB312" s="243">
        <v>2.1950784221191899</v>
      </c>
      <c r="HC312" s="266">
        <v>6.44</v>
      </c>
      <c r="HD312" s="262"/>
      <c r="HE312" s="252"/>
      <c r="HF312" s="610">
        <v>1.676795296370454</v>
      </c>
      <c r="HG312" s="642">
        <v>2.0245334169828992</v>
      </c>
      <c r="HH312" s="642">
        <v>2.0064604184177441</v>
      </c>
      <c r="HI312" s="611">
        <v>2.7028232532261796</v>
      </c>
      <c r="HJ312" s="262"/>
      <c r="HK312" s="252"/>
      <c r="HL312" s="418">
        <v>5.69</v>
      </c>
      <c r="HM312" s="419">
        <v>6.42</v>
      </c>
      <c r="HN312" s="419">
        <v>7.87</v>
      </c>
      <c r="HO312" s="420">
        <v>8.07</v>
      </c>
      <c r="HP312" s="418">
        <v>2.14</v>
      </c>
      <c r="HQ312" s="420">
        <v>2.97</v>
      </c>
      <c r="HR312" s="278">
        <v>4.7802605903968098</v>
      </c>
      <c r="HS312" s="251">
        <v>5.1705908216352396</v>
      </c>
      <c r="HT312" s="251">
        <v>5.2996952829599202</v>
      </c>
      <c r="HU312" s="243">
        <v>5.9801695556116403</v>
      </c>
      <c r="HV312" s="262"/>
      <c r="HW312" s="252"/>
      <c r="HX312" s="262"/>
      <c r="HY312" s="252"/>
      <c r="HZ312" s="278">
        <v>2.4322516702046237</v>
      </c>
      <c r="IA312" s="251">
        <v>2.8108971590514513</v>
      </c>
      <c r="IB312" s="251">
        <v>3.3047030894732421</v>
      </c>
      <c r="IC312" s="243">
        <v>3.477276662787304</v>
      </c>
      <c r="ID312" s="262"/>
      <c r="IE312" s="252"/>
      <c r="IF312" s="262"/>
      <c r="IG312" s="252"/>
      <c r="IH312" s="278">
        <v>3.6410803254842965</v>
      </c>
      <c r="II312" s="251">
        <v>3.7703993036822077</v>
      </c>
      <c r="IJ312" s="251">
        <v>3.823880129623995</v>
      </c>
      <c r="IK312" s="243">
        <v>4.0525987887386083</v>
      </c>
      <c r="IL312" s="266"/>
      <c r="IM312" s="262"/>
      <c r="IN312" s="252"/>
      <c r="IO312" s="418">
        <v>3.18</v>
      </c>
      <c r="IP312" s="284"/>
      <c r="IQ312" s="284"/>
      <c r="IR312" s="420">
        <v>4.25</v>
      </c>
      <c r="IS312" s="418">
        <v>5.19</v>
      </c>
      <c r="IT312" s="284"/>
      <c r="IU312" s="284"/>
      <c r="IV312" s="420">
        <v>6.35</v>
      </c>
      <c r="IW312" s="278">
        <v>2.668581815772499</v>
      </c>
      <c r="IX312" s="251">
        <v>3.2545969406096531</v>
      </c>
      <c r="IY312" s="251">
        <v>3.4007060169378591</v>
      </c>
      <c r="IZ312" s="243">
        <v>4.0097744037425294</v>
      </c>
      <c r="JA312" s="266"/>
      <c r="JB312" s="262">
        <v>1.59395581319173</v>
      </c>
      <c r="JC312" s="284">
        <v>1.8976514583431299</v>
      </c>
      <c r="JD312" s="284">
        <v>2.9391471927235466</v>
      </c>
      <c r="JE312" s="252">
        <v>2.1467832858641152</v>
      </c>
      <c r="JF312" s="262"/>
      <c r="JG312" s="284"/>
      <c r="JH312" s="252"/>
      <c r="JI312" s="262"/>
      <c r="JJ312" s="252"/>
      <c r="JK312" s="278">
        <v>7.747363212727155</v>
      </c>
      <c r="JL312" s="251">
        <v>7.8347716362039277</v>
      </c>
      <c r="JM312" s="251">
        <v>8.4051456850961976</v>
      </c>
      <c r="JN312" s="243">
        <v>9.7909913148321621</v>
      </c>
      <c r="JO312" s="418">
        <v>2.86</v>
      </c>
      <c r="JP312" s="420">
        <v>2.08</v>
      </c>
      <c r="JQ312" s="278">
        <v>3.1045552041887516</v>
      </c>
      <c r="JR312" s="251">
        <v>3.6720835879036757</v>
      </c>
      <c r="JS312" s="251">
        <v>3.7790148531815593</v>
      </c>
      <c r="JT312" s="243">
        <v>3.878067976127678</v>
      </c>
      <c r="JU312" s="418">
        <v>1.24</v>
      </c>
      <c r="JV312" s="284"/>
      <c r="JW312" s="284"/>
      <c r="JX312" s="420">
        <v>1.5</v>
      </c>
      <c r="JY312" s="262">
        <v>3.6469477841400124</v>
      </c>
      <c r="JZ312" s="284">
        <v>2.3054125315719225</v>
      </c>
      <c r="KA312" s="284">
        <v>2.753478478773371</v>
      </c>
      <c r="KB312" s="252">
        <v>2.8430114918403779</v>
      </c>
      <c r="KC312" s="262"/>
      <c r="KD312" s="284"/>
      <c r="KE312" s="284"/>
      <c r="KF312" s="288"/>
    </row>
    <row r="313" spans="1:292" s="151" customFormat="1" ht="14">
      <c r="A313" s="872"/>
      <c r="B313" s="758" t="s">
        <v>525</v>
      </c>
      <c r="C313" s="266"/>
      <c r="D313" s="262">
        <v>4.9024707160233554</v>
      </c>
      <c r="E313" s="284">
        <v>5.3690101475047065</v>
      </c>
      <c r="F313" s="284">
        <v>5.4908328696136168</v>
      </c>
      <c r="G313" s="284">
        <v>5.8801834489653828</v>
      </c>
      <c r="H313" s="252">
        <v>6.1977280830527759</v>
      </c>
      <c r="I313" s="278">
        <v>0.697527752169389</v>
      </c>
      <c r="J313" s="251">
        <v>0.75354504115655996</v>
      </c>
      <c r="K313" s="251">
        <v>0.88491374014205204</v>
      </c>
      <c r="L313" s="243">
        <v>1.0052815375072299</v>
      </c>
      <c r="M313" s="418">
        <v>5.14</v>
      </c>
      <c r="N313" s="419"/>
      <c r="O313" s="419"/>
      <c r="P313" s="420">
        <v>7.49</v>
      </c>
      <c r="Q313" s="262"/>
      <c r="R313" s="284"/>
      <c r="S313" s="284"/>
      <c r="T313" s="252"/>
      <c r="U313" s="262"/>
      <c r="V313" s="284"/>
      <c r="W313" s="252"/>
      <c r="X313" s="610">
        <v>6.0212939355214887</v>
      </c>
      <c r="Y313" s="642">
        <v>6.5666293726663127</v>
      </c>
      <c r="Z313" s="642">
        <v>8.2030741265681222</v>
      </c>
      <c r="AA313" s="611">
        <v>9.7695216767372006</v>
      </c>
      <c r="AB313" s="262">
        <v>4.7401797648037176</v>
      </c>
      <c r="AC313" s="284">
        <v>5.3105439943879427</v>
      </c>
      <c r="AD313" s="284">
        <v>6.1964700423825878</v>
      </c>
      <c r="AE313" s="252">
        <v>5.1829633578861314</v>
      </c>
      <c r="AF313" s="418"/>
      <c r="AG313" s="284"/>
      <c r="AH313" s="284"/>
      <c r="AI313" s="419"/>
      <c r="AJ313" s="420"/>
      <c r="AK313" s="262">
        <v>2.4500000000000002</v>
      </c>
      <c r="AL313" s="284"/>
      <c r="AM313" s="284"/>
      <c r="AN313" s="420">
        <v>4.6100000000000003</v>
      </c>
      <c r="AO313" s="418">
        <v>25</v>
      </c>
      <c r="AP313" s="420">
        <v>23.6</v>
      </c>
      <c r="AQ313" s="610">
        <v>5.6060287414141365</v>
      </c>
      <c r="AR313" s="642">
        <v>4.5626211769564673</v>
      </c>
      <c r="AS313" s="642">
        <v>5.2327932613998742</v>
      </c>
      <c r="AT313" s="611">
        <v>5.7306020097441284</v>
      </c>
      <c r="AU313" s="278">
        <v>1.7965828297740001</v>
      </c>
      <c r="AV313" s="251">
        <v>2.3771825645808899</v>
      </c>
      <c r="AW313" s="251">
        <v>2.5459391070380599</v>
      </c>
      <c r="AX313" s="243">
        <v>2.8735091784131699</v>
      </c>
      <c r="AY313" s="418"/>
      <c r="AZ313" s="419"/>
      <c r="BA313" s="419"/>
      <c r="BB313" s="420"/>
      <c r="BC313" s="278">
        <v>1.946971081743871</v>
      </c>
      <c r="BD313" s="251">
        <v>2.1551873124309311</v>
      </c>
      <c r="BE313" s="251">
        <v>2.2812898420650805</v>
      </c>
      <c r="BF313" s="243">
        <v>2.1372804011791131</v>
      </c>
      <c r="BG313" s="418">
        <v>1.61</v>
      </c>
      <c r="BH313" s="284"/>
      <c r="BI313" s="284"/>
      <c r="BJ313" s="420">
        <v>2.48</v>
      </c>
      <c r="BK313" s="262"/>
      <c r="BL313" s="252"/>
      <c r="BM313" s="610">
        <v>2.5635163135821184</v>
      </c>
      <c r="BN313" s="642">
        <v>2.2059758737074606</v>
      </c>
      <c r="BO313" s="642">
        <v>2.8401316295537216</v>
      </c>
      <c r="BP313" s="611">
        <v>3.5200803409139816</v>
      </c>
      <c r="BQ313" s="266"/>
      <c r="BR313" s="262"/>
      <c r="BS313" s="284"/>
      <c r="BT313" s="252"/>
      <c r="BU313" s="262"/>
      <c r="BV313" s="284"/>
      <c r="BW313" s="252"/>
      <c r="BX313" s="262"/>
      <c r="BY313" s="284"/>
      <c r="BZ313" s="252"/>
      <c r="CA313" s="262"/>
      <c r="CB313" s="284"/>
      <c r="CC313" s="252"/>
      <c r="CD313" s="262"/>
      <c r="CE313" s="284"/>
      <c r="CF313" s="252"/>
      <c r="CG313" s="262"/>
      <c r="CH313" s="284"/>
      <c r="CI313" s="252"/>
      <c r="CJ313" s="262">
        <v>4.2699999999999996</v>
      </c>
      <c r="CK313" s="252">
        <v>4.3099999999999996</v>
      </c>
      <c r="CL313" s="610">
        <v>63.334319350366947</v>
      </c>
      <c r="CM313" s="252">
        <v>51.2</v>
      </c>
      <c r="CN313" s="610">
        <v>2.4500000000000002</v>
      </c>
      <c r="CO313" s="611">
        <v>59.350997311017956</v>
      </c>
      <c r="CP313" s="756">
        <v>28.880886686133024</v>
      </c>
      <c r="CQ313" s="757">
        <v>33.841819938879361</v>
      </c>
      <c r="CR313" s="266">
        <v>25.158022697464823</v>
      </c>
      <c r="CS313" s="266">
        <v>29.405182807855425</v>
      </c>
      <c r="CT313" s="262">
        <v>10.598657031043787</v>
      </c>
      <c r="CU313" s="252">
        <v>10.264818857833392</v>
      </c>
      <c r="CV313" s="604">
        <v>2.1866885335520019</v>
      </c>
      <c r="CW313" s="748">
        <v>2.3305229967783947</v>
      </c>
      <c r="CX313" s="748">
        <v>2.582398912674142</v>
      </c>
      <c r="CY313" s="605">
        <v>2.781254345709915</v>
      </c>
      <c r="CZ313" s="266">
        <v>8.3339999999999996</v>
      </c>
      <c r="DA313" s="262">
        <v>4.2699999999999996</v>
      </c>
      <c r="DB313" s="284">
        <v>4.32</v>
      </c>
      <c r="DC313" s="284">
        <v>4.91</v>
      </c>
      <c r="DD313" s="284">
        <v>5.1100000000000003</v>
      </c>
      <c r="DE313" s="252">
        <v>5.46</v>
      </c>
      <c r="DF313" s="610">
        <v>4.0633685560787596</v>
      </c>
      <c r="DG313" s="642">
        <v>4.5626190406504437</v>
      </c>
      <c r="DH313" s="642">
        <v>4.6088543736469454</v>
      </c>
      <c r="DI313" s="642">
        <v>5.4282451105485334</v>
      </c>
      <c r="DJ313" s="611">
        <v>5.7846075883221664</v>
      </c>
      <c r="DK313" s="262">
        <v>3.3712913696499971</v>
      </c>
      <c r="DL313" s="284">
        <v>4.3206542018984866</v>
      </c>
      <c r="DM313" s="284">
        <v>4.3368621628443531</v>
      </c>
      <c r="DN313" s="252">
        <v>4.2996119798134123</v>
      </c>
      <c r="DO313" s="278">
        <v>8.0498758056762263</v>
      </c>
      <c r="DP313" s="251">
        <v>9.5082224995655054</v>
      </c>
      <c r="DQ313" s="251">
        <v>11.204584742714903</v>
      </c>
      <c r="DR313" s="243">
        <v>13.253134776929521</v>
      </c>
      <c r="DS313" s="610">
        <v>5.4022760885370609</v>
      </c>
      <c r="DT313" s="642">
        <v>6.6109393571350017</v>
      </c>
      <c r="DU313" s="642">
        <v>8.8561445001341159</v>
      </c>
      <c r="DV313" s="611">
        <v>11.449997643963052</v>
      </c>
      <c r="DW313" s="749"/>
      <c r="DX313" s="749"/>
      <c r="DY313" s="418">
        <v>0</v>
      </c>
      <c r="DZ313" s="284"/>
      <c r="EA313" s="284"/>
      <c r="EB313" s="420">
        <v>0</v>
      </c>
      <c r="EC313" s="266"/>
      <c r="ED313" s="266"/>
      <c r="EE313" s="262"/>
      <c r="EF313" s="252"/>
      <c r="EG313" s="262"/>
      <c r="EH313" s="252"/>
      <c r="EI313" s="262"/>
      <c r="EJ313" s="252"/>
      <c r="EK313" s="262"/>
      <c r="EL313" s="284"/>
      <c r="EM313" s="252"/>
      <c r="EN313" s="418">
        <v>125.74</v>
      </c>
      <c r="EO313" s="420">
        <v>132.61000000000001</v>
      </c>
      <c r="EP313" s="262"/>
      <c r="EQ313" s="252"/>
      <c r="ER313" s="262"/>
      <c r="ES313" s="252"/>
      <c r="ET313" s="262"/>
      <c r="EU313" s="284"/>
      <c r="EV313" s="284"/>
      <c r="EW313" s="252"/>
      <c r="EX313" s="278">
        <v>1.51947103172361</v>
      </c>
      <c r="EY313" s="251">
        <v>1.6984404644517099</v>
      </c>
      <c r="EZ313" s="251">
        <v>2.0119096403632302</v>
      </c>
      <c r="FA313" s="243">
        <v>2.20611052868396</v>
      </c>
      <c r="FB313" s="262"/>
      <c r="FC313" s="252"/>
      <c r="FD313" s="262"/>
      <c r="FE313" s="284"/>
      <c r="FF313" s="284"/>
      <c r="FG313" s="252"/>
      <c r="FH313" s="262"/>
      <c r="FI313" s="252"/>
      <c r="FJ313" s="262"/>
      <c r="FK313" s="252"/>
      <c r="FL313" s="418">
        <v>53.42</v>
      </c>
      <c r="FM313" s="420">
        <v>57.21</v>
      </c>
      <c r="FN313" s="262"/>
      <c r="FO313" s="284"/>
      <c r="FP313" s="284"/>
      <c r="FQ313" s="252"/>
      <c r="FR313" s="262">
        <v>5</v>
      </c>
      <c r="FS313" s="606">
        <v>4</v>
      </c>
      <c r="FT313" s="606">
        <v>5</v>
      </c>
      <c r="FU313" s="643">
        <v>4</v>
      </c>
      <c r="FV313" s="262"/>
      <c r="FW313" s="252"/>
      <c r="FX313" s="262">
        <v>46.48</v>
      </c>
      <c r="FY313" s="252"/>
      <c r="FZ313" s="262">
        <v>42.2</v>
      </c>
      <c r="GA313" s="252">
        <v>45.5</v>
      </c>
      <c r="GB313" s="266"/>
      <c r="GC313" s="262"/>
      <c r="GD313" s="252"/>
      <c r="GE313" s="610">
        <v>4.6213410554375631</v>
      </c>
      <c r="GF313" s="642">
        <v>4.9693173317584236</v>
      </c>
      <c r="GG313" s="642">
        <v>5.8229631690215422</v>
      </c>
      <c r="GH313" s="611">
        <v>7.2534930378151854</v>
      </c>
      <c r="GI313" s="266"/>
      <c r="GJ313" s="266"/>
      <c r="GK313" s="266"/>
      <c r="GL313" s="266">
        <v>0.32433840722362511</v>
      </c>
      <c r="GM313" s="278">
        <v>1.4662157597037278</v>
      </c>
      <c r="GN313" s="251">
        <v>1.5107532962232855</v>
      </c>
      <c r="GO313" s="251">
        <v>1.5431242429019141</v>
      </c>
      <c r="GP313" s="243">
        <v>1.710871192340371</v>
      </c>
      <c r="GQ313" s="278">
        <v>2.4641586837161671</v>
      </c>
      <c r="GR313" s="251">
        <v>2.7344008477366724</v>
      </c>
      <c r="GS313" s="251">
        <v>2.8807829333757589</v>
      </c>
      <c r="GT313" s="243">
        <v>2.9565122902068772</v>
      </c>
      <c r="GU313" s="278">
        <v>0.98013414243593999</v>
      </c>
      <c r="GV313" s="251">
        <v>1.4145363977622201</v>
      </c>
      <c r="GW313" s="251">
        <v>1.5072250467392601</v>
      </c>
      <c r="GX313" s="243">
        <v>2.00407500163305</v>
      </c>
      <c r="GY313" s="278">
        <v>2.3563263530720602</v>
      </c>
      <c r="GZ313" s="251">
        <v>2.4339396752139102</v>
      </c>
      <c r="HA313" s="251">
        <v>2.4862385092241301</v>
      </c>
      <c r="HB313" s="243">
        <v>2.9709942803948599</v>
      </c>
      <c r="HC313" s="266">
        <v>6.12</v>
      </c>
      <c r="HD313" s="262"/>
      <c r="HE313" s="252"/>
      <c r="HF313" s="610">
        <v>1.848602617021202</v>
      </c>
      <c r="HG313" s="642">
        <v>1.9823845627076224</v>
      </c>
      <c r="HH313" s="642">
        <v>2.549170638145668</v>
      </c>
      <c r="HI313" s="611">
        <v>3.2127649119433959</v>
      </c>
      <c r="HJ313" s="262"/>
      <c r="HK313" s="252"/>
      <c r="HL313" s="418">
        <v>2.5</v>
      </c>
      <c r="HM313" s="419">
        <v>2.68</v>
      </c>
      <c r="HN313" s="419">
        <v>3.46</v>
      </c>
      <c r="HO313" s="420">
        <v>4.1399999999999997</v>
      </c>
      <c r="HP313" s="418">
        <v>1.31</v>
      </c>
      <c r="HQ313" s="420">
        <v>1.82</v>
      </c>
      <c r="HR313" s="278">
        <v>5.8702753253350499</v>
      </c>
      <c r="HS313" s="251">
        <v>6.9571996989349403</v>
      </c>
      <c r="HT313" s="251">
        <v>7.25815231667716</v>
      </c>
      <c r="HU313" s="243">
        <v>7.6372135244168904</v>
      </c>
      <c r="HV313" s="262"/>
      <c r="HW313" s="252"/>
      <c r="HX313" s="262"/>
      <c r="HY313" s="252"/>
      <c r="HZ313" s="278">
        <v>2.8707063345150865</v>
      </c>
      <c r="IA313" s="251">
        <v>3.7204791962009174</v>
      </c>
      <c r="IB313" s="251">
        <v>3.9249964677800899</v>
      </c>
      <c r="IC313" s="243">
        <v>4.1933582682351211</v>
      </c>
      <c r="ID313" s="262"/>
      <c r="IE313" s="252"/>
      <c r="IF313" s="262"/>
      <c r="IG313" s="252"/>
      <c r="IH313" s="278">
        <v>9.5242005602203506</v>
      </c>
      <c r="II313" s="251">
        <v>9.5487632588244136</v>
      </c>
      <c r="IJ313" s="251">
        <v>9.7890590947749487</v>
      </c>
      <c r="IK313" s="243">
        <v>10.145887791480579</v>
      </c>
      <c r="IL313" s="266"/>
      <c r="IM313" s="262"/>
      <c r="IN313" s="252"/>
      <c r="IO313" s="418">
        <v>0.98</v>
      </c>
      <c r="IP313" s="284"/>
      <c r="IQ313" s="284"/>
      <c r="IR313" s="420">
        <v>1.1200000000000001</v>
      </c>
      <c r="IS313" s="418">
        <v>2.1</v>
      </c>
      <c r="IT313" s="284"/>
      <c r="IU313" s="284"/>
      <c r="IV313" s="420">
        <v>3.73</v>
      </c>
      <c r="IW313" s="278">
        <v>2.0841030974361265</v>
      </c>
      <c r="IX313" s="251">
        <v>2.1967896397784807</v>
      </c>
      <c r="IY313" s="251">
        <v>2.4489342608174529</v>
      </c>
      <c r="IZ313" s="243">
        <v>2.5409250714898857</v>
      </c>
      <c r="JA313" s="266"/>
      <c r="JB313" s="262">
        <v>3.8606091840062864</v>
      </c>
      <c r="JC313" s="284">
        <v>4.2150224677545802</v>
      </c>
      <c r="JD313" s="284">
        <v>5.1220377377050914</v>
      </c>
      <c r="JE313" s="252">
        <v>5.0520054502783367</v>
      </c>
      <c r="JF313" s="262"/>
      <c r="JG313" s="284"/>
      <c r="JH313" s="252"/>
      <c r="JI313" s="262"/>
      <c r="JJ313" s="252"/>
      <c r="JK313" s="278">
        <v>9.6813337461575077</v>
      </c>
      <c r="JL313" s="251">
        <v>9.8345879945589214</v>
      </c>
      <c r="JM313" s="251">
        <v>10.056762909527253</v>
      </c>
      <c r="JN313" s="243">
        <v>11.795141664019507</v>
      </c>
      <c r="JO313" s="418">
        <v>3.9</v>
      </c>
      <c r="JP313" s="420">
        <v>3.1</v>
      </c>
      <c r="JQ313" s="278">
        <v>1.6733945568702639</v>
      </c>
      <c r="JR313" s="251">
        <v>2.0071133631574458</v>
      </c>
      <c r="JS313" s="251">
        <v>2.1846645676131127</v>
      </c>
      <c r="JT313" s="243">
        <v>2.3045071624307356</v>
      </c>
      <c r="JU313" s="418">
        <v>1.37</v>
      </c>
      <c r="JV313" s="284"/>
      <c r="JW313" s="284"/>
      <c r="JX313" s="420">
        <v>1.75</v>
      </c>
      <c r="JY313" s="262">
        <v>3.9031041020741268</v>
      </c>
      <c r="JZ313" s="284">
        <v>4.9464385664887445</v>
      </c>
      <c r="KA313" s="284">
        <v>5.2543332071766056</v>
      </c>
      <c r="KB313" s="252">
        <v>5.0065504646272512</v>
      </c>
      <c r="KC313" s="262"/>
      <c r="KD313" s="284"/>
      <c r="KE313" s="284"/>
      <c r="KF313" s="288"/>
    </row>
    <row r="314" spans="1:292" s="151" customFormat="1" ht="14">
      <c r="A314" s="872"/>
      <c r="B314" s="758" t="s">
        <v>526</v>
      </c>
      <c r="C314" s="266"/>
      <c r="D314" s="262">
        <v>1.0071878695881376</v>
      </c>
      <c r="E314" s="284">
        <v>1.1283050868784226</v>
      </c>
      <c r="F314" s="284">
        <v>1.2050137063740953</v>
      </c>
      <c r="G314" s="284">
        <v>1.5007204569373673</v>
      </c>
      <c r="H314" s="252">
        <v>1.1481840693083745</v>
      </c>
      <c r="I314" s="278">
        <v>0.28000000000000003</v>
      </c>
      <c r="J314" s="251">
        <v>0.28999999999999998</v>
      </c>
      <c r="K314" s="251">
        <v>0.32</v>
      </c>
      <c r="L314" s="243">
        <v>0.35</v>
      </c>
      <c r="M314" s="418">
        <v>0.5</v>
      </c>
      <c r="N314" s="419"/>
      <c r="O314" s="419"/>
      <c r="P314" s="420">
        <v>0.7</v>
      </c>
      <c r="Q314" s="262"/>
      <c r="R314" s="284"/>
      <c r="S314" s="284"/>
      <c r="T314" s="252"/>
      <c r="U314" s="262"/>
      <c r="V314" s="284"/>
      <c r="W314" s="252"/>
      <c r="X314" s="610">
        <v>0.27591938615598444</v>
      </c>
      <c r="Y314" s="642">
        <v>0.28360558378601869</v>
      </c>
      <c r="Z314" s="642">
        <v>0.50954300776277706</v>
      </c>
      <c r="AA314" s="611">
        <v>0.3560124182415299</v>
      </c>
      <c r="AB314" s="262">
        <v>0</v>
      </c>
      <c r="AC314" s="284">
        <v>0</v>
      </c>
      <c r="AD314" s="284">
        <v>0</v>
      </c>
      <c r="AE314" s="252">
        <v>0</v>
      </c>
      <c r="AF314" s="418"/>
      <c r="AG314" s="284"/>
      <c r="AH314" s="284"/>
      <c r="AI314" s="419"/>
      <c r="AJ314" s="420"/>
      <c r="AK314" s="262">
        <v>7.0000000000000007E-2</v>
      </c>
      <c r="AL314" s="284"/>
      <c r="AM314" s="284"/>
      <c r="AN314" s="420">
        <v>0.62</v>
      </c>
      <c r="AO314" s="418">
        <v>5.66</v>
      </c>
      <c r="AP314" s="420">
        <v>4.92</v>
      </c>
      <c r="AQ314" s="610">
        <v>4.0852681995031421</v>
      </c>
      <c r="AR314" s="642">
        <v>0.47431972760329943</v>
      </c>
      <c r="AS314" s="642">
        <v>0.61559911232911735</v>
      </c>
      <c r="AT314" s="611">
        <v>0.75713073605940184</v>
      </c>
      <c r="AU314" s="278">
        <v>0.17</v>
      </c>
      <c r="AV314" s="251">
        <v>0.16</v>
      </c>
      <c r="AW314" s="251">
        <v>0.21</v>
      </c>
      <c r="AX314" s="243">
        <v>0.31</v>
      </c>
      <c r="AY314" s="418"/>
      <c r="AZ314" s="419"/>
      <c r="BA314" s="419"/>
      <c r="BB314" s="420"/>
      <c r="BC314" s="278">
        <v>0.37587292403170719</v>
      </c>
      <c r="BD314" s="251">
        <v>0.44881562745866321</v>
      </c>
      <c r="BE314" s="251">
        <v>0.52985782259747638</v>
      </c>
      <c r="BF314" s="243">
        <v>0.53928352471651397</v>
      </c>
      <c r="BG314" s="418">
        <v>0.99</v>
      </c>
      <c r="BH314" s="284"/>
      <c r="BI314" s="284"/>
      <c r="BJ314" s="420">
        <v>1.1100000000000001</v>
      </c>
      <c r="BK314" s="262"/>
      <c r="BL314" s="252"/>
      <c r="BM314" s="610">
        <v>0.3916183472485118</v>
      </c>
      <c r="BN314" s="642">
        <v>0.42621478124669127</v>
      </c>
      <c r="BO314" s="642">
        <v>0.80784302424419185</v>
      </c>
      <c r="BP314" s="611">
        <v>0.73333794520467632</v>
      </c>
      <c r="BQ314" s="266"/>
      <c r="BR314" s="262"/>
      <c r="BS314" s="284"/>
      <c r="BT314" s="252"/>
      <c r="BU314" s="262"/>
      <c r="BV314" s="284"/>
      <c r="BW314" s="252"/>
      <c r="BX314" s="262"/>
      <c r="BY314" s="284"/>
      <c r="BZ314" s="252"/>
      <c r="CA314" s="262"/>
      <c r="CB314" s="284"/>
      <c r="CC314" s="252"/>
      <c r="CD314" s="262"/>
      <c r="CE314" s="284"/>
      <c r="CF314" s="252"/>
      <c r="CG314" s="262"/>
      <c r="CH314" s="284"/>
      <c r="CI314" s="252"/>
      <c r="CJ314" s="262">
        <v>0.57999999999999996</v>
      </c>
      <c r="CK314" s="252">
        <v>0.56000000000000005</v>
      </c>
      <c r="CL314" s="610">
        <v>6.6899791317228461</v>
      </c>
      <c r="CM314" s="252">
        <v>6.45</v>
      </c>
      <c r="CN314" s="610">
        <v>7.0000000000000007E-2</v>
      </c>
      <c r="CO314" s="611">
        <v>5.9139533749121131</v>
      </c>
      <c r="CP314" s="756">
        <v>4.6349868031352646</v>
      </c>
      <c r="CQ314" s="757">
        <v>3.9695006179488233</v>
      </c>
      <c r="CR314" s="266">
        <v>5.8621689881671122</v>
      </c>
      <c r="CS314" s="266">
        <v>5.0015560022189325</v>
      </c>
      <c r="CT314" s="262">
        <v>1.659193905659111</v>
      </c>
      <c r="CU314" s="252">
        <v>1.5606117627629992</v>
      </c>
      <c r="CV314" s="604">
        <v>0.55000000000000004</v>
      </c>
      <c r="CW314" s="748">
        <v>0.56000000000000005</v>
      </c>
      <c r="CX314" s="748">
        <v>0.61</v>
      </c>
      <c r="CY314" s="605">
        <v>0.73</v>
      </c>
      <c r="CZ314" s="266">
        <v>2.4550000000000001</v>
      </c>
      <c r="DA314" s="262">
        <v>0.93</v>
      </c>
      <c r="DB314" s="284">
        <v>1.03</v>
      </c>
      <c r="DC314" s="284">
        <v>1.02</v>
      </c>
      <c r="DD314" s="284">
        <v>0.92</v>
      </c>
      <c r="DE314" s="252">
        <v>0.87</v>
      </c>
      <c r="DF314" s="610">
        <v>0.80591418163051254</v>
      </c>
      <c r="DG314" s="642">
        <v>0.83172729358752606</v>
      </c>
      <c r="DH314" s="642">
        <v>0.95363513873827588</v>
      </c>
      <c r="DI314" s="642">
        <v>1.2234869779497533</v>
      </c>
      <c r="DJ314" s="611">
        <v>1.1874746482523426</v>
      </c>
      <c r="DK314" s="262">
        <v>0.71120621623533975</v>
      </c>
      <c r="DL314" s="284">
        <v>0.97427864098221328</v>
      </c>
      <c r="DM314" s="284">
        <v>0.96287085655482185</v>
      </c>
      <c r="DN314" s="252">
        <v>0.85968827813498316</v>
      </c>
      <c r="DO314" s="278">
        <v>0.63358249681010104</v>
      </c>
      <c r="DP314" s="251">
        <v>0.72014061698836074</v>
      </c>
      <c r="DQ314" s="251">
        <v>0.97075390691565422</v>
      </c>
      <c r="DR314" s="243">
        <v>1.3805720766652989</v>
      </c>
      <c r="DS314" s="610">
        <v>7.5307142142713016E-2</v>
      </c>
      <c r="DT314" s="642">
        <v>1.6023420754124372E-3</v>
      </c>
      <c r="DU314" s="642">
        <v>7.5761674225356984E-2</v>
      </c>
      <c r="DV314" s="611">
        <v>0.16560613965988574</v>
      </c>
      <c r="DW314" s="749"/>
      <c r="DX314" s="749"/>
      <c r="DY314" s="418">
        <v>0</v>
      </c>
      <c r="DZ314" s="284"/>
      <c r="EA314" s="284"/>
      <c r="EB314" s="420">
        <v>0</v>
      </c>
      <c r="EC314" s="266"/>
      <c r="ED314" s="266"/>
      <c r="EE314" s="262"/>
      <c r="EF314" s="252"/>
      <c r="EG314" s="262"/>
      <c r="EH314" s="252"/>
      <c r="EI314" s="262"/>
      <c r="EJ314" s="252"/>
      <c r="EK314" s="262"/>
      <c r="EL314" s="284"/>
      <c r="EM314" s="252"/>
      <c r="EN314" s="418">
        <v>34.08</v>
      </c>
      <c r="EO314" s="420">
        <v>39.74</v>
      </c>
      <c r="EP314" s="262"/>
      <c r="EQ314" s="252"/>
      <c r="ER314" s="262"/>
      <c r="ES314" s="252"/>
      <c r="ET314" s="262"/>
      <c r="EU314" s="284"/>
      <c r="EV314" s="284"/>
      <c r="EW314" s="252"/>
      <c r="EX314" s="278">
        <v>0.36</v>
      </c>
      <c r="EY314" s="251">
        <v>0.64</v>
      </c>
      <c r="EZ314" s="251">
        <v>0.77</v>
      </c>
      <c r="FA314" s="243">
        <v>0.84</v>
      </c>
      <c r="FB314" s="262"/>
      <c r="FC314" s="252"/>
      <c r="FD314" s="262"/>
      <c r="FE314" s="284"/>
      <c r="FF314" s="284"/>
      <c r="FG314" s="252"/>
      <c r="FH314" s="262"/>
      <c r="FI314" s="252"/>
      <c r="FJ314" s="262"/>
      <c r="FK314" s="252"/>
      <c r="FL314" s="418">
        <v>11.84</v>
      </c>
      <c r="FM314" s="420">
        <v>13.29</v>
      </c>
      <c r="FN314" s="262"/>
      <c r="FO314" s="284"/>
      <c r="FP314" s="284"/>
      <c r="FQ314" s="252"/>
      <c r="FR314" s="262">
        <v>1</v>
      </c>
      <c r="FS314" s="606">
        <v>1</v>
      </c>
      <c r="FT314" s="606">
        <v>1</v>
      </c>
      <c r="FU314" s="643">
        <v>1</v>
      </c>
      <c r="FV314" s="262"/>
      <c r="FW314" s="252"/>
      <c r="FX314" s="262">
        <v>6.2</v>
      </c>
      <c r="FY314" s="252"/>
      <c r="FZ314" s="262">
        <v>10.199999999999999</v>
      </c>
      <c r="GA314" s="252">
        <v>9.2200000000000006</v>
      </c>
      <c r="GB314" s="266"/>
      <c r="GC314" s="262"/>
      <c r="GD314" s="252"/>
      <c r="GE314" s="610">
        <v>0.4422287226347415</v>
      </c>
      <c r="GF314" s="642">
        <v>0.39904582361225516</v>
      </c>
      <c r="GG314" s="642">
        <v>0.49306425026922773</v>
      </c>
      <c r="GH314" s="611">
        <v>0.59732008968488115</v>
      </c>
      <c r="GI314" s="266"/>
      <c r="GJ314" s="266"/>
      <c r="GK314" s="266"/>
      <c r="GL314" s="266">
        <v>0.31516510447770513</v>
      </c>
      <c r="GM314" s="278">
        <v>0.52067881792944204</v>
      </c>
      <c r="GN314" s="251">
        <v>0.52982409920694362</v>
      </c>
      <c r="GO314" s="251">
        <v>0.54626822855486923</v>
      </c>
      <c r="GP314" s="243">
        <v>0.57824063648017687</v>
      </c>
      <c r="GQ314" s="278">
        <v>0.18742914664275551</v>
      </c>
      <c r="GR314" s="251">
        <v>0.32072816202992238</v>
      </c>
      <c r="GS314" s="251">
        <v>0.44722180444805926</v>
      </c>
      <c r="GT314" s="243">
        <v>0.49862187170454769</v>
      </c>
      <c r="GU314" s="278">
        <v>0.6</v>
      </c>
      <c r="GV314" s="251">
        <v>0.84</v>
      </c>
      <c r="GW314" s="251">
        <v>0.82</v>
      </c>
      <c r="GX314" s="243">
        <v>0.86</v>
      </c>
      <c r="GY314" s="278">
        <v>0.55000000000000004</v>
      </c>
      <c r="GZ314" s="251">
        <v>0.79</v>
      </c>
      <c r="HA314" s="251">
        <v>0.81</v>
      </c>
      <c r="HB314" s="243">
        <v>0.81</v>
      </c>
      <c r="HC314" s="266">
        <v>0</v>
      </c>
      <c r="HD314" s="262"/>
      <c r="HE314" s="252"/>
      <c r="HF314" s="610">
        <v>1.5024320534285592E-2</v>
      </c>
      <c r="HG314" s="642">
        <v>0</v>
      </c>
      <c r="HH314" s="642">
        <v>5.3245388605325356E-4</v>
      </c>
      <c r="HI314" s="611">
        <v>0</v>
      </c>
      <c r="HJ314" s="262"/>
      <c r="HK314" s="252"/>
      <c r="HL314" s="418">
        <v>0.44</v>
      </c>
      <c r="HM314" s="419">
        <v>0.43</v>
      </c>
      <c r="HN314" s="419">
        <v>0.43</v>
      </c>
      <c r="HO314" s="420">
        <v>0.55000000000000004</v>
      </c>
      <c r="HP314" s="418">
        <v>0.12</v>
      </c>
      <c r="HQ314" s="420">
        <v>0.17</v>
      </c>
      <c r="HR314" s="278">
        <v>0.68</v>
      </c>
      <c r="HS314" s="251">
        <v>0.77</v>
      </c>
      <c r="HT314" s="251">
        <v>0.8</v>
      </c>
      <c r="HU314" s="243">
        <v>0.87</v>
      </c>
      <c r="HV314" s="262"/>
      <c r="HW314" s="252"/>
      <c r="HX314" s="262"/>
      <c r="HY314" s="252"/>
      <c r="HZ314" s="278">
        <v>0</v>
      </c>
      <c r="IA314" s="251">
        <v>0</v>
      </c>
      <c r="IB314" s="251">
        <v>0</v>
      </c>
      <c r="IC314" s="243">
        <v>0</v>
      </c>
      <c r="ID314" s="262"/>
      <c r="IE314" s="252"/>
      <c r="IF314" s="262"/>
      <c r="IG314" s="252"/>
      <c r="IH314" s="278">
        <v>0.49988633749079958</v>
      </c>
      <c r="II314" s="251">
        <v>0.53233684425507355</v>
      </c>
      <c r="IJ314" s="251">
        <v>0.59027608643674723</v>
      </c>
      <c r="IK314" s="243">
        <v>0.62260394173634892</v>
      </c>
      <c r="IL314" s="266"/>
      <c r="IM314" s="262"/>
      <c r="IN314" s="252"/>
      <c r="IO314" s="418">
        <v>0.4</v>
      </c>
      <c r="IP314" s="284"/>
      <c r="IQ314" s="284"/>
      <c r="IR314" s="420">
        <v>0.5</v>
      </c>
      <c r="IS314" s="418">
        <v>0.37</v>
      </c>
      <c r="IT314" s="284"/>
      <c r="IU314" s="284"/>
      <c r="IV314" s="420">
        <v>1.24</v>
      </c>
      <c r="IW314" s="278">
        <v>8.6079005329424543E-2</v>
      </c>
      <c r="IX314" s="251">
        <v>0.11671088874407051</v>
      </c>
      <c r="IY314" s="251">
        <v>0.17030156845243208</v>
      </c>
      <c r="IZ314" s="243">
        <v>0.24132865550641114</v>
      </c>
      <c r="JA314" s="266"/>
      <c r="JB314" s="262">
        <v>0.68982999676059698</v>
      </c>
      <c r="JC314" s="284">
        <v>0.60126896145159769</v>
      </c>
      <c r="JD314" s="284">
        <v>0.76401715273292936</v>
      </c>
      <c r="JE314" s="252">
        <v>1.0841415531221663</v>
      </c>
      <c r="JF314" s="262"/>
      <c r="JG314" s="284"/>
      <c r="JH314" s="252"/>
      <c r="JI314" s="262"/>
      <c r="JJ314" s="252"/>
      <c r="JK314" s="278">
        <v>0.87594345935175233</v>
      </c>
      <c r="JL314" s="251">
        <v>1.1824966389612277</v>
      </c>
      <c r="JM314" s="251">
        <v>1.2554030300193064</v>
      </c>
      <c r="JN314" s="243">
        <v>1.5435950786911243</v>
      </c>
      <c r="JO314" s="418">
        <v>0.24</v>
      </c>
      <c r="JP314" s="420">
        <v>0.35</v>
      </c>
      <c r="JQ314" s="278">
        <v>0.34034570447811119</v>
      </c>
      <c r="JR314" s="251">
        <v>0.35231827720416742</v>
      </c>
      <c r="JS314" s="251">
        <v>0.35681454662831996</v>
      </c>
      <c r="JT314" s="243">
        <v>0.37172765194159307</v>
      </c>
      <c r="JU314" s="418">
        <v>0.37</v>
      </c>
      <c r="JV314" s="284"/>
      <c r="JW314" s="284"/>
      <c r="JX314" s="420">
        <v>0.37</v>
      </c>
      <c r="JY314" s="262">
        <v>0.56356464338593037</v>
      </c>
      <c r="JZ314" s="284">
        <v>0.99601690710271651</v>
      </c>
      <c r="KA314" s="284">
        <v>0.91029714769107284</v>
      </c>
      <c r="KB314" s="252">
        <v>1.0699751374548823</v>
      </c>
      <c r="KC314" s="262"/>
      <c r="KD314" s="284"/>
      <c r="KE314" s="284"/>
      <c r="KF314" s="288"/>
    </row>
    <row r="315" spans="1:292" s="151" customFormat="1" ht="14">
      <c r="A315" s="872"/>
      <c r="B315" s="758" t="s">
        <v>527</v>
      </c>
      <c r="C315" s="266"/>
      <c r="D315" s="262">
        <v>5.0616119086312983</v>
      </c>
      <c r="E315" s="284">
        <v>5.7083717165104675</v>
      </c>
      <c r="F315" s="284">
        <v>5.6749530361323428</v>
      </c>
      <c r="G315" s="284">
        <v>5.9319542357231816</v>
      </c>
      <c r="H315" s="252">
        <v>6.2977562075394182</v>
      </c>
      <c r="I315" s="278">
        <v>0.61354934658889904</v>
      </c>
      <c r="J315" s="251">
        <v>0.71579582996046698</v>
      </c>
      <c r="K315" s="251">
        <v>0.91717361296873401</v>
      </c>
      <c r="L315" s="243">
        <v>1.0371334271439701</v>
      </c>
      <c r="M315" s="418">
        <v>10.28</v>
      </c>
      <c r="N315" s="419"/>
      <c r="O315" s="419"/>
      <c r="P315" s="420">
        <v>14.74</v>
      </c>
      <c r="Q315" s="262"/>
      <c r="R315" s="284"/>
      <c r="S315" s="284"/>
      <c r="T315" s="252"/>
      <c r="U315" s="262"/>
      <c r="V315" s="284"/>
      <c r="W315" s="252"/>
      <c r="X315" s="610">
        <v>10.137162843810998</v>
      </c>
      <c r="Y315" s="642">
        <v>10.72240126200913</v>
      </c>
      <c r="Z315" s="642">
        <v>13.330107891425001</v>
      </c>
      <c r="AA315" s="611">
        <v>16.432731990438654</v>
      </c>
      <c r="AB315" s="262">
        <v>7.5749467668536674</v>
      </c>
      <c r="AC315" s="284">
        <v>8.315791286295088</v>
      </c>
      <c r="AD315" s="284">
        <v>9.9407465376499697</v>
      </c>
      <c r="AE315" s="252">
        <v>8.1160125166543651</v>
      </c>
      <c r="AF315" s="418"/>
      <c r="AG315" s="284"/>
      <c r="AH315" s="284"/>
      <c r="AI315" s="419"/>
      <c r="AJ315" s="420"/>
      <c r="AK315" s="262">
        <v>6.7</v>
      </c>
      <c r="AL315" s="284"/>
      <c r="AM315" s="284"/>
      <c r="AN315" s="420">
        <v>15.21</v>
      </c>
      <c r="AO315" s="418">
        <v>75.3</v>
      </c>
      <c r="AP315" s="420">
        <v>69.599999999999994</v>
      </c>
      <c r="AQ315" s="610">
        <v>0.67095400332945643</v>
      </c>
      <c r="AR315" s="642">
        <v>2.2607123523702159</v>
      </c>
      <c r="AS315" s="642">
        <v>2.4498718235078147</v>
      </c>
      <c r="AT315" s="611">
        <v>2.8285264496180607</v>
      </c>
      <c r="AU315" s="278">
        <v>1.1033193878549701</v>
      </c>
      <c r="AV315" s="251">
        <v>1.0861383182492299</v>
      </c>
      <c r="AW315" s="251">
        <v>1.5057281853312501</v>
      </c>
      <c r="AX315" s="243">
        <v>1.60351202879388</v>
      </c>
      <c r="AY315" s="418"/>
      <c r="AZ315" s="419"/>
      <c r="BA315" s="419"/>
      <c r="BB315" s="420"/>
      <c r="BC315" s="278">
        <v>2.701710084678723</v>
      </c>
      <c r="BD315" s="251">
        <v>2.9465467424685028</v>
      </c>
      <c r="BE315" s="251">
        <v>3.0710781534745863</v>
      </c>
      <c r="BF315" s="243">
        <v>3.520072870226493</v>
      </c>
      <c r="BG315" s="418">
        <v>4.22</v>
      </c>
      <c r="BH315" s="284"/>
      <c r="BI315" s="284"/>
      <c r="BJ315" s="420">
        <v>5.69</v>
      </c>
      <c r="BK315" s="262"/>
      <c r="BL315" s="252"/>
      <c r="BM315" s="610">
        <v>1.3774925372479798</v>
      </c>
      <c r="BN315" s="642">
        <v>1.2310027347784971</v>
      </c>
      <c r="BO315" s="642">
        <v>1.6972478235848338</v>
      </c>
      <c r="BP315" s="611">
        <v>1.9512372997856922</v>
      </c>
      <c r="BQ315" s="266"/>
      <c r="BR315" s="262"/>
      <c r="BS315" s="284"/>
      <c r="BT315" s="252"/>
      <c r="BU315" s="262"/>
      <c r="BV315" s="284"/>
      <c r="BW315" s="252"/>
      <c r="BX315" s="262"/>
      <c r="BY315" s="284"/>
      <c r="BZ315" s="252"/>
      <c r="CA315" s="262"/>
      <c r="CB315" s="284"/>
      <c r="CC315" s="252"/>
      <c r="CD315" s="262"/>
      <c r="CE315" s="284"/>
      <c r="CF315" s="252"/>
      <c r="CG315" s="262"/>
      <c r="CH315" s="284"/>
      <c r="CI315" s="252"/>
      <c r="CJ315" s="262">
        <v>5.0999999999999996</v>
      </c>
      <c r="CK315" s="252">
        <v>4.72</v>
      </c>
      <c r="CL315" s="610">
        <v>129.8574135454316</v>
      </c>
      <c r="CM315" s="252">
        <v>92.7</v>
      </c>
      <c r="CN315" s="610">
        <v>6.7</v>
      </c>
      <c r="CO315" s="611">
        <v>121.12635359424216</v>
      </c>
      <c r="CP315" s="756">
        <v>46.501331289241001</v>
      </c>
      <c r="CQ315" s="757">
        <v>58.756982876412039</v>
      </c>
      <c r="CR315" s="266">
        <v>42.442314364097861</v>
      </c>
      <c r="CS315" s="266">
        <v>59.600879660665498</v>
      </c>
      <c r="CT315" s="262">
        <v>31.28670322290311</v>
      </c>
      <c r="CU315" s="252">
        <v>29.202599315619086</v>
      </c>
      <c r="CV315" s="604">
        <v>2.5966926335930025</v>
      </c>
      <c r="CW315" s="748">
        <v>2.74</v>
      </c>
      <c r="CX315" s="748">
        <v>3.3978933061501864</v>
      </c>
      <c r="CY315" s="605">
        <v>3.7546933667083855</v>
      </c>
      <c r="CZ315" s="266">
        <v>6.7409999999999997</v>
      </c>
      <c r="DA315" s="262">
        <v>4.7</v>
      </c>
      <c r="DB315" s="284">
        <v>4.8600000000000003</v>
      </c>
      <c r="DC315" s="284">
        <v>4.88</v>
      </c>
      <c r="DD315" s="284">
        <v>5.0999999999999996</v>
      </c>
      <c r="DE315" s="252">
        <v>5.43</v>
      </c>
      <c r="DF315" s="610">
        <v>4.1032781518231829</v>
      </c>
      <c r="DG315" s="642">
        <v>4.4911546602889798</v>
      </c>
      <c r="DH315" s="642">
        <v>4.6970815489059303</v>
      </c>
      <c r="DI315" s="642">
        <v>5.9554463118943586</v>
      </c>
      <c r="DJ315" s="611">
        <v>6.4162584002451561</v>
      </c>
      <c r="DK315" s="262">
        <v>4.1340544867011308</v>
      </c>
      <c r="DL315" s="284">
        <v>4.771841922599978</v>
      </c>
      <c r="DM315" s="284">
        <v>5.1268983255627374</v>
      </c>
      <c r="DN315" s="252">
        <v>5.2346514735193592</v>
      </c>
      <c r="DO315" s="278">
        <v>14.319562428998207</v>
      </c>
      <c r="DP315" s="251">
        <v>17.349581945581967</v>
      </c>
      <c r="DQ315" s="251">
        <v>19.870875743169627</v>
      </c>
      <c r="DR315" s="243">
        <v>23.402496475768231</v>
      </c>
      <c r="DS315" s="610">
        <v>12.307820380208188</v>
      </c>
      <c r="DT315" s="642">
        <v>14.632623028526311</v>
      </c>
      <c r="DU315" s="642">
        <v>21.640657005690176</v>
      </c>
      <c r="DV315" s="611">
        <v>25.834670407983431</v>
      </c>
      <c r="DW315" s="749"/>
      <c r="DX315" s="749"/>
      <c r="DY315" s="418">
        <v>0</v>
      </c>
      <c r="DZ315" s="284"/>
      <c r="EA315" s="284"/>
      <c r="EB315" s="420">
        <v>0</v>
      </c>
      <c r="EC315" s="266"/>
      <c r="ED315" s="266"/>
      <c r="EE315" s="262"/>
      <c r="EF315" s="252"/>
      <c r="EG315" s="262"/>
      <c r="EH315" s="252"/>
      <c r="EI315" s="262"/>
      <c r="EJ315" s="252"/>
      <c r="EK315" s="262"/>
      <c r="EL315" s="284"/>
      <c r="EM315" s="252"/>
      <c r="EN315" s="418">
        <v>221.23</v>
      </c>
      <c r="EO315" s="420">
        <v>224.46</v>
      </c>
      <c r="EP315" s="262"/>
      <c r="EQ315" s="252"/>
      <c r="ER315" s="262"/>
      <c r="ES315" s="252"/>
      <c r="ET315" s="262"/>
      <c r="EU315" s="284"/>
      <c r="EV315" s="284"/>
      <c r="EW315" s="252"/>
      <c r="EX315" s="278">
        <v>3.1782776648204201</v>
      </c>
      <c r="EY315" s="251">
        <v>3.3873902591559499</v>
      </c>
      <c r="EZ315" s="251">
        <v>3.85779605856328</v>
      </c>
      <c r="FA315" s="243">
        <v>4.5332162038233799</v>
      </c>
      <c r="FB315" s="262"/>
      <c r="FC315" s="252"/>
      <c r="FD315" s="262"/>
      <c r="FE315" s="284"/>
      <c r="FF315" s="284"/>
      <c r="FG315" s="252"/>
      <c r="FH315" s="262"/>
      <c r="FI315" s="252"/>
      <c r="FJ315" s="262"/>
      <c r="FK315" s="252"/>
      <c r="FL315" s="418">
        <v>93.03</v>
      </c>
      <c r="FM315" s="420">
        <v>99.94</v>
      </c>
      <c r="FN315" s="262"/>
      <c r="FO315" s="284"/>
      <c r="FP315" s="284"/>
      <c r="FQ315" s="252"/>
      <c r="FR315" s="262">
        <v>4</v>
      </c>
      <c r="FS315" s="606">
        <v>4</v>
      </c>
      <c r="FT315" s="606">
        <v>4</v>
      </c>
      <c r="FU315" s="643">
        <v>4</v>
      </c>
      <c r="FV315" s="262"/>
      <c r="FW315" s="252"/>
      <c r="FX315" s="262">
        <v>100.1</v>
      </c>
      <c r="FY315" s="252"/>
      <c r="FZ315" s="262">
        <v>76</v>
      </c>
      <c r="GA315" s="252">
        <v>80.2</v>
      </c>
      <c r="GB315" s="266"/>
      <c r="GC315" s="262"/>
      <c r="GD315" s="252"/>
      <c r="GE315" s="610">
        <v>2.3688050458977323</v>
      </c>
      <c r="GF315" s="642">
        <v>2.8881052654067827</v>
      </c>
      <c r="GG315" s="642">
        <v>3.2735823241657318</v>
      </c>
      <c r="GH315" s="611">
        <v>3.8059566511078287</v>
      </c>
      <c r="GI315" s="266"/>
      <c r="GJ315" s="266"/>
      <c r="GK315" s="266"/>
      <c r="GL315" s="266">
        <v>0.17740725381343928</v>
      </c>
      <c r="GM315" s="278">
        <v>3.9225784341109549</v>
      </c>
      <c r="GN315" s="251">
        <v>4.0982806005783834</v>
      </c>
      <c r="GO315" s="251">
        <v>4.6711025072797785</v>
      </c>
      <c r="GP315" s="243">
        <v>5.280196963446679</v>
      </c>
      <c r="GQ315" s="278">
        <v>7.0838951319230521</v>
      </c>
      <c r="GR315" s="251">
        <v>7.3941719898836213</v>
      </c>
      <c r="GS315" s="251">
        <v>7.6267517472454678</v>
      </c>
      <c r="GT315" s="243">
        <v>8.1882817685668083</v>
      </c>
      <c r="GU315" s="278">
        <v>2.88181304969648</v>
      </c>
      <c r="GV315" s="251">
        <v>3.36650176087144</v>
      </c>
      <c r="GW315" s="251">
        <v>3.32143712885971</v>
      </c>
      <c r="GX315" s="243">
        <v>4.1270018787896401</v>
      </c>
      <c r="GY315" s="278">
        <v>4.0177685301344503</v>
      </c>
      <c r="GZ315" s="251">
        <v>4.7750399049156602</v>
      </c>
      <c r="HA315" s="251">
        <v>5.0170816916236003</v>
      </c>
      <c r="HB315" s="243">
        <v>5.3036055479403803</v>
      </c>
      <c r="HC315" s="266">
        <v>12.8</v>
      </c>
      <c r="HD315" s="262"/>
      <c r="HE315" s="252"/>
      <c r="HF315" s="610">
        <v>4.9808018904950089</v>
      </c>
      <c r="HG315" s="642">
        <v>5.7275546828143673</v>
      </c>
      <c r="HH315" s="642">
        <v>6.8765446799139811</v>
      </c>
      <c r="HI315" s="611">
        <v>9.1635145817934713</v>
      </c>
      <c r="HJ315" s="262"/>
      <c r="HK315" s="252"/>
      <c r="HL315" s="418">
        <v>4.6900000000000004</v>
      </c>
      <c r="HM315" s="419">
        <v>5.12</v>
      </c>
      <c r="HN315" s="419">
        <v>6.39</v>
      </c>
      <c r="HO315" s="420">
        <v>7.33</v>
      </c>
      <c r="HP315" s="418">
        <v>2.14</v>
      </c>
      <c r="HQ315" s="420">
        <v>2.97</v>
      </c>
      <c r="HR315" s="278">
        <v>7.1980918175791304</v>
      </c>
      <c r="HS315" s="251">
        <v>7.7354992521379904</v>
      </c>
      <c r="HT315" s="251">
        <v>8.1498424792991901</v>
      </c>
      <c r="HU315" s="243">
        <v>9.1794387104599995</v>
      </c>
      <c r="HV315" s="262"/>
      <c r="HW315" s="252"/>
      <c r="HX315" s="262"/>
      <c r="HY315" s="252"/>
      <c r="HZ315" s="278">
        <v>3.5485337880967238</v>
      </c>
      <c r="IA315" s="251">
        <v>4.4672300301381034</v>
      </c>
      <c r="IB315" s="251">
        <v>4.6717767130672199</v>
      </c>
      <c r="IC315" s="243">
        <v>5.3095388196562983</v>
      </c>
      <c r="ID315" s="262"/>
      <c r="IE315" s="252"/>
      <c r="IF315" s="262"/>
      <c r="IG315" s="252"/>
      <c r="IH315" s="278">
        <v>13.966073082968366</v>
      </c>
      <c r="II315" s="251">
        <v>16.449875690754396</v>
      </c>
      <c r="IJ315" s="251">
        <v>17.056184420344664</v>
      </c>
      <c r="IK315" s="243">
        <v>17.633183244883238</v>
      </c>
      <c r="IL315" s="266"/>
      <c r="IM315" s="262"/>
      <c r="IN315" s="252"/>
      <c r="IO315" s="418">
        <v>1.59</v>
      </c>
      <c r="IP315" s="284"/>
      <c r="IQ315" s="284"/>
      <c r="IR315" s="420">
        <v>2.5</v>
      </c>
      <c r="IS315" s="418">
        <v>4.07</v>
      </c>
      <c r="IT315" s="284"/>
      <c r="IU315" s="284"/>
      <c r="IV315" s="420">
        <v>5.97</v>
      </c>
      <c r="IW315" s="278">
        <v>1.4482409677998105</v>
      </c>
      <c r="IX315" s="251">
        <v>1.5033410066627555</v>
      </c>
      <c r="IY315" s="251">
        <v>1.8941201908617553</v>
      </c>
      <c r="IZ315" s="243">
        <v>2.0276710657107464</v>
      </c>
      <c r="JA315" s="266"/>
      <c r="JB315" s="262">
        <v>6.4312547130689035</v>
      </c>
      <c r="JC315" s="284">
        <v>6.9283175086641444</v>
      </c>
      <c r="JD315" s="284">
        <v>8.0481307997094955</v>
      </c>
      <c r="JE315" s="252">
        <v>7.9243824225452464</v>
      </c>
      <c r="JF315" s="262"/>
      <c r="JG315" s="284"/>
      <c r="JH315" s="252"/>
      <c r="JI315" s="262"/>
      <c r="JJ315" s="252"/>
      <c r="JK315" s="278">
        <v>11.112718538854724</v>
      </c>
      <c r="JL315" s="251">
        <v>11.700631542535252</v>
      </c>
      <c r="JM315" s="251">
        <v>12.030975359773743</v>
      </c>
      <c r="JN315" s="243">
        <v>13.970343656406227</v>
      </c>
      <c r="JO315" s="418">
        <v>5.0199999999999996</v>
      </c>
      <c r="JP315" s="420">
        <v>3.97</v>
      </c>
      <c r="JQ315" s="278">
        <v>3.1728816526204069</v>
      </c>
      <c r="JR315" s="251">
        <v>3.3449881972524449</v>
      </c>
      <c r="JS315" s="251">
        <v>3.517124694876077</v>
      </c>
      <c r="JT315" s="243">
        <v>4.1652639614578693</v>
      </c>
      <c r="JU315" s="418">
        <v>3.48</v>
      </c>
      <c r="JV315" s="284"/>
      <c r="JW315" s="284"/>
      <c r="JX315" s="420">
        <v>5.24</v>
      </c>
      <c r="JY315" s="262">
        <v>4.8968244457519017</v>
      </c>
      <c r="JZ315" s="284">
        <v>5.2843405500943224</v>
      </c>
      <c r="KA315" s="284">
        <v>5.6061456393478499</v>
      </c>
      <c r="KB315" s="252">
        <v>5.9090104961933978</v>
      </c>
      <c r="KC315" s="262"/>
      <c r="KD315" s="284"/>
      <c r="KE315" s="284"/>
      <c r="KF315" s="288"/>
    </row>
    <row r="316" spans="1:292" s="151" customFormat="1" ht="14">
      <c r="A316" s="872"/>
      <c r="B316" s="758" t="s">
        <v>528</v>
      </c>
      <c r="C316" s="266"/>
      <c r="D316" s="262">
        <v>3.3801252992147255</v>
      </c>
      <c r="E316" s="284">
        <v>3.8106158997407342</v>
      </c>
      <c r="F316" s="284">
        <v>3.5045418348540576</v>
      </c>
      <c r="G316" s="284">
        <v>4.732998611261034</v>
      </c>
      <c r="H316" s="252">
        <v>3.6395674085069305</v>
      </c>
      <c r="I316" s="278">
        <v>0</v>
      </c>
      <c r="J316" s="251">
        <v>0</v>
      </c>
      <c r="K316" s="251">
        <v>0</v>
      </c>
      <c r="L316" s="243">
        <v>0</v>
      </c>
      <c r="M316" s="418">
        <v>2.2599999999999998</v>
      </c>
      <c r="N316" s="419"/>
      <c r="O316" s="419"/>
      <c r="P316" s="420">
        <v>3.69</v>
      </c>
      <c r="Q316" s="262"/>
      <c r="R316" s="284"/>
      <c r="S316" s="284"/>
      <c r="T316" s="252"/>
      <c r="U316" s="262"/>
      <c r="V316" s="284"/>
      <c r="W316" s="252"/>
      <c r="X316" s="610">
        <v>1.2202547845886988</v>
      </c>
      <c r="Y316" s="642">
        <v>1.270558611783243</v>
      </c>
      <c r="Z316" s="642">
        <v>1.5800791744831584</v>
      </c>
      <c r="AA316" s="611">
        <v>1.7471098401609892</v>
      </c>
      <c r="AB316" s="262">
        <v>2.0830455492274322</v>
      </c>
      <c r="AC316" s="284">
        <v>1.7004781401396705</v>
      </c>
      <c r="AD316" s="284">
        <v>2.0068990859166504</v>
      </c>
      <c r="AE316" s="252">
        <v>1.6596258124486276</v>
      </c>
      <c r="AF316" s="418"/>
      <c r="AG316" s="284"/>
      <c r="AH316" s="284"/>
      <c r="AI316" s="419"/>
      <c r="AJ316" s="420"/>
      <c r="AK316" s="262">
        <v>1.67</v>
      </c>
      <c r="AL316" s="284"/>
      <c r="AM316" s="284"/>
      <c r="AN316" s="420">
        <v>1.25</v>
      </c>
      <c r="AO316" s="418">
        <v>49.6</v>
      </c>
      <c r="AP316" s="420">
        <v>47.9</v>
      </c>
      <c r="AQ316" s="610">
        <v>2.351853605171212</v>
      </c>
      <c r="AR316" s="642">
        <v>2.0953233093361114</v>
      </c>
      <c r="AS316" s="642">
        <v>2.1795015989160835</v>
      </c>
      <c r="AT316" s="611">
        <v>2.6655912323646658</v>
      </c>
      <c r="AU316" s="278">
        <v>0.5</v>
      </c>
      <c r="AV316" s="251">
        <v>0.53</v>
      </c>
      <c r="AW316" s="251">
        <v>0.6</v>
      </c>
      <c r="AX316" s="243">
        <v>0.6</v>
      </c>
      <c r="AY316" s="418"/>
      <c r="AZ316" s="419"/>
      <c r="BA316" s="419"/>
      <c r="BB316" s="420"/>
      <c r="BC316" s="278">
        <v>1.3311997099503881</v>
      </c>
      <c r="BD316" s="251">
        <v>1.4546478690903744</v>
      </c>
      <c r="BE316" s="251">
        <v>1.701161295284541</v>
      </c>
      <c r="BF316" s="243">
        <v>1.9175076219021203</v>
      </c>
      <c r="BG316" s="418">
        <v>1.24</v>
      </c>
      <c r="BH316" s="284"/>
      <c r="BI316" s="284"/>
      <c r="BJ316" s="420">
        <v>0.99</v>
      </c>
      <c r="BK316" s="262"/>
      <c r="BL316" s="252"/>
      <c r="BM316" s="610">
        <v>1.5562580643005102</v>
      </c>
      <c r="BN316" s="642">
        <v>1.2268843830203782</v>
      </c>
      <c r="BO316" s="642">
        <v>1.8359509599964656</v>
      </c>
      <c r="BP316" s="611">
        <v>1.9287699966032941</v>
      </c>
      <c r="BQ316" s="266"/>
      <c r="BR316" s="262"/>
      <c r="BS316" s="284"/>
      <c r="BT316" s="252"/>
      <c r="BU316" s="262"/>
      <c r="BV316" s="284"/>
      <c r="BW316" s="252"/>
      <c r="BX316" s="262"/>
      <c r="BY316" s="284"/>
      <c r="BZ316" s="252"/>
      <c r="CA316" s="262"/>
      <c r="CB316" s="284"/>
      <c r="CC316" s="252"/>
      <c r="CD316" s="262"/>
      <c r="CE316" s="284"/>
      <c r="CF316" s="252"/>
      <c r="CG316" s="262"/>
      <c r="CH316" s="284"/>
      <c r="CI316" s="252"/>
      <c r="CJ316" s="262">
        <v>2.83</v>
      </c>
      <c r="CK316" s="252">
        <v>2.57</v>
      </c>
      <c r="CL316" s="610">
        <v>81.113397865792308</v>
      </c>
      <c r="CM316" s="252">
        <v>56.2</v>
      </c>
      <c r="CN316" s="610">
        <v>1.67</v>
      </c>
      <c r="CO316" s="611">
        <v>101.04035718997964</v>
      </c>
      <c r="CP316" s="756">
        <v>56.312343712767245</v>
      </c>
      <c r="CQ316" s="757">
        <v>64.80956453513808</v>
      </c>
      <c r="CR316" s="266">
        <v>51.185389068493237</v>
      </c>
      <c r="CS316" s="266">
        <v>65.385740191267857</v>
      </c>
      <c r="CT316" s="262">
        <v>22.097074646250601</v>
      </c>
      <c r="CU316" s="252">
        <v>21.076456363127594</v>
      </c>
      <c r="CV316" s="604">
        <v>2.1866885335520019</v>
      </c>
      <c r="CW316" s="748">
        <v>2.36</v>
      </c>
      <c r="CX316" s="748">
        <v>2.5499999999999998</v>
      </c>
      <c r="CY316" s="605">
        <v>2.781254345709915</v>
      </c>
      <c r="CZ316" s="266">
        <v>8.3160000000000007</v>
      </c>
      <c r="DA316" s="262">
        <v>3.29</v>
      </c>
      <c r="DB316" s="284">
        <v>3.78</v>
      </c>
      <c r="DC316" s="284">
        <v>3.83</v>
      </c>
      <c r="DD316" s="284">
        <v>4.33</v>
      </c>
      <c r="DE316" s="252">
        <v>3.81</v>
      </c>
      <c r="DF316" s="610">
        <v>3.0099361446372406</v>
      </c>
      <c r="DG316" s="642">
        <v>2.8287519658311595</v>
      </c>
      <c r="DH316" s="642">
        <v>3.1161753898978657</v>
      </c>
      <c r="DI316" s="642">
        <v>4.0753283648437053</v>
      </c>
      <c r="DJ316" s="611">
        <v>4.2932265345851741</v>
      </c>
      <c r="DK316" s="262">
        <v>2.6185369151968847</v>
      </c>
      <c r="DL316" s="284">
        <v>3.2967190139884597</v>
      </c>
      <c r="DM316" s="284">
        <v>3.5431765146960355</v>
      </c>
      <c r="DN316" s="252">
        <v>3.5945606348495489</v>
      </c>
      <c r="DO316" s="278">
        <v>3.7062464126241368</v>
      </c>
      <c r="DP316" s="251">
        <v>3.8952249995097192</v>
      </c>
      <c r="DQ316" s="251">
        <v>5.5905934443779168</v>
      </c>
      <c r="DR316" s="243">
        <v>6.9170214842335662</v>
      </c>
      <c r="DS316" s="610">
        <v>2.2370153064331548</v>
      </c>
      <c r="DT316" s="642">
        <v>2.8161866849748725</v>
      </c>
      <c r="DU316" s="642">
        <v>4.0527266713412651</v>
      </c>
      <c r="DV316" s="611">
        <v>4.8231875434100298</v>
      </c>
      <c r="DW316" s="749"/>
      <c r="DX316" s="749"/>
      <c r="DY316" s="418">
        <v>0</v>
      </c>
      <c r="DZ316" s="284"/>
      <c r="EA316" s="284"/>
      <c r="EB316" s="420">
        <v>0</v>
      </c>
      <c r="EC316" s="266"/>
      <c r="ED316" s="266"/>
      <c r="EE316" s="262"/>
      <c r="EF316" s="252"/>
      <c r="EG316" s="262"/>
      <c r="EH316" s="252"/>
      <c r="EI316" s="262"/>
      <c r="EJ316" s="252"/>
      <c r="EK316" s="262"/>
      <c r="EL316" s="284"/>
      <c r="EM316" s="252"/>
      <c r="EN316" s="418">
        <v>449.35</v>
      </c>
      <c r="EO316" s="420">
        <v>459.47</v>
      </c>
      <c r="EP316" s="262"/>
      <c r="EQ316" s="252"/>
      <c r="ER316" s="262"/>
      <c r="ES316" s="252"/>
      <c r="ET316" s="262"/>
      <c r="EU316" s="284"/>
      <c r="EV316" s="284"/>
      <c r="EW316" s="252"/>
      <c r="EX316" s="278">
        <v>0.49</v>
      </c>
      <c r="EY316" s="251">
        <v>0.41</v>
      </c>
      <c r="EZ316" s="251">
        <v>0.56999999999999995</v>
      </c>
      <c r="FA316" s="243">
        <v>0.89</v>
      </c>
      <c r="FB316" s="262"/>
      <c r="FC316" s="252"/>
      <c r="FD316" s="262"/>
      <c r="FE316" s="284"/>
      <c r="FF316" s="284"/>
      <c r="FG316" s="252"/>
      <c r="FH316" s="262"/>
      <c r="FI316" s="252"/>
      <c r="FJ316" s="262"/>
      <c r="FK316" s="252"/>
      <c r="FL316" s="418">
        <v>151.13999999999999</v>
      </c>
      <c r="FM316" s="420">
        <v>164.81</v>
      </c>
      <c r="FN316" s="262"/>
      <c r="FO316" s="284"/>
      <c r="FP316" s="284"/>
      <c r="FQ316" s="252"/>
      <c r="FR316" s="262">
        <v>4</v>
      </c>
      <c r="FS316" s="606">
        <v>3</v>
      </c>
      <c r="FT316" s="606">
        <v>3</v>
      </c>
      <c r="FU316" s="643">
        <v>3</v>
      </c>
      <c r="FV316" s="262"/>
      <c r="FW316" s="252"/>
      <c r="FX316" s="262">
        <v>92.48</v>
      </c>
      <c r="FY316" s="252"/>
      <c r="FZ316" s="262">
        <v>73.900000000000006</v>
      </c>
      <c r="GA316" s="252">
        <v>77.5</v>
      </c>
      <c r="GB316" s="266"/>
      <c r="GC316" s="262"/>
      <c r="GD316" s="252"/>
      <c r="GE316" s="610">
        <v>1.4707740310028263</v>
      </c>
      <c r="GF316" s="642">
        <v>1.8411833374077873</v>
      </c>
      <c r="GG316" s="642">
        <v>2.2421792362930182</v>
      </c>
      <c r="GH316" s="611">
        <v>2.3967653930781676</v>
      </c>
      <c r="GI316" s="266"/>
      <c r="GJ316" s="266"/>
      <c r="GK316" s="266"/>
      <c r="GL316" s="266">
        <v>0.22012086680561307</v>
      </c>
      <c r="GM316" s="278">
        <v>0.82482454931059024</v>
      </c>
      <c r="GN316" s="251">
        <v>0.87318562128803523</v>
      </c>
      <c r="GO316" s="251">
        <v>0.92978700006171511</v>
      </c>
      <c r="GP316" s="243">
        <v>1.245249900526747</v>
      </c>
      <c r="GQ316" s="278">
        <v>0.93390779922375122</v>
      </c>
      <c r="GR316" s="251">
        <v>1.1590510892775148</v>
      </c>
      <c r="GS316" s="251">
        <v>1.2491662733840923</v>
      </c>
      <c r="GT316" s="243">
        <v>1.3167762368479468</v>
      </c>
      <c r="GU316" s="278">
        <v>0.39</v>
      </c>
      <c r="GV316" s="251">
        <v>0.38</v>
      </c>
      <c r="GW316" s="251">
        <v>0.35</v>
      </c>
      <c r="GX316" s="243">
        <v>0.79</v>
      </c>
      <c r="GY316" s="278">
        <v>0.79</v>
      </c>
      <c r="GZ316" s="251">
        <v>0.95</v>
      </c>
      <c r="HA316" s="251">
        <v>1</v>
      </c>
      <c r="HB316" s="243">
        <v>1.0900000000000001</v>
      </c>
      <c r="HC316" s="266">
        <v>3.69</v>
      </c>
      <c r="HD316" s="262"/>
      <c r="HE316" s="252"/>
      <c r="HF316" s="610">
        <v>0.25224818849464586</v>
      </c>
      <c r="HG316" s="642">
        <v>0.31414961887510956</v>
      </c>
      <c r="HH316" s="642">
        <v>0.30679944527662495</v>
      </c>
      <c r="HI316" s="611">
        <v>0.54155737029630302</v>
      </c>
      <c r="HJ316" s="262"/>
      <c r="HK316" s="252"/>
      <c r="HL316" s="418">
        <v>0.5</v>
      </c>
      <c r="HM316" s="419">
        <v>0.74</v>
      </c>
      <c r="HN316" s="419">
        <v>0.81</v>
      </c>
      <c r="HO316" s="420">
        <v>0.99</v>
      </c>
      <c r="HP316" s="418">
        <v>2.5</v>
      </c>
      <c r="HQ316" s="420">
        <v>3.47</v>
      </c>
      <c r="HR316" s="278">
        <v>1.07844994121738</v>
      </c>
      <c r="HS316" s="251">
        <v>1.2128954470697699</v>
      </c>
      <c r="HT316" s="251">
        <v>1.5659079818949699</v>
      </c>
      <c r="HU316" s="243">
        <v>1.67622000776202</v>
      </c>
      <c r="HV316" s="262"/>
      <c r="HW316" s="252"/>
      <c r="HX316" s="262"/>
      <c r="HY316" s="252"/>
      <c r="HZ316" s="278">
        <v>1.3168835750998646</v>
      </c>
      <c r="IA316" s="251">
        <v>1.3592953975545992</v>
      </c>
      <c r="IB316" s="251">
        <v>1.4599396180763313</v>
      </c>
      <c r="IC316" s="243">
        <v>1.7453084220833797</v>
      </c>
      <c r="ID316" s="262"/>
      <c r="IE316" s="252"/>
      <c r="IF316" s="262"/>
      <c r="IG316" s="252"/>
      <c r="IH316" s="278">
        <v>1.8992303979597505</v>
      </c>
      <c r="II316" s="251">
        <v>1.9666395481804526</v>
      </c>
      <c r="IJ316" s="251">
        <v>2.0752988892862145</v>
      </c>
      <c r="IK316" s="243">
        <v>2.4139199039087749</v>
      </c>
      <c r="IL316" s="266"/>
      <c r="IM316" s="262"/>
      <c r="IN316" s="252"/>
      <c r="IO316" s="418">
        <v>0.49</v>
      </c>
      <c r="IP316" s="284"/>
      <c r="IQ316" s="284"/>
      <c r="IR316" s="420">
        <v>0.5</v>
      </c>
      <c r="IS316" s="418">
        <v>0.49</v>
      </c>
      <c r="IT316" s="284"/>
      <c r="IU316" s="284"/>
      <c r="IV316" s="420">
        <v>0.62</v>
      </c>
      <c r="IW316" s="278">
        <v>0.59090836883620113</v>
      </c>
      <c r="IX316" s="251">
        <v>0.62187257033972732</v>
      </c>
      <c r="IY316" s="251">
        <v>0.81511806215489258</v>
      </c>
      <c r="IZ316" s="243">
        <v>0.97409747011510772</v>
      </c>
      <c r="JA316" s="266"/>
      <c r="JB316" s="262">
        <v>2.6387745683117281</v>
      </c>
      <c r="JC316" s="284">
        <v>2.7594091949602251</v>
      </c>
      <c r="JD316" s="284">
        <v>3.4701330180668184</v>
      </c>
      <c r="JE316" s="252">
        <v>3.393723784928274</v>
      </c>
      <c r="JF316" s="262"/>
      <c r="JG316" s="284"/>
      <c r="JH316" s="252"/>
      <c r="JI316" s="262"/>
      <c r="JJ316" s="252"/>
      <c r="JK316" s="278">
        <v>3.1539618177475139</v>
      </c>
      <c r="JL316" s="251">
        <v>3.2660300515362755</v>
      </c>
      <c r="JM316" s="251">
        <v>3.5134936070243001</v>
      </c>
      <c r="JN316" s="243">
        <v>4.0815356879769498</v>
      </c>
      <c r="JO316" s="418">
        <v>2.0299999999999998</v>
      </c>
      <c r="JP316" s="420">
        <v>1.83</v>
      </c>
      <c r="JQ316" s="278">
        <v>0.97104216432162027</v>
      </c>
      <c r="JR316" s="251">
        <v>1.1105509403327753</v>
      </c>
      <c r="JS316" s="251">
        <v>1.2003975744291213</v>
      </c>
      <c r="JT316" s="243">
        <v>1.262074629615578</v>
      </c>
      <c r="JU316" s="418">
        <v>0.25</v>
      </c>
      <c r="JV316" s="284"/>
      <c r="JW316" s="284"/>
      <c r="JX316" s="420">
        <v>0.25</v>
      </c>
      <c r="JY316" s="262">
        <v>3.0441784233087428</v>
      </c>
      <c r="JZ316" s="284">
        <v>3.3903702989186235</v>
      </c>
      <c r="KA316" s="284">
        <v>3.7634129319266956</v>
      </c>
      <c r="KB316" s="252">
        <v>3.8523795530810441</v>
      </c>
      <c r="KC316" s="262"/>
      <c r="KD316" s="284"/>
      <c r="KE316" s="284"/>
      <c r="KF316" s="288"/>
    </row>
    <row r="317" spans="1:292" s="151" customFormat="1" ht="14">
      <c r="A317" s="872"/>
      <c r="B317" s="758" t="s">
        <v>529</v>
      </c>
      <c r="C317" s="266"/>
      <c r="D317" s="262">
        <v>11.06584638794382</v>
      </c>
      <c r="E317" s="284">
        <v>12.179700615777287</v>
      </c>
      <c r="F317" s="284">
        <v>12.534479041677301</v>
      </c>
      <c r="G317" s="284">
        <v>13.418484937683589</v>
      </c>
      <c r="H317" s="252">
        <v>13.964322259837118</v>
      </c>
      <c r="I317" s="278">
        <v>23.613667450249402</v>
      </c>
      <c r="J317" s="251">
        <v>25.064335991545999</v>
      </c>
      <c r="K317" s="251">
        <v>27.720319109895101</v>
      </c>
      <c r="L317" s="243">
        <v>30.030108736289201</v>
      </c>
      <c r="M317" s="418">
        <v>3.01</v>
      </c>
      <c r="N317" s="419"/>
      <c r="O317" s="419"/>
      <c r="P317" s="420">
        <v>4.42</v>
      </c>
      <c r="Q317" s="262"/>
      <c r="R317" s="284"/>
      <c r="S317" s="284"/>
      <c r="T317" s="252"/>
      <c r="U317" s="262"/>
      <c r="V317" s="284"/>
      <c r="W317" s="252"/>
      <c r="X317" s="610">
        <v>2.5335792714263157</v>
      </c>
      <c r="Y317" s="642">
        <v>2.638227561114963</v>
      </c>
      <c r="Z317" s="642">
        <v>3.1995355810843882</v>
      </c>
      <c r="AA317" s="611">
        <v>3.9634602001576704</v>
      </c>
      <c r="AB317" s="262">
        <v>3.2857511974070217</v>
      </c>
      <c r="AC317" s="284">
        <v>4.0373249170729313</v>
      </c>
      <c r="AD317" s="284">
        <v>4.8156698930892681</v>
      </c>
      <c r="AE317" s="252">
        <v>3.9403321262723812</v>
      </c>
      <c r="AF317" s="418"/>
      <c r="AG317" s="284"/>
      <c r="AH317" s="284"/>
      <c r="AI317" s="419"/>
      <c r="AJ317" s="420"/>
      <c r="AK317" s="262">
        <v>0.97</v>
      </c>
      <c r="AL317" s="284"/>
      <c r="AM317" s="284"/>
      <c r="AN317" s="420">
        <v>2.62</v>
      </c>
      <c r="AO317" s="418">
        <v>28.1</v>
      </c>
      <c r="AP317" s="420">
        <v>26.5</v>
      </c>
      <c r="AQ317" s="610">
        <v>2.0840597609205238</v>
      </c>
      <c r="AR317" s="642">
        <v>33.358756210889702</v>
      </c>
      <c r="AS317" s="642">
        <v>34.632061575051075</v>
      </c>
      <c r="AT317" s="611">
        <v>41.292290445874038</v>
      </c>
      <c r="AU317" s="278">
        <v>24.542062998692501</v>
      </c>
      <c r="AV317" s="251">
        <v>26.054497244449099</v>
      </c>
      <c r="AW317" s="251">
        <v>27.9573460600737</v>
      </c>
      <c r="AX317" s="243">
        <v>32.539925904772304</v>
      </c>
      <c r="AY317" s="418"/>
      <c r="AZ317" s="419"/>
      <c r="BA317" s="419"/>
      <c r="BB317" s="420"/>
      <c r="BC317" s="278">
        <v>0.96863972171093948</v>
      </c>
      <c r="BD317" s="251">
        <v>0.97876205399483351</v>
      </c>
      <c r="BE317" s="251">
        <v>0.97869891214806393</v>
      </c>
      <c r="BF317" s="243">
        <v>1.109822212228035</v>
      </c>
      <c r="BG317" s="418">
        <v>0.25</v>
      </c>
      <c r="BH317" s="284"/>
      <c r="BI317" s="284"/>
      <c r="BJ317" s="420">
        <v>0</v>
      </c>
      <c r="BK317" s="262"/>
      <c r="BL317" s="252"/>
      <c r="BM317" s="610">
        <v>2.2447602863685621</v>
      </c>
      <c r="BN317" s="642">
        <v>2.0173094705188821</v>
      </c>
      <c r="BO317" s="642">
        <v>2.7158298272160173</v>
      </c>
      <c r="BP317" s="611">
        <v>2.8916777281406838</v>
      </c>
      <c r="BQ317" s="266"/>
      <c r="BR317" s="262"/>
      <c r="BS317" s="284"/>
      <c r="BT317" s="252"/>
      <c r="BU317" s="262"/>
      <c r="BV317" s="284"/>
      <c r="BW317" s="252"/>
      <c r="BX317" s="262"/>
      <c r="BY317" s="284"/>
      <c r="BZ317" s="252"/>
      <c r="CA317" s="262"/>
      <c r="CB317" s="284"/>
      <c r="CC317" s="252"/>
      <c r="CD317" s="262"/>
      <c r="CE317" s="284"/>
      <c r="CF317" s="252"/>
      <c r="CG317" s="262"/>
      <c r="CH317" s="284"/>
      <c r="CI317" s="252"/>
      <c r="CJ317" s="262">
        <v>7.63</v>
      </c>
      <c r="CK317" s="252">
        <v>6.89</v>
      </c>
      <c r="CL317" s="610">
        <v>28.598583901363057</v>
      </c>
      <c r="CM317" s="252">
        <v>23.7</v>
      </c>
      <c r="CN317" s="610">
        <v>0.97</v>
      </c>
      <c r="CO317" s="611">
        <v>38.308263632284273</v>
      </c>
      <c r="CP317" s="756">
        <v>22.682563030457324</v>
      </c>
      <c r="CQ317" s="757">
        <v>27.685864014740563</v>
      </c>
      <c r="CR317" s="266">
        <v>20.537973796013471</v>
      </c>
      <c r="CS317" s="266">
        <v>24.56727001440289</v>
      </c>
      <c r="CT317" s="262">
        <v>20.368869380975845</v>
      </c>
      <c r="CU317" s="252">
        <v>18.486335915979474</v>
      </c>
      <c r="CV317" s="604">
        <v>118.62785294519611</v>
      </c>
      <c r="CW317" s="748">
        <v>137.63794639797106</v>
      </c>
      <c r="CX317" s="748">
        <v>166.90451919809715</v>
      </c>
      <c r="CY317" s="605">
        <v>172.29870671672924</v>
      </c>
      <c r="CZ317" s="266">
        <v>18.28</v>
      </c>
      <c r="DA317" s="262">
        <v>10.199999999999999</v>
      </c>
      <c r="DB317" s="284">
        <v>11.11</v>
      </c>
      <c r="DC317" s="284">
        <v>11.09</v>
      </c>
      <c r="DD317" s="284">
        <v>12.42</v>
      </c>
      <c r="DE317" s="252">
        <v>10.74</v>
      </c>
      <c r="DF317" s="610">
        <v>7.1641923872047437</v>
      </c>
      <c r="DG317" s="642">
        <v>7.494267384494516</v>
      </c>
      <c r="DH317" s="642">
        <v>7.5624467121997894</v>
      </c>
      <c r="DI317" s="642">
        <v>9.8326158401191375</v>
      </c>
      <c r="DJ317" s="611">
        <v>10.004190815822945</v>
      </c>
      <c r="DK317" s="262">
        <v>8.6471210162830641</v>
      </c>
      <c r="DL317" s="284">
        <v>10.049934452401764</v>
      </c>
      <c r="DM317" s="284">
        <v>10.555282014635278</v>
      </c>
      <c r="DN317" s="252">
        <v>10.340416446842768</v>
      </c>
      <c r="DO317" s="278">
        <v>2.931883698502304</v>
      </c>
      <c r="DP317" s="251">
        <v>3.845579455342536</v>
      </c>
      <c r="DQ317" s="251">
        <v>4.5922868291734584</v>
      </c>
      <c r="DR317" s="243">
        <v>5.4821502694324371</v>
      </c>
      <c r="DS317" s="610">
        <v>1.0043954363646479</v>
      </c>
      <c r="DT317" s="642">
        <v>1.0105698855212553</v>
      </c>
      <c r="DU317" s="642">
        <v>1.4677165580617961</v>
      </c>
      <c r="DV317" s="611">
        <v>1.6959291833929111</v>
      </c>
      <c r="DW317" s="749"/>
      <c r="DX317" s="749"/>
      <c r="DY317" s="418">
        <v>0</v>
      </c>
      <c r="DZ317" s="284"/>
      <c r="EA317" s="284"/>
      <c r="EB317" s="420">
        <v>0</v>
      </c>
      <c r="EC317" s="266"/>
      <c r="ED317" s="266"/>
      <c r="EE317" s="262"/>
      <c r="EF317" s="252"/>
      <c r="EG317" s="262"/>
      <c r="EH317" s="252"/>
      <c r="EI317" s="262"/>
      <c r="EJ317" s="252"/>
      <c r="EK317" s="262"/>
      <c r="EL317" s="284"/>
      <c r="EM317" s="252"/>
      <c r="EN317" s="418">
        <v>159.07</v>
      </c>
      <c r="EO317" s="420">
        <v>180</v>
      </c>
      <c r="EP317" s="262"/>
      <c r="EQ317" s="252"/>
      <c r="ER317" s="262"/>
      <c r="ES317" s="252"/>
      <c r="ET317" s="262"/>
      <c r="EU317" s="284"/>
      <c r="EV317" s="284"/>
      <c r="EW317" s="252"/>
      <c r="EX317" s="278">
        <v>10.5084884377998</v>
      </c>
      <c r="EY317" s="251">
        <v>11.932647859242101</v>
      </c>
      <c r="EZ317" s="251">
        <v>13.6315607989492</v>
      </c>
      <c r="FA317" s="243">
        <v>15.1443837211329</v>
      </c>
      <c r="FB317" s="262"/>
      <c r="FC317" s="252"/>
      <c r="FD317" s="262"/>
      <c r="FE317" s="284"/>
      <c r="FF317" s="284"/>
      <c r="FG317" s="252"/>
      <c r="FH317" s="262"/>
      <c r="FI317" s="252"/>
      <c r="FJ317" s="262"/>
      <c r="FK317" s="252"/>
      <c r="FL317" s="418">
        <v>48.37</v>
      </c>
      <c r="FM317" s="420">
        <v>57.33</v>
      </c>
      <c r="FN317" s="262"/>
      <c r="FO317" s="284"/>
      <c r="FP317" s="284"/>
      <c r="FQ317" s="252"/>
      <c r="FR317" s="262">
        <v>8</v>
      </c>
      <c r="FS317" s="606">
        <v>7</v>
      </c>
      <c r="FT317" s="606">
        <v>7</v>
      </c>
      <c r="FU317" s="643">
        <v>7</v>
      </c>
      <c r="FV317" s="262"/>
      <c r="FW317" s="252"/>
      <c r="FX317" s="262">
        <v>55.11</v>
      </c>
      <c r="FY317" s="252"/>
      <c r="FZ317" s="262">
        <v>63.6</v>
      </c>
      <c r="GA317" s="252">
        <v>65.3</v>
      </c>
      <c r="GB317" s="266"/>
      <c r="GC317" s="262"/>
      <c r="GD317" s="252"/>
      <c r="GE317" s="610">
        <v>13.937697794195632</v>
      </c>
      <c r="GF317" s="642">
        <v>15.469967915495022</v>
      </c>
      <c r="GG317" s="642">
        <v>17.327673338848889</v>
      </c>
      <c r="GH317" s="611">
        <v>20.598458879155729</v>
      </c>
      <c r="GI317" s="266"/>
      <c r="GJ317" s="266"/>
      <c r="GK317" s="266"/>
      <c r="GL317" s="266">
        <v>0.16224223871466661</v>
      </c>
      <c r="GM317" s="278">
        <v>7.3963729214501681</v>
      </c>
      <c r="GN317" s="251">
        <v>8.4618769860552465</v>
      </c>
      <c r="GO317" s="251">
        <v>8.5104079976889135</v>
      </c>
      <c r="GP317" s="243">
        <v>9.7297600829253454</v>
      </c>
      <c r="GQ317" s="278">
        <v>0.4502999999527314</v>
      </c>
      <c r="GR317" s="251">
        <v>0.55948693418265083</v>
      </c>
      <c r="GS317" s="251">
        <v>0.60215533794077203</v>
      </c>
      <c r="GT317" s="243">
        <v>0.68574897228703546</v>
      </c>
      <c r="GU317" s="278">
        <v>18.302127737794699</v>
      </c>
      <c r="GV317" s="251">
        <v>21.7403368209931</v>
      </c>
      <c r="GW317" s="251">
        <v>23.950065545169199</v>
      </c>
      <c r="GX317" s="243">
        <v>26.937994738951598</v>
      </c>
      <c r="GY317" s="278">
        <v>21.370369895667999</v>
      </c>
      <c r="GZ317" s="251">
        <v>23.597018454817999</v>
      </c>
      <c r="HA317" s="251">
        <v>25.403457055929898</v>
      </c>
      <c r="HB317" s="243">
        <v>28.066286554310899</v>
      </c>
      <c r="HC317" s="266">
        <v>2.86</v>
      </c>
      <c r="HD317" s="262"/>
      <c r="HE317" s="252"/>
      <c r="HF317" s="610">
        <v>0.89892533370837546</v>
      </c>
      <c r="HG317" s="642">
        <v>1.1490032403545469</v>
      </c>
      <c r="HH317" s="642">
        <v>1.2989566961162187</v>
      </c>
      <c r="HI317" s="611">
        <v>1.5385506254278911</v>
      </c>
      <c r="HJ317" s="262"/>
      <c r="HK317" s="252"/>
      <c r="HL317" s="418">
        <v>6.69</v>
      </c>
      <c r="HM317" s="419">
        <v>7.46</v>
      </c>
      <c r="HN317" s="419">
        <v>9.61</v>
      </c>
      <c r="HO317" s="420">
        <v>10.34</v>
      </c>
      <c r="HP317" s="418">
        <v>6.07</v>
      </c>
      <c r="HQ317" s="420">
        <v>8.43</v>
      </c>
      <c r="HR317" s="278">
        <v>21.157825002034802</v>
      </c>
      <c r="HS317" s="251">
        <v>23.134753251133599</v>
      </c>
      <c r="HT317" s="251">
        <v>24.569754135833499</v>
      </c>
      <c r="HU317" s="243">
        <v>27.034900299202398</v>
      </c>
      <c r="HV317" s="262"/>
      <c r="HW317" s="252"/>
      <c r="HX317" s="262"/>
      <c r="HY317" s="252"/>
      <c r="HZ317" s="278">
        <v>30.168361682148831</v>
      </c>
      <c r="IA317" s="251">
        <v>29.881232589291177</v>
      </c>
      <c r="IB317" s="251">
        <v>31.207549532119884</v>
      </c>
      <c r="IC317" s="243">
        <v>35.664375533555685</v>
      </c>
      <c r="ID317" s="262"/>
      <c r="IE317" s="252"/>
      <c r="IF317" s="262"/>
      <c r="IG317" s="252"/>
      <c r="IH317" s="278">
        <v>0.97350020588940001</v>
      </c>
      <c r="II317" s="251">
        <v>1.0434622532566225</v>
      </c>
      <c r="IJ317" s="251">
        <v>1.11565888159432</v>
      </c>
      <c r="IK317" s="243">
        <v>1.3060937354823712</v>
      </c>
      <c r="IL317" s="266"/>
      <c r="IM317" s="262"/>
      <c r="IN317" s="252"/>
      <c r="IO317" s="418">
        <v>19.32</v>
      </c>
      <c r="IP317" s="284"/>
      <c r="IQ317" s="284"/>
      <c r="IR317" s="420">
        <v>25.98</v>
      </c>
      <c r="IS317" s="418">
        <v>30.37</v>
      </c>
      <c r="IT317" s="284"/>
      <c r="IU317" s="284"/>
      <c r="IV317" s="420">
        <v>38.950000000000003</v>
      </c>
      <c r="IW317" s="278">
        <v>21.247066453483278</v>
      </c>
      <c r="IX317" s="251">
        <v>24.584839230060659</v>
      </c>
      <c r="IY317" s="251">
        <v>27.590899380604945</v>
      </c>
      <c r="IZ317" s="243">
        <v>30.788745619266578</v>
      </c>
      <c r="JA317" s="266"/>
      <c r="JB317" s="262">
        <v>11.007641603821478</v>
      </c>
      <c r="JC317" s="284">
        <v>12.825995653450756</v>
      </c>
      <c r="JD317" s="284">
        <v>14.659871165999458</v>
      </c>
      <c r="JE317" s="252">
        <v>12.797334741436455</v>
      </c>
      <c r="JF317" s="262"/>
      <c r="JG317" s="284"/>
      <c r="JH317" s="252"/>
      <c r="JI317" s="262"/>
      <c r="JJ317" s="252"/>
      <c r="JK317" s="278">
        <v>4.7019221701150018</v>
      </c>
      <c r="JL317" s="251">
        <v>4.9181387086599617</v>
      </c>
      <c r="JM317" s="251">
        <v>5.0891016095661001</v>
      </c>
      <c r="JN317" s="243">
        <v>5.8347488007939834</v>
      </c>
      <c r="JO317" s="418">
        <v>4.49</v>
      </c>
      <c r="JP317" s="420">
        <v>3.54</v>
      </c>
      <c r="JQ317" s="278">
        <v>9.5014256803479622</v>
      </c>
      <c r="JR317" s="251">
        <v>12.155084263362435</v>
      </c>
      <c r="JS317" s="251">
        <v>12.377322807568964</v>
      </c>
      <c r="JT317" s="243">
        <v>13.745609976028346</v>
      </c>
      <c r="JU317" s="418">
        <v>0.12</v>
      </c>
      <c r="JV317" s="284"/>
      <c r="JW317" s="284"/>
      <c r="JX317" s="420">
        <v>0.2</v>
      </c>
      <c r="JY317" s="262">
        <v>8.2373731299946371</v>
      </c>
      <c r="JZ317" s="284">
        <v>8.8009743766871189</v>
      </c>
      <c r="KA317" s="284">
        <v>9.7984793958596139</v>
      </c>
      <c r="KB317" s="252">
        <v>9.8422418586054619</v>
      </c>
      <c r="KC317" s="262"/>
      <c r="KD317" s="284"/>
      <c r="KE317" s="284"/>
      <c r="KF317" s="288"/>
    </row>
    <row r="318" spans="1:292" s="151" customFormat="1" ht="14">
      <c r="A318" s="872"/>
      <c r="B318" s="758" t="s">
        <v>530</v>
      </c>
      <c r="C318" s="266"/>
      <c r="D318" s="262">
        <v>2.6717016368454609</v>
      </c>
      <c r="E318" s="284">
        <v>2.6125806627673676</v>
      </c>
      <c r="F318" s="284">
        <v>2.4784266595402475</v>
      </c>
      <c r="G318" s="284">
        <v>2.4549606994487312</v>
      </c>
      <c r="H318" s="252">
        <v>2.4335047373725613</v>
      </c>
      <c r="I318" s="278">
        <v>0</v>
      </c>
      <c r="J318" s="251">
        <v>0</v>
      </c>
      <c r="K318" s="251">
        <v>0</v>
      </c>
      <c r="L318" s="243">
        <v>0</v>
      </c>
      <c r="M318" s="418">
        <v>0.13</v>
      </c>
      <c r="N318" s="419"/>
      <c r="O318" s="419"/>
      <c r="P318" s="420">
        <v>0.25</v>
      </c>
      <c r="Q318" s="262"/>
      <c r="R318" s="284"/>
      <c r="S318" s="284"/>
      <c r="T318" s="252"/>
      <c r="U318" s="262"/>
      <c r="V318" s="284"/>
      <c r="W318" s="252"/>
      <c r="X318" s="610">
        <v>0.6055407484441766</v>
      </c>
      <c r="Y318" s="642">
        <v>0.42565650746857342</v>
      </c>
      <c r="Z318" s="642">
        <v>0.81346576031548734</v>
      </c>
      <c r="AA318" s="611">
        <v>0.75160774859042345</v>
      </c>
      <c r="AB318" s="262">
        <v>0.55658434508765364</v>
      </c>
      <c r="AC318" s="284">
        <v>0.60430387269809271</v>
      </c>
      <c r="AD318" s="284">
        <v>0.85580978744099978</v>
      </c>
      <c r="AE318" s="252">
        <v>0.5897860619425831</v>
      </c>
      <c r="AF318" s="418"/>
      <c r="AG318" s="284"/>
      <c r="AH318" s="284"/>
      <c r="AI318" s="419"/>
      <c r="AJ318" s="420"/>
      <c r="AK318" s="262">
        <v>0.56999999999999995</v>
      </c>
      <c r="AL318" s="284"/>
      <c r="AM318" s="284"/>
      <c r="AN318" s="420">
        <v>0.75</v>
      </c>
      <c r="AO318" s="418">
        <v>20.5</v>
      </c>
      <c r="AP318" s="420">
        <v>20.2</v>
      </c>
      <c r="AQ318" s="610">
        <v>40.012894707700767</v>
      </c>
      <c r="AR318" s="642">
        <v>0.70693686333501382</v>
      </c>
      <c r="AS318" s="642">
        <v>0.68806514860857215</v>
      </c>
      <c r="AT318" s="611">
        <v>0.74958006942501831</v>
      </c>
      <c r="AU318" s="278">
        <v>0</v>
      </c>
      <c r="AV318" s="251">
        <v>0</v>
      </c>
      <c r="AW318" s="251">
        <v>0</v>
      </c>
      <c r="AX318" s="243">
        <v>0</v>
      </c>
      <c r="AY318" s="418"/>
      <c r="AZ318" s="419"/>
      <c r="BA318" s="419"/>
      <c r="BB318" s="420"/>
      <c r="BC318" s="278">
        <v>0.30808359786131229</v>
      </c>
      <c r="BD318" s="251">
        <v>0.3244398450742712</v>
      </c>
      <c r="BE318" s="251">
        <v>0.32623421417457021</v>
      </c>
      <c r="BF318" s="243">
        <v>0.33477725979840878</v>
      </c>
      <c r="BG318" s="418">
        <v>1.1200000000000001</v>
      </c>
      <c r="BH318" s="284"/>
      <c r="BI318" s="284"/>
      <c r="BJ318" s="420">
        <v>0.74</v>
      </c>
      <c r="BK318" s="262"/>
      <c r="BL318" s="252"/>
      <c r="BM318" s="610">
        <v>1.1441344360566916</v>
      </c>
      <c r="BN318" s="642">
        <v>0.91417917148804584</v>
      </c>
      <c r="BO318" s="642">
        <v>1.188529966429928</v>
      </c>
      <c r="BP318" s="611">
        <v>1.4298915757850532</v>
      </c>
      <c r="BQ318" s="266"/>
      <c r="BR318" s="262"/>
      <c r="BS318" s="284"/>
      <c r="BT318" s="252"/>
      <c r="BU318" s="262"/>
      <c r="BV318" s="284"/>
      <c r="BW318" s="252"/>
      <c r="BX318" s="262"/>
      <c r="BY318" s="284"/>
      <c r="BZ318" s="252"/>
      <c r="CA318" s="262"/>
      <c r="CB318" s="284"/>
      <c r="CC318" s="252"/>
      <c r="CD318" s="262"/>
      <c r="CE318" s="284"/>
      <c r="CF318" s="252"/>
      <c r="CG318" s="262"/>
      <c r="CH318" s="284"/>
      <c r="CI318" s="252"/>
      <c r="CJ318" s="262">
        <v>1.85</v>
      </c>
      <c r="CK318" s="252">
        <v>1.64</v>
      </c>
      <c r="CL318" s="610">
        <v>7.542522114041244</v>
      </c>
      <c r="CM318" s="252">
        <v>6.61</v>
      </c>
      <c r="CN318" s="610">
        <v>0.56999999999999995</v>
      </c>
      <c r="CO318" s="611">
        <v>7.6120254733686226</v>
      </c>
      <c r="CP318" s="756">
        <v>5.3979019856116475</v>
      </c>
      <c r="CQ318" s="757">
        <v>6.5572609553258125</v>
      </c>
      <c r="CR318" s="266">
        <v>5.3980456039844968</v>
      </c>
      <c r="CS318" s="266">
        <v>5.6279399436430859</v>
      </c>
      <c r="CT318" s="262">
        <v>3.6768499536273729</v>
      </c>
      <c r="CU318" s="252">
        <v>3.4154856764271284</v>
      </c>
      <c r="CV318" s="604">
        <v>0.91</v>
      </c>
      <c r="CW318" s="748">
        <v>0.97</v>
      </c>
      <c r="CX318" s="748">
        <v>1.01</v>
      </c>
      <c r="CY318" s="605">
        <v>1.1100000000000001</v>
      </c>
      <c r="CZ318" s="266">
        <v>3.734</v>
      </c>
      <c r="DA318" s="262">
        <v>2.2400000000000002</v>
      </c>
      <c r="DB318" s="284">
        <v>2.29</v>
      </c>
      <c r="DC318" s="284">
        <v>2.33</v>
      </c>
      <c r="DD318" s="284">
        <v>2.66</v>
      </c>
      <c r="DE318" s="252">
        <v>2.2000000000000002</v>
      </c>
      <c r="DF318" s="610">
        <v>1.8880937712998032</v>
      </c>
      <c r="DG318" s="642">
        <v>1.7068602596079616</v>
      </c>
      <c r="DH318" s="642">
        <v>1.5693245347891243</v>
      </c>
      <c r="DI318" s="642">
        <v>2.6772048456828159</v>
      </c>
      <c r="DJ318" s="611">
        <v>2.4010984240714559</v>
      </c>
      <c r="DK318" s="262">
        <v>1.7078868616454566</v>
      </c>
      <c r="DL318" s="284">
        <v>2.0674428240123395</v>
      </c>
      <c r="DM318" s="284">
        <v>1.8285330104034374</v>
      </c>
      <c r="DN318" s="252">
        <v>2.0918638338794224</v>
      </c>
      <c r="DO318" s="278">
        <v>0.63347489563144999</v>
      </c>
      <c r="DP318" s="251">
        <v>0.72619618237872741</v>
      </c>
      <c r="DQ318" s="251">
        <v>0.90975050952669523</v>
      </c>
      <c r="DR318" s="243">
        <v>1.0263303775289097</v>
      </c>
      <c r="DS318" s="610">
        <v>0.33670102660827145</v>
      </c>
      <c r="DT318" s="642">
        <v>0.45340326451837276</v>
      </c>
      <c r="DU318" s="642">
        <v>0.48574569702962983</v>
      </c>
      <c r="DV318" s="611">
        <v>0.68993613242244856</v>
      </c>
      <c r="DW318" s="749"/>
      <c r="DX318" s="749"/>
      <c r="DY318" s="418">
        <v>0</v>
      </c>
      <c r="DZ318" s="284"/>
      <c r="EA318" s="284"/>
      <c r="EB318" s="420">
        <v>0</v>
      </c>
      <c r="EC318" s="266"/>
      <c r="ED318" s="266"/>
      <c r="EE318" s="262"/>
      <c r="EF318" s="252"/>
      <c r="EG318" s="262"/>
      <c r="EH318" s="252"/>
      <c r="EI318" s="262"/>
      <c r="EJ318" s="252"/>
      <c r="EK318" s="262"/>
      <c r="EL318" s="284"/>
      <c r="EM318" s="252"/>
      <c r="EN318" s="418">
        <v>25.15</v>
      </c>
      <c r="EO318" s="420">
        <v>27.7</v>
      </c>
      <c r="EP318" s="262"/>
      <c r="EQ318" s="252"/>
      <c r="ER318" s="262"/>
      <c r="ES318" s="252"/>
      <c r="ET318" s="262"/>
      <c r="EU318" s="284"/>
      <c r="EV318" s="284"/>
      <c r="EW318" s="252"/>
      <c r="EX318" s="278">
        <v>0</v>
      </c>
      <c r="EY318" s="251">
        <v>0</v>
      </c>
      <c r="EZ318" s="251">
        <v>0</v>
      </c>
      <c r="FA318" s="243">
        <v>0</v>
      </c>
      <c r="FB318" s="262"/>
      <c r="FC318" s="252"/>
      <c r="FD318" s="262"/>
      <c r="FE318" s="284"/>
      <c r="FF318" s="284"/>
      <c r="FG318" s="252"/>
      <c r="FH318" s="262"/>
      <c r="FI318" s="252"/>
      <c r="FJ318" s="262"/>
      <c r="FK318" s="252"/>
      <c r="FL318" s="418">
        <v>9.5</v>
      </c>
      <c r="FM318" s="420">
        <v>10.1</v>
      </c>
      <c r="FN318" s="262"/>
      <c r="FO318" s="284"/>
      <c r="FP318" s="284"/>
      <c r="FQ318" s="252"/>
      <c r="FR318" s="262">
        <v>2</v>
      </c>
      <c r="FS318" s="606">
        <v>2</v>
      </c>
      <c r="FT318" s="606">
        <v>3</v>
      </c>
      <c r="FU318" s="643">
        <v>2</v>
      </c>
      <c r="FV318" s="262"/>
      <c r="FW318" s="252"/>
      <c r="FX318" s="262">
        <v>7.76</v>
      </c>
      <c r="FY318" s="252"/>
      <c r="FZ318" s="262">
        <v>6.55</v>
      </c>
      <c r="GA318" s="252">
        <v>7.08</v>
      </c>
      <c r="GB318" s="266"/>
      <c r="GC318" s="262"/>
      <c r="GD318" s="252"/>
      <c r="GE318" s="610">
        <v>0.98217838634424237</v>
      </c>
      <c r="GF318" s="642">
        <v>0.99247538228015175</v>
      </c>
      <c r="GG318" s="642">
        <v>1.1544147620541172</v>
      </c>
      <c r="GH318" s="611">
        <v>1.266821409269983</v>
      </c>
      <c r="GI318" s="266"/>
      <c r="GJ318" s="266"/>
      <c r="GK318" s="266"/>
      <c r="GL318" s="266">
        <v>0.27688256950408419</v>
      </c>
      <c r="GM318" s="278">
        <v>0</v>
      </c>
      <c r="GN318" s="251">
        <v>0</v>
      </c>
      <c r="GO318" s="251">
        <v>0</v>
      </c>
      <c r="GP318" s="243">
        <v>0</v>
      </c>
      <c r="GQ318" s="278">
        <v>0</v>
      </c>
      <c r="GR318" s="251">
        <v>0</v>
      </c>
      <c r="GS318" s="251">
        <v>0</v>
      </c>
      <c r="GT318" s="243">
        <v>0</v>
      </c>
      <c r="GU318" s="278">
        <v>0</v>
      </c>
      <c r="GV318" s="251">
        <v>0</v>
      </c>
      <c r="GW318" s="251">
        <v>0</v>
      </c>
      <c r="GX318" s="243">
        <v>0</v>
      </c>
      <c r="GY318" s="278">
        <v>0</v>
      </c>
      <c r="GZ318" s="251">
        <v>0</v>
      </c>
      <c r="HA318" s="251">
        <v>0</v>
      </c>
      <c r="HB318" s="243">
        <v>0</v>
      </c>
      <c r="HC318" s="266">
        <v>0.52</v>
      </c>
      <c r="HD318" s="262"/>
      <c r="HE318" s="252"/>
      <c r="HF318" s="610">
        <v>0.41965413424426651</v>
      </c>
      <c r="HG318" s="642">
        <v>0.29573083006841577</v>
      </c>
      <c r="HH318" s="642">
        <v>0.38937465593820469</v>
      </c>
      <c r="HI318" s="611">
        <v>0.39916805575227249</v>
      </c>
      <c r="HJ318" s="262"/>
      <c r="HK318" s="252"/>
      <c r="HL318" s="418">
        <v>0.13</v>
      </c>
      <c r="HM318" s="419">
        <v>0.17</v>
      </c>
      <c r="HN318" s="419">
        <v>0.23</v>
      </c>
      <c r="HO318" s="420">
        <v>0.62</v>
      </c>
      <c r="HP318" s="418">
        <v>0</v>
      </c>
      <c r="HQ318" s="420">
        <v>0</v>
      </c>
      <c r="HR318" s="278">
        <v>0</v>
      </c>
      <c r="HS318" s="251">
        <v>0</v>
      </c>
      <c r="HT318" s="251">
        <v>0</v>
      </c>
      <c r="HU318" s="243">
        <v>0</v>
      </c>
      <c r="HV318" s="262"/>
      <c r="HW318" s="252"/>
      <c r="HX318" s="262"/>
      <c r="HY318" s="252"/>
      <c r="HZ318" s="278">
        <v>0</v>
      </c>
      <c r="IA318" s="251">
        <v>0</v>
      </c>
      <c r="IB318" s="251">
        <v>0</v>
      </c>
      <c r="IC318" s="243">
        <v>0</v>
      </c>
      <c r="ID318" s="262"/>
      <c r="IE318" s="252"/>
      <c r="IF318" s="262"/>
      <c r="IG318" s="252"/>
      <c r="IH318" s="278">
        <v>0</v>
      </c>
      <c r="II318" s="251">
        <v>0</v>
      </c>
      <c r="IJ318" s="251">
        <v>0</v>
      </c>
      <c r="IK318" s="243">
        <v>0</v>
      </c>
      <c r="IL318" s="266"/>
      <c r="IM318" s="262"/>
      <c r="IN318" s="252"/>
      <c r="IO318" s="418">
        <v>0</v>
      </c>
      <c r="IP318" s="284"/>
      <c r="IQ318" s="284"/>
      <c r="IR318" s="420">
        <v>0</v>
      </c>
      <c r="IS318" s="418">
        <v>0.5</v>
      </c>
      <c r="IT318" s="284"/>
      <c r="IU318" s="284"/>
      <c r="IV318" s="420">
        <v>1.1200000000000001</v>
      </c>
      <c r="IW318" s="278">
        <v>0</v>
      </c>
      <c r="IX318" s="251">
        <v>0</v>
      </c>
      <c r="IY318" s="251">
        <v>0</v>
      </c>
      <c r="IZ318" s="243">
        <v>0</v>
      </c>
      <c r="JA318" s="266"/>
      <c r="JB318" s="262">
        <v>2.5346224148774099</v>
      </c>
      <c r="JC318" s="284">
        <v>2.7938593886123075</v>
      </c>
      <c r="JD318" s="284">
        <v>3.1116324309615169</v>
      </c>
      <c r="JE318" s="252">
        <v>2.7274243891310119</v>
      </c>
      <c r="JF318" s="262"/>
      <c r="JG318" s="284"/>
      <c r="JH318" s="252"/>
      <c r="JI318" s="262"/>
      <c r="JJ318" s="252"/>
      <c r="JK318" s="278">
        <v>1.3958591974033479</v>
      </c>
      <c r="JL318" s="251">
        <v>1.4910196572424304</v>
      </c>
      <c r="JM318" s="251">
        <v>1.5807314829772035</v>
      </c>
      <c r="JN318" s="243">
        <v>1.6953212513446294</v>
      </c>
      <c r="JO318" s="418">
        <v>1.29</v>
      </c>
      <c r="JP318" s="420">
        <v>0.85</v>
      </c>
      <c r="JQ318" s="278">
        <v>0</v>
      </c>
      <c r="JR318" s="251">
        <v>0</v>
      </c>
      <c r="JS318" s="251">
        <v>0</v>
      </c>
      <c r="JT318" s="243">
        <v>0</v>
      </c>
      <c r="JU318" s="418">
        <v>0.18</v>
      </c>
      <c r="JV318" s="284"/>
      <c r="JW318" s="284"/>
      <c r="JX318" s="420">
        <v>0.25</v>
      </c>
      <c r="JY318" s="262">
        <v>1.8261329838535139</v>
      </c>
      <c r="JZ318" s="284">
        <v>2.1130140623160565</v>
      </c>
      <c r="KA318" s="284">
        <v>2.4464109034055626</v>
      </c>
      <c r="KB318" s="252">
        <v>2.4457801648282547</v>
      </c>
      <c r="KC318" s="262"/>
      <c r="KD318" s="284"/>
      <c r="KE318" s="284"/>
      <c r="KF318" s="288"/>
    </row>
    <row r="319" spans="1:292" s="151" customFormat="1" ht="14">
      <c r="A319" s="872"/>
      <c r="B319" s="758" t="s">
        <v>531</v>
      </c>
      <c r="C319" s="266"/>
      <c r="D319" s="262">
        <v>0.87753544854747756</v>
      </c>
      <c r="E319" s="284">
        <v>1.0051126297300124</v>
      </c>
      <c r="F319" s="284">
        <v>1.0590104932665234</v>
      </c>
      <c r="G319" s="284">
        <v>1.022188948166642</v>
      </c>
      <c r="H319" s="252">
        <v>1.103340816431307</v>
      </c>
      <c r="I319" s="278">
        <v>0</v>
      </c>
      <c r="J319" s="251">
        <v>0</v>
      </c>
      <c r="K319" s="251">
        <v>0</v>
      </c>
      <c r="L319" s="243">
        <v>0</v>
      </c>
      <c r="M319" s="418">
        <v>0.63</v>
      </c>
      <c r="N319" s="419"/>
      <c r="O319" s="419"/>
      <c r="P319" s="420">
        <v>1.02</v>
      </c>
      <c r="Q319" s="262"/>
      <c r="R319" s="284"/>
      <c r="S319" s="284"/>
      <c r="T319" s="252"/>
      <c r="U319" s="262"/>
      <c r="V319" s="284"/>
      <c r="W319" s="252"/>
      <c r="X319" s="610">
        <v>1.0129879942154483</v>
      </c>
      <c r="Y319" s="642">
        <v>1.0738854626630199</v>
      </c>
      <c r="Z319" s="642">
        <v>1.2713143389945851</v>
      </c>
      <c r="AA319" s="611">
        <v>1.4659023774791147</v>
      </c>
      <c r="AB319" s="262">
        <v>1.1867056438142298</v>
      </c>
      <c r="AC319" s="284">
        <v>1.3595110312427026</v>
      </c>
      <c r="AD319" s="284">
        <v>1.5382101733248912</v>
      </c>
      <c r="AE319" s="252">
        <v>1.3268501055672022</v>
      </c>
      <c r="AF319" s="418"/>
      <c r="AG319" s="284"/>
      <c r="AH319" s="284"/>
      <c r="AI319" s="419"/>
      <c r="AJ319" s="420"/>
      <c r="AK319" s="262">
        <v>0.9</v>
      </c>
      <c r="AL319" s="284"/>
      <c r="AM319" s="284"/>
      <c r="AN319" s="420">
        <v>1.25</v>
      </c>
      <c r="AO319" s="418">
        <v>22.2</v>
      </c>
      <c r="AP319" s="420">
        <v>19.899999999999999</v>
      </c>
      <c r="AQ319" s="610">
        <v>0.74816773741629461</v>
      </c>
      <c r="AR319" s="642">
        <v>0.43214008230754353</v>
      </c>
      <c r="AS319" s="642">
        <v>0.44634788484397508</v>
      </c>
      <c r="AT319" s="611">
        <v>0.64191064000634757</v>
      </c>
      <c r="AU319" s="278">
        <v>0</v>
      </c>
      <c r="AV319" s="251">
        <v>0</v>
      </c>
      <c r="AW319" s="251">
        <v>0</v>
      </c>
      <c r="AX319" s="243">
        <v>0</v>
      </c>
      <c r="AY319" s="418"/>
      <c r="AZ319" s="419"/>
      <c r="BA319" s="419"/>
      <c r="BB319" s="420"/>
      <c r="BC319" s="278">
        <v>0.37433059908341554</v>
      </c>
      <c r="BD319" s="251">
        <v>0.38956947029017241</v>
      </c>
      <c r="BE319" s="251">
        <v>0.40304760371184178</v>
      </c>
      <c r="BF319" s="243">
        <v>0.39890278923157257</v>
      </c>
      <c r="BG319" s="418">
        <v>1.49</v>
      </c>
      <c r="BH319" s="284"/>
      <c r="BI319" s="284"/>
      <c r="BJ319" s="420">
        <v>0.12</v>
      </c>
      <c r="BK319" s="262"/>
      <c r="BL319" s="252"/>
      <c r="BM319" s="610">
        <v>0.42351489694180572</v>
      </c>
      <c r="BN319" s="642">
        <v>0.37719549719372686</v>
      </c>
      <c r="BO319" s="642">
        <v>0.46171728010135105</v>
      </c>
      <c r="BP319" s="611">
        <v>0.49175145470409298</v>
      </c>
      <c r="BQ319" s="266"/>
      <c r="BR319" s="262"/>
      <c r="BS319" s="284"/>
      <c r="BT319" s="252"/>
      <c r="BU319" s="262"/>
      <c r="BV319" s="284"/>
      <c r="BW319" s="252"/>
      <c r="BX319" s="262"/>
      <c r="BY319" s="284"/>
      <c r="BZ319" s="252"/>
      <c r="CA319" s="262"/>
      <c r="CB319" s="284"/>
      <c r="CC319" s="252"/>
      <c r="CD319" s="262"/>
      <c r="CE319" s="284"/>
      <c r="CF319" s="252"/>
      <c r="CG319" s="262"/>
      <c r="CH319" s="284"/>
      <c r="CI319" s="252"/>
      <c r="CJ319" s="262">
        <v>1.48</v>
      </c>
      <c r="CK319" s="252">
        <v>1.32</v>
      </c>
      <c r="CL319" s="610">
        <v>17.555738022145192</v>
      </c>
      <c r="CM319" s="252">
        <v>19.899999999999999</v>
      </c>
      <c r="CN319" s="262">
        <v>0.9</v>
      </c>
      <c r="CO319" s="252">
        <v>24.401986039103019</v>
      </c>
      <c r="CP319" s="756">
        <v>11.176727477327502</v>
      </c>
      <c r="CQ319" s="757">
        <v>12.08650564639799</v>
      </c>
      <c r="CR319" s="266">
        <v>10.328718130899661</v>
      </c>
      <c r="CS319" s="266">
        <v>15.700016500036766</v>
      </c>
      <c r="CT319" s="262">
        <v>3.5373491253766458</v>
      </c>
      <c r="CU319" s="252">
        <v>3.2652448810144223</v>
      </c>
      <c r="CV319" s="604">
        <v>0.7</v>
      </c>
      <c r="CW319" s="748">
        <v>0.74</v>
      </c>
      <c r="CX319" s="748">
        <v>0.8</v>
      </c>
      <c r="CY319" s="605">
        <v>0.83437630371297455</v>
      </c>
      <c r="CZ319" s="266">
        <v>1.6830000000000001</v>
      </c>
      <c r="DA319" s="262">
        <v>1.43</v>
      </c>
      <c r="DB319" s="284">
        <v>1.56</v>
      </c>
      <c r="DC319" s="284">
        <v>1.57</v>
      </c>
      <c r="DD319" s="284">
        <v>1.68</v>
      </c>
      <c r="DE319" s="252">
        <v>1.48</v>
      </c>
      <c r="DF319" s="610">
        <v>0.72777810225137962</v>
      </c>
      <c r="DG319" s="642">
        <v>0.83043934252177432</v>
      </c>
      <c r="DH319" s="642">
        <v>0.73246940337856559</v>
      </c>
      <c r="DI319" s="642">
        <v>1.0279014695112492</v>
      </c>
      <c r="DJ319" s="611">
        <v>1.0094932479285312</v>
      </c>
      <c r="DK319" s="262">
        <v>1.1907276303034902</v>
      </c>
      <c r="DL319" s="284">
        <v>1.5054095774978313</v>
      </c>
      <c r="DM319" s="284">
        <v>1.552485698682974</v>
      </c>
      <c r="DN319" s="252">
        <v>1.6693824713068184</v>
      </c>
      <c r="DO319" s="278">
        <v>2.4623140292166372</v>
      </c>
      <c r="DP319" s="251">
        <v>3.1051683941003985</v>
      </c>
      <c r="DQ319" s="251">
        <v>3.2134443451990067</v>
      </c>
      <c r="DR319" s="243">
        <v>4.2598754371413623</v>
      </c>
      <c r="DS319" s="610">
        <v>2.5542252618860322</v>
      </c>
      <c r="DT319" s="642">
        <v>3.3496665083611505</v>
      </c>
      <c r="DU319" s="642">
        <v>4.4756438624976349</v>
      </c>
      <c r="DV319" s="611">
        <v>5.4249128828764661</v>
      </c>
      <c r="DW319" s="749"/>
      <c r="DX319" s="749"/>
      <c r="DY319" s="418">
        <v>0</v>
      </c>
      <c r="DZ319" s="284"/>
      <c r="EA319" s="284"/>
      <c r="EB319" s="420">
        <v>0</v>
      </c>
      <c r="EC319" s="266"/>
      <c r="ED319" s="266"/>
      <c r="EE319" s="262"/>
      <c r="EF319" s="252"/>
      <c r="EG319" s="262"/>
      <c r="EH319" s="252"/>
      <c r="EI319" s="262"/>
      <c r="EJ319" s="252"/>
      <c r="EK319" s="262"/>
      <c r="EL319" s="284"/>
      <c r="EM319" s="252"/>
      <c r="EN319" s="418">
        <v>68.56</v>
      </c>
      <c r="EO319" s="420">
        <v>74.099999999999994</v>
      </c>
      <c r="EP319" s="262"/>
      <c r="EQ319" s="252"/>
      <c r="ER319" s="262"/>
      <c r="ES319" s="252"/>
      <c r="ET319" s="262"/>
      <c r="EU319" s="284"/>
      <c r="EV319" s="284"/>
      <c r="EW319" s="252"/>
      <c r="EX319" s="278">
        <v>0.66060678694462904</v>
      </c>
      <c r="EY319" s="251">
        <v>0.78233601748252701</v>
      </c>
      <c r="EZ319" s="251">
        <v>0.84885902348532705</v>
      </c>
      <c r="FA319" s="243">
        <v>0.89211256799803595</v>
      </c>
      <c r="FB319" s="262"/>
      <c r="FC319" s="252"/>
      <c r="FD319" s="262"/>
      <c r="FE319" s="284"/>
      <c r="FF319" s="284"/>
      <c r="FG319" s="252"/>
      <c r="FH319" s="262"/>
      <c r="FI319" s="252"/>
      <c r="FJ319" s="262"/>
      <c r="FK319" s="252"/>
      <c r="FL319" s="418">
        <v>21.84</v>
      </c>
      <c r="FM319" s="420">
        <v>24.3</v>
      </c>
      <c r="FN319" s="262"/>
      <c r="FO319" s="284"/>
      <c r="FP319" s="284"/>
      <c r="FQ319" s="252"/>
      <c r="FR319" s="262">
        <v>1</v>
      </c>
      <c r="FS319" s="606">
        <v>1</v>
      </c>
      <c r="FT319" s="606">
        <v>1</v>
      </c>
      <c r="FU319" s="643">
        <v>1</v>
      </c>
      <c r="FV319" s="262"/>
      <c r="FW319" s="252"/>
      <c r="FX319" s="262">
        <v>23.88</v>
      </c>
      <c r="FY319" s="252"/>
      <c r="FZ319" s="262">
        <v>15.5</v>
      </c>
      <c r="GA319" s="252">
        <v>16.8</v>
      </c>
      <c r="GB319" s="266"/>
      <c r="GC319" s="262"/>
      <c r="GD319" s="252"/>
      <c r="GE319" s="610">
        <v>0.37649143994727757</v>
      </c>
      <c r="GF319" s="642">
        <v>0.4234328963890624</v>
      </c>
      <c r="GG319" s="642">
        <v>0.52059157541839018</v>
      </c>
      <c r="GH319" s="611">
        <v>0.51865562019805367</v>
      </c>
      <c r="GI319" s="266"/>
      <c r="GJ319" s="266"/>
      <c r="GK319" s="266"/>
      <c r="GL319" s="266">
        <v>0.30240645128758731</v>
      </c>
      <c r="GM319" s="278">
        <v>0.53421647722211307</v>
      </c>
      <c r="GN319" s="251">
        <v>0.55554554820367341</v>
      </c>
      <c r="GO319" s="251">
        <v>0.60226521730515792</v>
      </c>
      <c r="GP319" s="243">
        <v>0.69149353977042405</v>
      </c>
      <c r="GQ319" s="278">
        <v>0.43850635672752747</v>
      </c>
      <c r="GR319" s="251">
        <v>0.5160647300472101</v>
      </c>
      <c r="GS319" s="251">
        <v>0.54897890120175219</v>
      </c>
      <c r="GT319" s="243">
        <v>0.58422595054024107</v>
      </c>
      <c r="GU319" s="278">
        <v>0.262327922316486</v>
      </c>
      <c r="GV319" s="251">
        <v>0.53389498577998096</v>
      </c>
      <c r="GW319" s="251">
        <v>0.66720466732066996</v>
      </c>
      <c r="GX319" s="243">
        <v>0.73379230571548804</v>
      </c>
      <c r="GY319" s="278">
        <v>0.60782764950819901</v>
      </c>
      <c r="GZ319" s="251">
        <v>0.81088083291523805</v>
      </c>
      <c r="HA319" s="251">
        <v>0.92292666211886598</v>
      </c>
      <c r="HB319" s="243">
        <v>1.1164295661920001</v>
      </c>
      <c r="HC319" s="266">
        <v>2.04</v>
      </c>
      <c r="HD319" s="262"/>
      <c r="HE319" s="252"/>
      <c r="HF319" s="610">
        <v>0.55813731196918881</v>
      </c>
      <c r="HG319" s="642">
        <v>0.51890633623865579</v>
      </c>
      <c r="HH319" s="642">
        <v>0.54394412810408832</v>
      </c>
      <c r="HI319" s="611">
        <v>0.73606835107145685</v>
      </c>
      <c r="HJ319" s="262"/>
      <c r="HK319" s="252"/>
      <c r="HL319" s="418">
        <v>0.69</v>
      </c>
      <c r="HM319" s="419">
        <v>0.93</v>
      </c>
      <c r="HN319" s="419">
        <v>0.99</v>
      </c>
      <c r="HO319" s="420">
        <v>1.35</v>
      </c>
      <c r="HP319" s="418">
        <v>0.24</v>
      </c>
      <c r="HQ319" s="420">
        <v>0.33</v>
      </c>
      <c r="HR319" s="278">
        <v>1.2157646676532099</v>
      </c>
      <c r="HS319" s="251">
        <v>1.12834361469071</v>
      </c>
      <c r="HT319" s="251">
        <v>1.5310370392797701</v>
      </c>
      <c r="HU319" s="243">
        <v>1.5419547199900401</v>
      </c>
      <c r="HV319" s="262"/>
      <c r="HW319" s="252"/>
      <c r="HX319" s="262"/>
      <c r="HY319" s="252"/>
      <c r="HZ319" s="278">
        <v>0</v>
      </c>
      <c r="IA319" s="251">
        <v>0</v>
      </c>
      <c r="IB319" s="251">
        <v>0</v>
      </c>
      <c r="IC319" s="243">
        <v>0</v>
      </c>
      <c r="ID319" s="262"/>
      <c r="IE319" s="252"/>
      <c r="IF319" s="262"/>
      <c r="IG319" s="252"/>
      <c r="IH319" s="278">
        <v>0.93935736684076676</v>
      </c>
      <c r="II319" s="251">
        <v>0.95655803517831106</v>
      </c>
      <c r="IJ319" s="251">
        <v>1.1244288690200615</v>
      </c>
      <c r="IK319" s="243">
        <v>1.1415935442205873</v>
      </c>
      <c r="IL319" s="266"/>
      <c r="IM319" s="262"/>
      <c r="IN319" s="252"/>
      <c r="IO319" s="418">
        <v>0.12</v>
      </c>
      <c r="IP319" s="284"/>
      <c r="IQ319" s="284"/>
      <c r="IR319" s="420">
        <v>0.2</v>
      </c>
      <c r="IS319" s="418">
        <v>0.86</v>
      </c>
      <c r="IT319" s="284"/>
      <c r="IU319" s="284"/>
      <c r="IV319" s="420">
        <v>1.1200000000000001</v>
      </c>
      <c r="IW319" s="278">
        <v>0.23075356123636181</v>
      </c>
      <c r="IX319" s="251">
        <v>0.24977069192382245</v>
      </c>
      <c r="IY319" s="251">
        <v>0.3189461431887059</v>
      </c>
      <c r="IZ319" s="243">
        <v>0.36272485169555435</v>
      </c>
      <c r="JA319" s="266"/>
      <c r="JB319" s="262">
        <v>0.70664218199169226</v>
      </c>
      <c r="JC319" s="284">
        <v>0.88681435355963245</v>
      </c>
      <c r="JD319" s="284">
        <v>1.5654188464243231</v>
      </c>
      <c r="JE319" s="252">
        <v>1.5085990638067392</v>
      </c>
      <c r="JF319" s="262"/>
      <c r="JG319" s="284"/>
      <c r="JH319" s="252"/>
      <c r="JI319" s="262"/>
      <c r="JJ319" s="252"/>
      <c r="JK319" s="278">
        <v>1.500526575970323</v>
      </c>
      <c r="JL319" s="251">
        <v>1.6242129936335385</v>
      </c>
      <c r="JM319" s="251">
        <v>1.6838911109058403</v>
      </c>
      <c r="JN319" s="243">
        <v>1.7173038827054306</v>
      </c>
      <c r="JO319" s="418">
        <v>0</v>
      </c>
      <c r="JP319" s="420">
        <v>0</v>
      </c>
      <c r="JQ319" s="278">
        <v>0.65785527111407938</v>
      </c>
      <c r="JR319" s="251">
        <v>0.70853262058599664</v>
      </c>
      <c r="JS319" s="251">
        <v>0.75636514162330104</v>
      </c>
      <c r="JT319" s="243">
        <v>0.84430829207122016</v>
      </c>
      <c r="JU319" s="418">
        <v>0.18</v>
      </c>
      <c r="JV319" s="284"/>
      <c r="JW319" s="284"/>
      <c r="JX319" s="420">
        <v>0.25</v>
      </c>
      <c r="JY319" s="262">
        <v>1.2404413492356778</v>
      </c>
      <c r="JZ319" s="284">
        <v>1.222735414942232</v>
      </c>
      <c r="KA319" s="284">
        <v>1.7484872485753125</v>
      </c>
      <c r="KB319" s="252">
        <v>1.5404667782532415</v>
      </c>
      <c r="KC319" s="262"/>
      <c r="KD319" s="284"/>
      <c r="KE319" s="284"/>
      <c r="KF319" s="288"/>
    </row>
    <row r="320" spans="1:292" s="151" customFormat="1" ht="15" thickBot="1">
      <c r="A320" s="873"/>
      <c r="B320" s="759" t="s">
        <v>532</v>
      </c>
      <c r="C320" s="263"/>
      <c r="D320" s="256">
        <v>3.2617448209478512</v>
      </c>
      <c r="E320" s="531">
        <v>3.2969040375559366</v>
      </c>
      <c r="F320" s="531">
        <v>3.0241008710098307</v>
      </c>
      <c r="G320" s="531">
        <v>3.085514347403997</v>
      </c>
      <c r="H320" s="532">
        <v>3.2882621132816681</v>
      </c>
      <c r="I320" s="539">
        <v>0.30592257738289802</v>
      </c>
      <c r="J320" s="540">
        <v>0.32272592735925698</v>
      </c>
      <c r="K320" s="540">
        <v>0.367343418039702</v>
      </c>
      <c r="L320" s="536">
        <v>0.43799458362376698</v>
      </c>
      <c r="M320" s="537">
        <v>3.13</v>
      </c>
      <c r="N320" s="538"/>
      <c r="O320" s="538"/>
      <c r="P320" s="621">
        <v>4.91</v>
      </c>
      <c r="Q320" s="256"/>
      <c r="R320" s="531"/>
      <c r="S320" s="531"/>
      <c r="T320" s="532"/>
      <c r="U320" s="256"/>
      <c r="V320" s="531"/>
      <c r="W320" s="532"/>
      <c r="X320" s="614">
        <v>2.7701756314489505</v>
      </c>
      <c r="Y320" s="644">
        <v>2.8606314480841291</v>
      </c>
      <c r="Z320" s="644">
        <v>3.3914849063951058</v>
      </c>
      <c r="AA320" s="615">
        <v>3.8336608201007953</v>
      </c>
      <c r="AB320" s="256">
        <v>2.9375151230109622</v>
      </c>
      <c r="AC320" s="531">
        <v>3.0932743937597387</v>
      </c>
      <c r="AD320" s="531">
        <v>3.7366033951563349</v>
      </c>
      <c r="AE320" s="532">
        <v>3.0189614954111565</v>
      </c>
      <c r="AF320" s="537"/>
      <c r="AG320" s="531"/>
      <c r="AH320" s="531"/>
      <c r="AI320" s="538"/>
      <c r="AJ320" s="621"/>
      <c r="AK320" s="256">
        <v>2</v>
      </c>
      <c r="AL320" s="531"/>
      <c r="AM320" s="531"/>
      <c r="AN320" s="621">
        <v>4.3600000000000003</v>
      </c>
      <c r="AO320" s="537">
        <v>109</v>
      </c>
      <c r="AP320" s="621">
        <v>93.3</v>
      </c>
      <c r="AQ320" s="614">
        <v>0.56942224077594494</v>
      </c>
      <c r="AR320" s="644">
        <v>1.1302379340126429</v>
      </c>
      <c r="AS320" s="644">
        <v>0.92090613343355965</v>
      </c>
      <c r="AT320" s="615">
        <v>1.4287913790762867</v>
      </c>
      <c r="AU320" s="539">
        <v>0.265114496326947</v>
      </c>
      <c r="AV320" s="540">
        <v>0.405481402959399</v>
      </c>
      <c r="AW320" s="540">
        <v>0.50233859449166096</v>
      </c>
      <c r="AX320" s="536">
        <v>0.62682842881621503</v>
      </c>
      <c r="AY320" s="537"/>
      <c r="AZ320" s="538"/>
      <c r="BA320" s="538"/>
      <c r="BB320" s="621"/>
      <c r="BC320" s="539">
        <v>1.4170806457162379</v>
      </c>
      <c r="BD320" s="540">
        <v>1.477762595328193</v>
      </c>
      <c r="BE320" s="540">
        <v>1.5879481815979983</v>
      </c>
      <c r="BF320" s="536">
        <v>1.6210183942972876</v>
      </c>
      <c r="BG320" s="537">
        <v>1.86</v>
      </c>
      <c r="BH320" s="531"/>
      <c r="BI320" s="531"/>
      <c r="BJ320" s="621">
        <v>2.23</v>
      </c>
      <c r="BK320" s="256"/>
      <c r="BL320" s="532"/>
      <c r="BM320" s="614">
        <v>1.7348884120055938</v>
      </c>
      <c r="BN320" s="644">
        <v>1.5637087602320958</v>
      </c>
      <c r="BO320" s="644">
        <v>1.9541875028098281</v>
      </c>
      <c r="BP320" s="615">
        <v>2.156630085131336</v>
      </c>
      <c r="BQ320" s="263"/>
      <c r="BR320" s="256"/>
      <c r="BS320" s="531"/>
      <c r="BT320" s="532"/>
      <c r="BU320" s="256"/>
      <c r="BV320" s="531"/>
      <c r="BW320" s="532"/>
      <c r="BX320" s="256"/>
      <c r="BY320" s="531"/>
      <c r="BZ320" s="532"/>
      <c r="CA320" s="256"/>
      <c r="CB320" s="531"/>
      <c r="CC320" s="532"/>
      <c r="CD320" s="256"/>
      <c r="CE320" s="531"/>
      <c r="CF320" s="532"/>
      <c r="CG320" s="256"/>
      <c r="CH320" s="531"/>
      <c r="CI320" s="532"/>
      <c r="CJ320" s="256">
        <v>2.78</v>
      </c>
      <c r="CK320" s="532">
        <v>2.7</v>
      </c>
      <c r="CL320" s="614">
        <v>26.20443371696139</v>
      </c>
      <c r="CM320" s="532">
        <v>33.9</v>
      </c>
      <c r="CN320" s="256">
        <v>2</v>
      </c>
      <c r="CO320" s="532">
        <v>37.450835689471326</v>
      </c>
      <c r="CP320" s="760">
        <v>18.370202103030902</v>
      </c>
      <c r="CQ320" s="761">
        <v>19.528673927844739</v>
      </c>
      <c r="CR320" s="263">
        <v>17.281335719368279</v>
      </c>
      <c r="CS320" s="263">
        <v>23.502903440781164</v>
      </c>
      <c r="CT320" s="256">
        <v>12.79263461242153</v>
      </c>
      <c r="CU320" s="532">
        <v>11.185231949590227</v>
      </c>
      <c r="CV320" s="616">
        <v>1.76</v>
      </c>
      <c r="CW320" s="762">
        <v>1.9192542326410309</v>
      </c>
      <c r="CX320" s="762">
        <v>2.13</v>
      </c>
      <c r="CY320" s="617">
        <v>2.5031289111389232</v>
      </c>
      <c r="CZ320" s="263">
        <v>4.4829999999999997</v>
      </c>
      <c r="DA320" s="256">
        <v>3.47</v>
      </c>
      <c r="DB320" s="531">
        <v>3.68</v>
      </c>
      <c r="DC320" s="531">
        <v>3.72</v>
      </c>
      <c r="DD320" s="531">
        <v>3.96</v>
      </c>
      <c r="DE320" s="532">
        <v>3.72</v>
      </c>
      <c r="DF320" s="614">
        <v>2.2434865370222292</v>
      </c>
      <c r="DG320" s="644">
        <v>2.0307754759310819</v>
      </c>
      <c r="DH320" s="644">
        <v>1.7106473831021738</v>
      </c>
      <c r="DI320" s="644">
        <v>3.5403341382260449</v>
      </c>
      <c r="DJ320" s="615">
        <v>3.2821009639221992</v>
      </c>
      <c r="DK320" s="256">
        <v>2.9022663707915419</v>
      </c>
      <c r="DL320" s="531">
        <v>3.3070115446491775</v>
      </c>
      <c r="DM320" s="531">
        <v>3.3692896144138644</v>
      </c>
      <c r="DN320" s="532">
        <v>3.5122478204048924</v>
      </c>
      <c r="DO320" s="539">
        <v>4.2714132191404062</v>
      </c>
      <c r="DP320" s="540">
        <v>5.7898668853138027</v>
      </c>
      <c r="DQ320" s="540">
        <v>6.203008139646105</v>
      </c>
      <c r="DR320" s="536">
        <v>7.6117235195328119</v>
      </c>
      <c r="DS320" s="614">
        <v>2.1036164366649976</v>
      </c>
      <c r="DT320" s="644">
        <v>2.7574309684849414</v>
      </c>
      <c r="DU320" s="644">
        <v>3.5940610268998072</v>
      </c>
      <c r="DV320" s="615">
        <v>4.471444084971961</v>
      </c>
      <c r="DW320" s="763"/>
      <c r="DX320" s="763"/>
      <c r="DY320" s="256"/>
      <c r="DZ320" s="531"/>
      <c r="EA320" s="531"/>
      <c r="EB320" s="621">
        <v>0</v>
      </c>
      <c r="EC320" s="263"/>
      <c r="ED320" s="263"/>
      <c r="EE320" s="256"/>
      <c r="EF320" s="532"/>
      <c r="EG320" s="256"/>
      <c r="EH320" s="532"/>
      <c r="EI320" s="256"/>
      <c r="EJ320" s="532"/>
      <c r="EK320" s="256"/>
      <c r="EL320" s="531"/>
      <c r="EM320" s="532"/>
      <c r="EN320" s="537">
        <v>83.87</v>
      </c>
      <c r="EO320" s="621">
        <v>87.05</v>
      </c>
      <c r="EP320" s="256"/>
      <c r="EQ320" s="532"/>
      <c r="ER320" s="256"/>
      <c r="ES320" s="532"/>
      <c r="ET320" s="256"/>
      <c r="EU320" s="531"/>
      <c r="EV320" s="531"/>
      <c r="EW320" s="532"/>
      <c r="EX320" s="539">
        <v>0.73237995017831603</v>
      </c>
      <c r="EY320" s="540">
        <v>0.80116707267496001</v>
      </c>
      <c r="EZ320" s="540">
        <v>1.0949714544207501</v>
      </c>
      <c r="FA320" s="536">
        <v>1.1466427272101301</v>
      </c>
      <c r="FB320" s="256"/>
      <c r="FC320" s="532"/>
      <c r="FD320" s="256"/>
      <c r="FE320" s="531"/>
      <c r="FF320" s="531"/>
      <c r="FG320" s="532"/>
      <c r="FH320" s="256"/>
      <c r="FI320" s="532"/>
      <c r="FJ320" s="256"/>
      <c r="FK320" s="532"/>
      <c r="FL320" s="537">
        <v>28.62</v>
      </c>
      <c r="FM320" s="621">
        <v>29.92</v>
      </c>
      <c r="FN320" s="256"/>
      <c r="FO320" s="531"/>
      <c r="FP320" s="531"/>
      <c r="FQ320" s="532"/>
      <c r="FR320" s="256">
        <v>3</v>
      </c>
      <c r="FS320" s="618">
        <v>2</v>
      </c>
      <c r="FT320" s="618">
        <v>3</v>
      </c>
      <c r="FU320" s="645">
        <v>3</v>
      </c>
      <c r="FV320" s="256"/>
      <c r="FW320" s="532"/>
      <c r="FX320" s="256">
        <v>31.12</v>
      </c>
      <c r="FY320" s="532"/>
      <c r="FZ320" s="256">
        <v>16.3</v>
      </c>
      <c r="GA320" s="532">
        <v>16.600000000000001</v>
      </c>
      <c r="GB320" s="263"/>
      <c r="GC320" s="256"/>
      <c r="GD320" s="532"/>
      <c r="GE320" s="614">
        <v>1.5835270662184102</v>
      </c>
      <c r="GF320" s="644">
        <v>1.8398833717978038</v>
      </c>
      <c r="GG320" s="644">
        <v>2.0850088166422251</v>
      </c>
      <c r="GH320" s="615">
        <v>2.2977753204143903</v>
      </c>
      <c r="GI320" s="263"/>
      <c r="GJ320" s="263"/>
      <c r="GK320" s="263"/>
      <c r="GL320" s="263">
        <v>0.31154240247625492</v>
      </c>
      <c r="GM320" s="539">
        <v>0.80086579980843964</v>
      </c>
      <c r="GN320" s="540">
        <v>0.83521871588598129</v>
      </c>
      <c r="GO320" s="540">
        <v>0.86795324570539745</v>
      </c>
      <c r="GP320" s="536">
        <v>0.90812807400665385</v>
      </c>
      <c r="GQ320" s="539">
        <v>1.4595193287931982</v>
      </c>
      <c r="GR320" s="540">
        <v>1.598772410909667</v>
      </c>
      <c r="GS320" s="540">
        <v>1.7076655523527646</v>
      </c>
      <c r="GT320" s="536">
        <v>1.8377615813793469</v>
      </c>
      <c r="GU320" s="539">
        <v>0.43655457552216398</v>
      </c>
      <c r="GV320" s="540">
        <v>0.73096595560143096</v>
      </c>
      <c r="GW320" s="540">
        <v>0.95029144389110098</v>
      </c>
      <c r="GX320" s="536">
        <v>1.28476504763036</v>
      </c>
      <c r="GY320" s="539">
        <v>0.78966548160557204</v>
      </c>
      <c r="GZ320" s="540">
        <v>0.84454375243402802</v>
      </c>
      <c r="HA320" s="540">
        <v>1.0514165508374</v>
      </c>
      <c r="HB320" s="536">
        <v>1.09487592922961</v>
      </c>
      <c r="HC320" s="263">
        <v>3.18</v>
      </c>
      <c r="HD320" s="256"/>
      <c r="HE320" s="532"/>
      <c r="HF320" s="614">
        <v>0.82958551754732901</v>
      </c>
      <c r="HG320" s="644">
        <v>1.069367774258448</v>
      </c>
      <c r="HH320" s="644">
        <v>1.1148543145965419</v>
      </c>
      <c r="HI320" s="615">
        <v>1.6915081330610153</v>
      </c>
      <c r="HJ320" s="256"/>
      <c r="HK320" s="532"/>
      <c r="HL320" s="537">
        <v>1.1299999999999999</v>
      </c>
      <c r="HM320" s="538">
        <v>1.23</v>
      </c>
      <c r="HN320" s="538">
        <v>1.55</v>
      </c>
      <c r="HO320" s="621">
        <v>1.97</v>
      </c>
      <c r="HP320" s="537">
        <v>1.55</v>
      </c>
      <c r="HQ320" s="621">
        <v>2.15</v>
      </c>
      <c r="HR320" s="539">
        <v>1.5426899834960499</v>
      </c>
      <c r="HS320" s="540">
        <v>1.77366020102301</v>
      </c>
      <c r="HT320" s="540">
        <v>1.87881453706248</v>
      </c>
      <c r="HU320" s="536">
        <v>2.2784925225340098</v>
      </c>
      <c r="HV320" s="256"/>
      <c r="HW320" s="532"/>
      <c r="HX320" s="256"/>
      <c r="HY320" s="532"/>
      <c r="HZ320" s="539">
        <v>1.4769874195279284</v>
      </c>
      <c r="IA320" s="540">
        <v>1.654030862057275</v>
      </c>
      <c r="IB320" s="540">
        <v>1.8739764425540635</v>
      </c>
      <c r="IC320" s="536">
        <v>1.9897609285082347</v>
      </c>
      <c r="ID320" s="256"/>
      <c r="IE320" s="532"/>
      <c r="IF320" s="256"/>
      <c r="IG320" s="532"/>
      <c r="IH320" s="539">
        <v>3.6833298207053438</v>
      </c>
      <c r="II320" s="540">
        <v>3.6969096899815193</v>
      </c>
      <c r="IJ320" s="540">
        <v>3.7170839642016755</v>
      </c>
      <c r="IK320" s="536">
        <v>3.7441643140516363</v>
      </c>
      <c r="IL320" s="263"/>
      <c r="IM320" s="256"/>
      <c r="IN320" s="532"/>
      <c r="IO320" s="537">
        <v>0.86</v>
      </c>
      <c r="IP320" s="531"/>
      <c r="IQ320" s="531"/>
      <c r="IR320" s="621">
        <v>1</v>
      </c>
      <c r="IS320" s="537">
        <v>1.23</v>
      </c>
      <c r="IT320" s="531"/>
      <c r="IU320" s="531"/>
      <c r="IV320" s="621">
        <v>1.99</v>
      </c>
      <c r="IW320" s="539">
        <v>0.69652135023474127</v>
      </c>
      <c r="IX320" s="540">
        <v>0.77825597515726574</v>
      </c>
      <c r="IY320" s="540">
        <v>0.82903690893349524</v>
      </c>
      <c r="IZ320" s="536">
        <v>0.88607363800267669</v>
      </c>
      <c r="JA320" s="263"/>
      <c r="JB320" s="256">
        <v>8.7607608684311238</v>
      </c>
      <c r="JC320" s="531">
        <v>9.6369154807449249</v>
      </c>
      <c r="JD320" s="531">
        <v>10.947274808667267</v>
      </c>
      <c r="JE320" s="532">
        <v>10.441156184292801</v>
      </c>
      <c r="JF320" s="256"/>
      <c r="JG320" s="531"/>
      <c r="JH320" s="532"/>
      <c r="JI320" s="256"/>
      <c r="JJ320" s="532"/>
      <c r="JK320" s="539">
        <v>3.6050930378137789</v>
      </c>
      <c r="JL320" s="540">
        <v>3.667229419678085</v>
      </c>
      <c r="JM320" s="540">
        <v>3.69832372238282</v>
      </c>
      <c r="JN320" s="536">
        <v>4.1921128729318466</v>
      </c>
      <c r="JO320" s="537">
        <v>2.5299999999999998</v>
      </c>
      <c r="JP320" s="621">
        <v>2.11</v>
      </c>
      <c r="JQ320" s="539">
        <v>0.92135948237427012</v>
      </c>
      <c r="JR320" s="540">
        <v>0.9849250347891032</v>
      </c>
      <c r="JS320" s="540">
        <v>1.1085205122381301</v>
      </c>
      <c r="JT320" s="536">
        <v>1.1520361883784596</v>
      </c>
      <c r="JU320" s="537">
        <v>0.5</v>
      </c>
      <c r="JV320" s="531"/>
      <c r="JW320" s="531"/>
      <c r="JX320" s="621">
        <v>0.69</v>
      </c>
      <c r="JY320" s="256">
        <v>3.5617604439637542</v>
      </c>
      <c r="JZ320" s="531">
        <v>3.6655466288611462</v>
      </c>
      <c r="KA320" s="531">
        <v>3.9951778480170144</v>
      </c>
      <c r="KB320" s="532">
        <v>4.3488893229976622</v>
      </c>
      <c r="KC320" s="256"/>
      <c r="KD320" s="531"/>
      <c r="KE320" s="531"/>
      <c r="KF320" s="541"/>
    </row>
    <row r="321" spans="1:292" s="150" customFormat="1" ht="15.75" customHeight="1" thickBot="1">
      <c r="A321" s="764"/>
      <c r="B321" s="765"/>
      <c r="C321" s="765"/>
      <c r="D321" s="765"/>
      <c r="E321" s="765"/>
      <c r="F321" s="765"/>
      <c r="G321" s="765"/>
      <c r="H321" s="765"/>
      <c r="I321" s="765"/>
      <c r="J321" s="765"/>
      <c r="K321" s="765"/>
      <c r="L321" s="765"/>
      <c r="M321" s="765"/>
      <c r="N321" s="765"/>
      <c r="O321" s="765"/>
      <c r="P321" s="765"/>
      <c r="Q321" s="765"/>
      <c r="R321" s="765"/>
      <c r="S321" s="765"/>
      <c r="T321" s="765"/>
      <c r="U321" s="765"/>
      <c r="V321" s="765"/>
      <c r="W321" s="765"/>
      <c r="X321" s="765"/>
      <c r="Y321" s="765"/>
      <c r="Z321" s="765"/>
      <c r="AA321" s="765"/>
      <c r="AB321" s="765"/>
      <c r="AC321" s="765"/>
      <c r="AD321" s="765"/>
      <c r="AE321" s="765"/>
      <c r="AF321" s="765"/>
      <c r="AG321" s="765"/>
      <c r="AH321" s="765"/>
      <c r="AI321" s="765"/>
      <c r="AJ321" s="765"/>
      <c r="AK321" s="765"/>
      <c r="AL321" s="765"/>
      <c r="AM321" s="765"/>
      <c r="AN321" s="765"/>
      <c r="AO321" s="765"/>
      <c r="AP321" s="765"/>
      <c r="AQ321" s="765"/>
      <c r="AR321" s="765"/>
      <c r="AS321" s="765"/>
      <c r="AT321" s="765"/>
      <c r="AU321" s="765"/>
      <c r="AV321" s="765"/>
      <c r="AW321" s="765"/>
      <c r="AX321" s="765"/>
      <c r="AY321" s="765"/>
      <c r="AZ321" s="765"/>
      <c r="BA321" s="765"/>
      <c r="BB321" s="765"/>
      <c r="BC321" s="765"/>
      <c r="BD321" s="765"/>
      <c r="BE321" s="765"/>
      <c r="BF321" s="765"/>
      <c r="BG321" s="765"/>
      <c r="BH321" s="765"/>
      <c r="BI321" s="765"/>
      <c r="BJ321" s="765"/>
      <c r="BK321" s="765"/>
      <c r="BL321" s="765"/>
      <c r="BM321" s="765"/>
      <c r="BN321" s="765"/>
      <c r="BO321" s="765"/>
      <c r="BP321" s="765"/>
      <c r="BQ321" s="765"/>
      <c r="BR321" s="765"/>
      <c r="BS321" s="765"/>
      <c r="BT321" s="765"/>
      <c r="BU321" s="765"/>
      <c r="BV321" s="765"/>
      <c r="BW321" s="765"/>
      <c r="BX321" s="765"/>
      <c r="BY321" s="765"/>
      <c r="BZ321" s="765"/>
      <c r="CA321" s="765"/>
      <c r="CB321" s="765"/>
      <c r="CC321" s="765"/>
      <c r="CD321" s="765"/>
      <c r="CE321" s="765"/>
      <c r="CF321" s="765"/>
      <c r="CG321" s="765"/>
      <c r="CH321" s="765"/>
      <c r="CI321" s="765"/>
      <c r="CJ321" s="765"/>
      <c r="CK321" s="765"/>
      <c r="CL321" s="765"/>
      <c r="CM321" s="765"/>
      <c r="CN321" s="765"/>
      <c r="CO321" s="765"/>
      <c r="CP321" s="765"/>
      <c r="CQ321" s="765"/>
      <c r="CR321" s="765"/>
      <c r="CS321" s="765"/>
      <c r="CT321" s="765"/>
      <c r="CU321" s="765"/>
      <c r="CV321" s="765"/>
      <c r="CW321" s="765"/>
      <c r="CX321" s="765"/>
      <c r="CY321" s="765"/>
      <c r="CZ321" s="765"/>
      <c r="DA321" s="765"/>
      <c r="DB321" s="765"/>
      <c r="DC321" s="765"/>
      <c r="DD321" s="765"/>
      <c r="DE321" s="765"/>
      <c r="DF321" s="765"/>
      <c r="DG321" s="765"/>
      <c r="DH321" s="765"/>
      <c r="DI321" s="765"/>
      <c r="DJ321" s="765"/>
      <c r="DK321" s="765"/>
      <c r="DL321" s="765"/>
      <c r="DM321" s="765"/>
      <c r="DN321" s="765"/>
      <c r="DO321" s="765"/>
      <c r="DP321" s="765"/>
      <c r="DQ321" s="765"/>
      <c r="DR321" s="765"/>
      <c r="DS321" s="765"/>
      <c r="DT321" s="765"/>
      <c r="DU321" s="765"/>
      <c r="DV321" s="765"/>
      <c r="DW321" s="765"/>
      <c r="DX321" s="765"/>
      <c r="DY321" s="765"/>
      <c r="DZ321" s="765"/>
      <c r="EA321" s="765"/>
      <c r="EB321" s="765"/>
      <c r="EC321" s="765"/>
      <c r="ED321" s="765"/>
      <c r="EE321" s="765"/>
      <c r="EF321" s="765"/>
      <c r="EG321" s="765"/>
      <c r="EH321" s="765"/>
      <c r="EI321" s="765"/>
      <c r="EJ321" s="765"/>
      <c r="EK321" s="765"/>
      <c r="EL321" s="765"/>
      <c r="EM321" s="765"/>
      <c r="EN321" s="765"/>
      <c r="EO321" s="765"/>
      <c r="EP321" s="765"/>
      <c r="EQ321" s="765"/>
      <c r="ER321" s="765"/>
      <c r="ES321" s="765"/>
      <c r="ET321" s="765"/>
      <c r="EU321" s="765"/>
      <c r="EV321" s="765"/>
      <c r="EW321" s="765"/>
      <c r="EX321" s="765"/>
      <c r="EY321" s="765"/>
      <c r="EZ321" s="765"/>
      <c r="FA321" s="765"/>
      <c r="FB321" s="765"/>
      <c r="FC321" s="765"/>
      <c r="FD321" s="765"/>
      <c r="FE321" s="765"/>
      <c r="FF321" s="765"/>
      <c r="FG321" s="765"/>
      <c r="FH321" s="765"/>
      <c r="FI321" s="765"/>
      <c r="FJ321" s="765"/>
      <c r="FK321" s="765"/>
      <c r="FL321" s="765"/>
      <c r="FM321" s="765"/>
      <c r="FN321" s="765"/>
      <c r="FO321" s="765"/>
      <c r="FP321" s="765"/>
      <c r="FQ321" s="765"/>
      <c r="FR321" s="765"/>
      <c r="FS321" s="765"/>
      <c r="FT321" s="765"/>
      <c r="FU321" s="765"/>
      <c r="FV321" s="765"/>
      <c r="FW321" s="765"/>
      <c r="FX321" s="765"/>
      <c r="FY321" s="765"/>
      <c r="FZ321" s="765"/>
      <c r="GA321" s="765"/>
      <c r="GB321" s="765"/>
      <c r="GC321" s="765"/>
      <c r="GD321" s="765"/>
      <c r="GE321" s="765"/>
      <c r="GF321" s="765"/>
      <c r="GG321" s="765"/>
      <c r="GH321" s="765"/>
      <c r="GI321" s="765"/>
      <c r="GJ321" s="765"/>
      <c r="GK321" s="765"/>
      <c r="GL321" s="765"/>
      <c r="GM321" s="765"/>
      <c r="GN321" s="765"/>
      <c r="GO321" s="765"/>
      <c r="GP321" s="765"/>
      <c r="GQ321" s="765"/>
      <c r="GR321" s="765"/>
      <c r="GS321" s="765"/>
      <c r="GT321" s="765"/>
      <c r="GU321" s="765"/>
      <c r="GV321" s="765"/>
      <c r="GW321" s="765"/>
      <c r="GX321" s="765"/>
      <c r="GY321" s="765"/>
      <c r="GZ321" s="765"/>
      <c r="HA321" s="765"/>
      <c r="HB321" s="765"/>
      <c r="HC321" s="765"/>
      <c r="HD321" s="765"/>
      <c r="HE321" s="765"/>
      <c r="HF321" s="765"/>
      <c r="HG321" s="765"/>
      <c r="HH321" s="765"/>
      <c r="HI321" s="765"/>
      <c r="HJ321" s="765"/>
      <c r="HK321" s="765"/>
      <c r="HL321" s="765"/>
      <c r="HM321" s="765"/>
      <c r="HN321" s="765"/>
      <c r="HO321" s="765"/>
      <c r="HP321" s="765"/>
      <c r="HQ321" s="765"/>
      <c r="HR321" s="765"/>
      <c r="HS321" s="765"/>
      <c r="HT321" s="765"/>
      <c r="HU321" s="765"/>
      <c r="HV321" s="765"/>
      <c r="HW321" s="765"/>
      <c r="HX321" s="765"/>
      <c r="HY321" s="765"/>
      <c r="HZ321" s="765"/>
      <c r="IA321" s="765"/>
      <c r="IB321" s="765"/>
      <c r="IC321" s="765"/>
      <c r="ID321" s="765"/>
      <c r="IE321" s="765"/>
      <c r="IF321" s="765"/>
      <c r="IG321" s="765"/>
      <c r="IH321" s="765"/>
      <c r="II321" s="765"/>
      <c r="IJ321" s="765"/>
      <c r="IK321" s="765"/>
      <c r="IL321" s="765"/>
      <c r="IM321" s="765"/>
      <c r="IN321" s="765"/>
      <c r="IO321" s="765"/>
      <c r="IP321" s="765"/>
      <c r="IQ321" s="765"/>
      <c r="IR321" s="765"/>
      <c r="IS321" s="765"/>
      <c r="IT321" s="765"/>
      <c r="IU321" s="765"/>
      <c r="IV321" s="765"/>
      <c r="IW321" s="765"/>
      <c r="IX321" s="765"/>
      <c r="IY321" s="765"/>
      <c r="IZ321" s="765"/>
      <c r="JA321" s="765"/>
      <c r="JB321" s="765"/>
      <c r="JC321" s="765"/>
      <c r="JD321" s="765"/>
      <c r="JE321" s="765"/>
      <c r="JF321" s="765"/>
      <c r="JG321" s="765"/>
      <c r="JH321" s="765"/>
      <c r="JI321" s="765"/>
      <c r="JJ321" s="765"/>
      <c r="JK321" s="765"/>
      <c r="JL321" s="765"/>
      <c r="JM321" s="765"/>
      <c r="JN321" s="765"/>
      <c r="JO321" s="765"/>
      <c r="JP321" s="765"/>
      <c r="JQ321" s="765"/>
      <c r="JR321" s="765"/>
      <c r="JS321" s="765"/>
      <c r="JT321" s="765"/>
      <c r="JU321" s="765"/>
      <c r="JV321" s="765"/>
      <c r="JW321" s="765"/>
      <c r="JX321" s="765"/>
      <c r="JY321" s="765"/>
      <c r="JZ321" s="765"/>
      <c r="KA321" s="765"/>
      <c r="KB321" s="765"/>
      <c r="KC321" s="765"/>
      <c r="KD321" s="765"/>
      <c r="KE321" s="765"/>
      <c r="KF321" s="765"/>
    </row>
    <row r="322" spans="1:292" s="151" customFormat="1" ht="14">
      <c r="A322" s="874" t="s">
        <v>577</v>
      </c>
      <c r="B322" s="766" t="s">
        <v>536</v>
      </c>
      <c r="C322" s="266"/>
      <c r="D322" s="610">
        <v>35.307720735231598</v>
      </c>
      <c r="E322" s="642">
        <v>37.331176133883339</v>
      </c>
      <c r="F322" s="642">
        <v>38.818821798660629</v>
      </c>
      <c r="G322" s="642">
        <v>40.403128912465249</v>
      </c>
      <c r="H322" s="611">
        <v>41.662024477618296</v>
      </c>
      <c r="I322" s="418">
        <v>8.1</v>
      </c>
      <c r="J322" s="419">
        <v>10.199999999999999</v>
      </c>
      <c r="K322" s="419">
        <v>10.7</v>
      </c>
      <c r="L322" s="420">
        <v>11.6</v>
      </c>
      <c r="M322" s="262"/>
      <c r="N322" s="284"/>
      <c r="O322" s="284"/>
      <c r="P322" s="252"/>
      <c r="Q322" s="262"/>
      <c r="R322" s="284"/>
      <c r="S322" s="284"/>
      <c r="T322" s="252"/>
      <c r="U322" s="262"/>
      <c r="V322" s="284"/>
      <c r="W322" s="252"/>
      <c r="X322" s="767">
        <v>22.104910214568065</v>
      </c>
      <c r="Y322" s="768">
        <v>22.575037476958947</v>
      </c>
      <c r="Z322" s="768">
        <v>26.023162870252573</v>
      </c>
      <c r="AA322" s="769">
        <v>33.646193865701399</v>
      </c>
      <c r="AB322" s="262">
        <v>29.3</v>
      </c>
      <c r="AC322" s="284">
        <v>31</v>
      </c>
      <c r="AD322" s="284">
        <v>32.299999999999997</v>
      </c>
      <c r="AE322" s="252">
        <v>41.5</v>
      </c>
      <c r="AF322" s="262"/>
      <c r="AG322" s="284"/>
      <c r="AH322" s="284"/>
      <c r="AI322" s="284"/>
      <c r="AJ322" s="252"/>
      <c r="AK322" s="262"/>
      <c r="AL322" s="284"/>
      <c r="AM322" s="284"/>
      <c r="AN322" s="252"/>
      <c r="AO322" s="418">
        <v>16</v>
      </c>
      <c r="AP322" s="420">
        <v>16.2</v>
      </c>
      <c r="AQ322" s="767">
        <v>16.798635836410661</v>
      </c>
      <c r="AR322" s="768">
        <v>15.272415773457743</v>
      </c>
      <c r="AS322" s="768">
        <v>19.168299728462998</v>
      </c>
      <c r="AT322" s="769">
        <v>16.773243243627753</v>
      </c>
      <c r="AU322" s="418">
        <v>9.26</v>
      </c>
      <c r="AV322" s="419">
        <v>10.5</v>
      </c>
      <c r="AW322" s="419">
        <v>12.3</v>
      </c>
      <c r="AX322" s="420">
        <v>12.6</v>
      </c>
      <c r="AY322" s="262"/>
      <c r="AZ322" s="284"/>
      <c r="BA322" s="284"/>
      <c r="BB322" s="252"/>
      <c r="BC322" s="278">
        <v>4.7807067257348015</v>
      </c>
      <c r="BD322" s="251">
        <v>5.2655110447234597</v>
      </c>
      <c r="BE322" s="251">
        <v>6.386033564915425</v>
      </c>
      <c r="BF322" s="243">
        <v>6.4508485946877743</v>
      </c>
      <c r="BG322" s="262"/>
      <c r="BH322" s="284"/>
      <c r="BI322" s="284"/>
      <c r="BJ322" s="252"/>
      <c r="BK322" s="262"/>
      <c r="BL322" s="252"/>
      <c r="BM322" s="610">
        <v>11.609229955356943</v>
      </c>
      <c r="BN322" s="642">
        <v>12.350139726873198</v>
      </c>
      <c r="BO322" s="642">
        <v>13.619066708254044</v>
      </c>
      <c r="BP322" s="611">
        <v>18.483081521923097</v>
      </c>
      <c r="BQ322" s="266"/>
      <c r="BR322" s="262"/>
      <c r="BS322" s="284"/>
      <c r="BT322" s="252"/>
      <c r="BU322" s="262"/>
      <c r="BV322" s="284"/>
      <c r="BW322" s="252"/>
      <c r="BX322" s="262"/>
      <c r="BY322" s="284"/>
      <c r="BZ322" s="252"/>
      <c r="CA322" s="262"/>
      <c r="CB322" s="284"/>
      <c r="CC322" s="252"/>
      <c r="CD322" s="262"/>
      <c r="CE322" s="284"/>
      <c r="CF322" s="252"/>
      <c r="CG322" s="262"/>
      <c r="CH322" s="284"/>
      <c r="CI322" s="252"/>
      <c r="CJ322" s="262">
        <v>43.93</v>
      </c>
      <c r="CK322" s="252">
        <v>46.23</v>
      </c>
      <c r="CL322" s="767">
        <v>3.9784380228059315</v>
      </c>
      <c r="CM322" s="611">
        <v>3.93</v>
      </c>
      <c r="CN322" s="610">
        <v>6.5</v>
      </c>
      <c r="CO322" s="252">
        <v>9.85</v>
      </c>
      <c r="CP322" s="770">
        <v>8.1020490948775219</v>
      </c>
      <c r="CQ322" s="771">
        <v>10.130955860000805</v>
      </c>
      <c r="CR322" s="266">
        <v>8.1</v>
      </c>
      <c r="CS322" s="266">
        <v>8.9353815344093839</v>
      </c>
      <c r="CT322" s="262">
        <v>14.893360879157671</v>
      </c>
      <c r="CU322" s="252">
        <v>20.277279364921828</v>
      </c>
      <c r="CV322" s="262"/>
      <c r="CW322" s="284"/>
      <c r="CX322" s="284"/>
      <c r="CY322" s="252"/>
      <c r="CZ322" s="266">
        <v>33.270000000000003</v>
      </c>
      <c r="DA322" s="610">
        <v>37.6</v>
      </c>
      <c r="DB322" s="642">
        <v>44.3</v>
      </c>
      <c r="DC322" s="642">
        <v>44.2</v>
      </c>
      <c r="DD322" s="642">
        <v>44.2</v>
      </c>
      <c r="DE322" s="611">
        <v>40.799999999999997</v>
      </c>
      <c r="DF322" s="610">
        <v>33.853359334269463</v>
      </c>
      <c r="DG322" s="642">
        <v>39.621847496545513</v>
      </c>
      <c r="DH322" s="768">
        <v>46.847067113409054</v>
      </c>
      <c r="DI322" s="768">
        <v>69.636056877630267</v>
      </c>
      <c r="DJ322" s="769">
        <v>64.220203763827371</v>
      </c>
      <c r="DK322" s="262">
        <v>30.3</v>
      </c>
      <c r="DL322" s="284">
        <v>33.9</v>
      </c>
      <c r="DM322" s="284">
        <v>33.799999999999997</v>
      </c>
      <c r="DN322" s="252">
        <v>35</v>
      </c>
      <c r="DO322" s="278">
        <v>7.1229172951316624</v>
      </c>
      <c r="DP322" s="251">
        <v>8.489861617140452</v>
      </c>
      <c r="DQ322" s="251">
        <v>9.3173577487806831</v>
      </c>
      <c r="DR322" s="243">
        <v>10.666443803925555</v>
      </c>
      <c r="DS322" s="610">
        <v>9.0470744652342354</v>
      </c>
      <c r="DT322" s="642">
        <v>10.293055456735194</v>
      </c>
      <c r="DU322" s="642">
        <v>13.478557128211635</v>
      </c>
      <c r="DV322" s="611">
        <v>13.909474026800732</v>
      </c>
      <c r="DW322" s="749"/>
      <c r="DX322" s="749"/>
      <c r="DY322" s="262"/>
      <c r="DZ322" s="284"/>
      <c r="EA322" s="284"/>
      <c r="EB322" s="252"/>
      <c r="EC322" s="266"/>
      <c r="ED322" s="266"/>
      <c r="EE322" s="262"/>
      <c r="EF322" s="252"/>
      <c r="EG322" s="262"/>
      <c r="EH322" s="252"/>
      <c r="EI322" s="262"/>
      <c r="EJ322" s="252"/>
      <c r="EK322" s="262"/>
      <c r="EL322" s="284"/>
      <c r="EM322" s="252"/>
      <c r="EN322" s="262"/>
      <c r="EO322" s="252"/>
      <c r="EP322" s="262"/>
      <c r="EQ322" s="252"/>
      <c r="ER322" s="262"/>
      <c r="ES322" s="252"/>
      <c r="ET322" s="262"/>
      <c r="EU322" s="284"/>
      <c r="EV322" s="284"/>
      <c r="EW322" s="252"/>
      <c r="EX322" s="418">
        <v>8.1999999999999993</v>
      </c>
      <c r="EY322" s="419">
        <v>8.57</v>
      </c>
      <c r="EZ322" s="419">
        <v>9.6300000000000008</v>
      </c>
      <c r="FA322" s="420">
        <v>11.7</v>
      </c>
      <c r="FB322" s="262"/>
      <c r="FC322" s="252"/>
      <c r="FD322" s="262"/>
      <c r="FE322" s="284"/>
      <c r="FF322" s="284"/>
      <c r="FG322" s="252"/>
      <c r="FH322" s="262"/>
      <c r="FI322" s="252"/>
      <c r="FJ322" s="262"/>
      <c r="FK322" s="252"/>
      <c r="FL322" s="262"/>
      <c r="FM322" s="252"/>
      <c r="FN322" s="262"/>
      <c r="FO322" s="284"/>
      <c r="FP322" s="284"/>
      <c r="FQ322" s="252"/>
      <c r="FR322" s="262">
        <v>36</v>
      </c>
      <c r="FS322" s="606">
        <v>37</v>
      </c>
      <c r="FT322" s="606">
        <v>40</v>
      </c>
      <c r="FU322" s="643">
        <v>40</v>
      </c>
      <c r="FV322" s="262"/>
      <c r="FW322" s="252"/>
      <c r="FX322" s="262">
        <v>19</v>
      </c>
      <c r="FY322" s="252"/>
      <c r="FZ322" s="278">
        <v>29.480528032983248</v>
      </c>
      <c r="GA322" s="243">
        <v>34.854802409903272</v>
      </c>
      <c r="GB322" s="266"/>
      <c r="GC322" s="262"/>
      <c r="GD322" s="252"/>
      <c r="GE322" s="767">
        <v>7.3461839336348103</v>
      </c>
      <c r="GF322" s="768">
        <v>7.6400838993482347</v>
      </c>
      <c r="GG322" s="768">
        <v>8.0297351967542188</v>
      </c>
      <c r="GH322" s="769">
        <v>9.6499351605508608</v>
      </c>
      <c r="GI322" s="266"/>
      <c r="GJ322" s="266"/>
      <c r="GK322" s="266"/>
      <c r="GL322" s="266">
        <v>3.85</v>
      </c>
      <c r="GM322" s="278">
        <v>6.5867127241831938</v>
      </c>
      <c r="GN322" s="251">
        <v>7.4253227215759932</v>
      </c>
      <c r="GO322" s="251">
        <v>7.6728822171811641</v>
      </c>
      <c r="GP322" s="243">
        <v>9.2519460333520236</v>
      </c>
      <c r="GQ322" s="278">
        <v>6.8214291852829438</v>
      </c>
      <c r="GR322" s="251">
        <v>7.0842426532370784</v>
      </c>
      <c r="GS322" s="251">
        <v>7.6865491178993235</v>
      </c>
      <c r="GT322" s="243">
        <v>8.2918250407797878</v>
      </c>
      <c r="GU322" s="278">
        <v>6.5732661162270798</v>
      </c>
      <c r="GV322" s="251">
        <v>6.9140153690125201</v>
      </c>
      <c r="GW322" s="251">
        <v>7.9073543740288699</v>
      </c>
      <c r="GX322" s="243">
        <v>9.2458905362768995</v>
      </c>
      <c r="GY322" s="418">
        <v>7.34</v>
      </c>
      <c r="GZ322" s="419">
        <v>7.95</v>
      </c>
      <c r="HA322" s="419">
        <v>8.58</v>
      </c>
      <c r="HB322" s="420">
        <v>10.4</v>
      </c>
      <c r="HC322" s="266">
        <v>22.2</v>
      </c>
      <c r="HD322" s="262"/>
      <c r="HE322" s="252"/>
      <c r="HF322" s="610">
        <v>15.686701924872867</v>
      </c>
      <c r="HG322" s="642">
        <v>17.916027219773063</v>
      </c>
      <c r="HH322" s="642">
        <v>19.257199913491814</v>
      </c>
      <c r="HI322" s="611">
        <v>22.66988345681359</v>
      </c>
      <c r="HJ322" s="262"/>
      <c r="HK322" s="252"/>
      <c r="HL322" s="262"/>
      <c r="HM322" s="284"/>
      <c r="HN322" s="284"/>
      <c r="HO322" s="252"/>
      <c r="HP322" s="262"/>
      <c r="HQ322" s="252"/>
      <c r="HR322" s="418">
        <v>7.92</v>
      </c>
      <c r="HS322" s="419">
        <v>8.32</v>
      </c>
      <c r="HT322" s="419">
        <v>9.1</v>
      </c>
      <c r="HU322" s="420">
        <v>9.8699999999999992</v>
      </c>
      <c r="HV322" s="262"/>
      <c r="HW322" s="252"/>
      <c r="HX322" s="262"/>
      <c r="HY322" s="252"/>
      <c r="HZ322" s="278">
        <v>20.072760085257315</v>
      </c>
      <c r="IA322" s="251">
        <v>20.859100056133418</v>
      </c>
      <c r="IB322" s="251">
        <v>22.006682545101835</v>
      </c>
      <c r="IC322" s="243">
        <v>21.479563028886972</v>
      </c>
      <c r="ID322" s="262"/>
      <c r="IE322" s="252"/>
      <c r="IF322" s="262"/>
      <c r="IG322" s="252"/>
      <c r="IH322" s="262"/>
      <c r="II322" s="284"/>
      <c r="IJ322" s="284"/>
      <c r="IK322" s="252"/>
      <c r="IL322" s="266"/>
      <c r="IM322" s="262"/>
      <c r="IN322" s="252"/>
      <c r="IO322" s="262"/>
      <c r="IP322" s="284"/>
      <c r="IQ322" s="284"/>
      <c r="IR322" s="252"/>
      <c r="IS322" s="262"/>
      <c r="IT322" s="284"/>
      <c r="IU322" s="284"/>
      <c r="IV322" s="252"/>
      <c r="IW322" s="278">
        <v>9.4318895742882134</v>
      </c>
      <c r="IX322" s="251">
        <v>10.219136769311417</v>
      </c>
      <c r="IY322" s="251">
        <v>10.861397947481979</v>
      </c>
      <c r="IZ322" s="243">
        <v>12.253688175956754</v>
      </c>
      <c r="JA322" s="266"/>
      <c r="JB322" s="262">
        <v>40.778790199499454</v>
      </c>
      <c r="JC322" s="284">
        <v>41.677741291712366</v>
      </c>
      <c r="JD322" s="284">
        <v>48.906931538475355</v>
      </c>
      <c r="JE322" s="252">
        <v>52.732684410665208</v>
      </c>
      <c r="JF322" s="262"/>
      <c r="JG322" s="284"/>
      <c r="JH322" s="252"/>
      <c r="JI322" s="262"/>
      <c r="JJ322" s="252"/>
      <c r="JK322" s="278">
        <v>7.805736934807431</v>
      </c>
      <c r="JL322" s="251">
        <v>8.3373438995376201</v>
      </c>
      <c r="JM322" s="251">
        <v>8.8222217775110909</v>
      </c>
      <c r="JN322" s="243">
        <v>10.161961678151966</v>
      </c>
      <c r="JO322" s="418">
        <v>20.3</v>
      </c>
      <c r="JP322" s="420">
        <v>16.5</v>
      </c>
      <c r="JQ322" s="278">
        <v>5.328931543668185</v>
      </c>
      <c r="JR322" s="251">
        <v>5.6056541144339471</v>
      </c>
      <c r="JS322" s="251">
        <v>5.8557036470605608</v>
      </c>
      <c r="JT322" s="243">
        <v>6.0987784734265418</v>
      </c>
      <c r="JU322" s="262"/>
      <c r="JV322" s="284"/>
      <c r="JW322" s="284"/>
      <c r="JX322" s="252"/>
      <c r="JY322" s="262">
        <v>33.117637634670238</v>
      </c>
      <c r="JZ322" s="284">
        <v>32.74640417814598</v>
      </c>
      <c r="KA322" s="284">
        <v>37.411804689569799</v>
      </c>
      <c r="KB322" s="252">
        <v>36.580017993559139</v>
      </c>
      <c r="KC322" s="262"/>
      <c r="KD322" s="284"/>
      <c r="KE322" s="284"/>
      <c r="KF322" s="284"/>
    </row>
    <row r="323" spans="1:292" s="151" customFormat="1" ht="14">
      <c r="A323" s="875"/>
      <c r="B323" s="766" t="s">
        <v>537</v>
      </c>
      <c r="C323" s="266"/>
      <c r="D323" s="610">
        <v>16.577925712913441</v>
      </c>
      <c r="E323" s="642">
        <v>17.820615941633136</v>
      </c>
      <c r="F323" s="642">
        <v>18.294108055114087</v>
      </c>
      <c r="G323" s="642">
        <v>19.200864474514329</v>
      </c>
      <c r="H323" s="611">
        <v>19.780176852481617</v>
      </c>
      <c r="I323" s="418">
        <v>3.93</v>
      </c>
      <c r="J323" s="419">
        <v>4.41</v>
      </c>
      <c r="K323" s="419">
        <v>4.3499999999999996</v>
      </c>
      <c r="L323" s="420">
        <v>5.2</v>
      </c>
      <c r="M323" s="262"/>
      <c r="N323" s="284"/>
      <c r="O323" s="284"/>
      <c r="P323" s="252"/>
      <c r="Q323" s="262"/>
      <c r="R323" s="284"/>
      <c r="S323" s="284"/>
      <c r="T323" s="252"/>
      <c r="U323" s="262"/>
      <c r="V323" s="284"/>
      <c r="W323" s="252"/>
      <c r="X323" s="767">
        <v>9.8595350783812332</v>
      </c>
      <c r="Y323" s="768">
        <v>10.129022757705194</v>
      </c>
      <c r="Z323" s="768">
        <v>11.800931337840819</v>
      </c>
      <c r="AA323" s="769">
        <v>15.402866370733387</v>
      </c>
      <c r="AB323" s="262">
        <v>13</v>
      </c>
      <c r="AC323" s="284">
        <v>14.3</v>
      </c>
      <c r="AD323" s="284">
        <v>14.7</v>
      </c>
      <c r="AE323" s="252">
        <v>18.3</v>
      </c>
      <c r="AF323" s="262"/>
      <c r="AG323" s="284"/>
      <c r="AH323" s="284"/>
      <c r="AI323" s="284"/>
      <c r="AJ323" s="252"/>
      <c r="AK323" s="262"/>
      <c r="AL323" s="284"/>
      <c r="AM323" s="284"/>
      <c r="AN323" s="252"/>
      <c r="AO323" s="418">
        <v>6.82</v>
      </c>
      <c r="AP323" s="420">
        <v>7.02</v>
      </c>
      <c r="AQ323" s="767">
        <v>3.7844941783016908</v>
      </c>
      <c r="AR323" s="768">
        <v>3.9561759203261659</v>
      </c>
      <c r="AS323" s="768">
        <v>4.7022218097623876</v>
      </c>
      <c r="AT323" s="769">
        <v>4.4381304871468501</v>
      </c>
      <c r="AU323" s="418">
        <v>3.67</v>
      </c>
      <c r="AV323" s="419">
        <v>3.75</v>
      </c>
      <c r="AW323" s="419">
        <v>4.74</v>
      </c>
      <c r="AX323" s="420">
        <v>5.22</v>
      </c>
      <c r="AY323" s="262"/>
      <c r="AZ323" s="284"/>
      <c r="BA323" s="284"/>
      <c r="BB323" s="252"/>
      <c r="BC323" s="278">
        <v>5.1066745257267927</v>
      </c>
      <c r="BD323" s="251">
        <v>5.5174535433865524</v>
      </c>
      <c r="BE323" s="251">
        <v>6.8711146679270092</v>
      </c>
      <c r="BF323" s="243">
        <v>7.1137744926677628</v>
      </c>
      <c r="BG323" s="262"/>
      <c r="BH323" s="284"/>
      <c r="BI323" s="284"/>
      <c r="BJ323" s="252"/>
      <c r="BK323" s="262"/>
      <c r="BL323" s="252"/>
      <c r="BM323" s="610">
        <v>3.2324696235121415</v>
      </c>
      <c r="BN323" s="642">
        <v>3.198671143126921</v>
      </c>
      <c r="BO323" s="642">
        <v>3.6620492515231979</v>
      </c>
      <c r="BP323" s="611">
        <v>4.4774154414269978</v>
      </c>
      <c r="BQ323" s="266"/>
      <c r="BR323" s="262"/>
      <c r="BS323" s="284"/>
      <c r="BT323" s="252"/>
      <c r="BU323" s="262"/>
      <c r="BV323" s="284"/>
      <c r="BW323" s="252"/>
      <c r="BX323" s="262"/>
      <c r="BY323" s="284"/>
      <c r="BZ323" s="252"/>
      <c r="CA323" s="262"/>
      <c r="CB323" s="284"/>
      <c r="CC323" s="252"/>
      <c r="CD323" s="262"/>
      <c r="CE323" s="284"/>
      <c r="CF323" s="252"/>
      <c r="CG323" s="262"/>
      <c r="CH323" s="284"/>
      <c r="CI323" s="252"/>
      <c r="CJ323" s="262">
        <v>20.260000000000002</v>
      </c>
      <c r="CK323" s="252">
        <v>21.24</v>
      </c>
      <c r="CL323" s="767">
        <v>1.8499290026774309</v>
      </c>
      <c r="CM323" s="611">
        <v>1.4</v>
      </c>
      <c r="CN323" s="610">
        <v>3.3</v>
      </c>
      <c r="CO323" s="611">
        <v>4.83</v>
      </c>
      <c r="CP323" s="770">
        <v>5.6523467744529743</v>
      </c>
      <c r="CQ323" s="771">
        <v>6.6039478330453543</v>
      </c>
      <c r="CR323" s="266">
        <v>5.4</v>
      </c>
      <c r="CS323" s="266">
        <v>5.5267153792632699</v>
      </c>
      <c r="CT323" s="262">
        <v>3.7884983871163409</v>
      </c>
      <c r="CU323" s="252">
        <v>5.041230595590581</v>
      </c>
      <c r="CV323" s="262"/>
      <c r="CW323" s="284"/>
      <c r="CX323" s="284"/>
      <c r="CY323" s="252"/>
      <c r="CZ323" s="266">
        <v>16.12</v>
      </c>
      <c r="DA323" s="610">
        <v>17.5</v>
      </c>
      <c r="DB323" s="642">
        <v>20.399999999999999</v>
      </c>
      <c r="DC323" s="642">
        <v>21</v>
      </c>
      <c r="DD323" s="642">
        <v>20.7</v>
      </c>
      <c r="DE323" s="611">
        <v>19.2</v>
      </c>
      <c r="DF323" s="610">
        <v>15.702379250179249</v>
      </c>
      <c r="DG323" s="642">
        <v>18.385063935273138</v>
      </c>
      <c r="DH323" s="768">
        <v>21.713111017176658</v>
      </c>
      <c r="DI323" s="768">
        <v>32.465496314655404</v>
      </c>
      <c r="DJ323" s="769">
        <v>29.8125367670591</v>
      </c>
      <c r="DK323" s="262">
        <v>13.7</v>
      </c>
      <c r="DL323" s="284">
        <v>15.4</v>
      </c>
      <c r="DM323" s="284">
        <v>15.7</v>
      </c>
      <c r="DN323" s="252">
        <v>16</v>
      </c>
      <c r="DO323" s="278">
        <v>3.0101628593826528</v>
      </c>
      <c r="DP323" s="251">
        <v>3.5599972753721674</v>
      </c>
      <c r="DQ323" s="251">
        <v>4.0497718908079996</v>
      </c>
      <c r="DR323" s="243">
        <v>4.8094707979315388</v>
      </c>
      <c r="DS323" s="610">
        <v>2.4197147376078409</v>
      </c>
      <c r="DT323" s="642">
        <v>3.6500932526629724</v>
      </c>
      <c r="DU323" s="642">
        <v>4.4442325758216521</v>
      </c>
      <c r="DV323" s="611">
        <v>5.0050100386928218</v>
      </c>
      <c r="DW323" s="749"/>
      <c r="DX323" s="749"/>
      <c r="DY323" s="262">
        <v>4</v>
      </c>
      <c r="DZ323" s="284"/>
      <c r="EA323" s="284"/>
      <c r="EB323" s="252"/>
      <c r="EC323" s="266"/>
      <c r="ED323" s="266"/>
      <c r="EE323" s="262"/>
      <c r="EF323" s="252"/>
      <c r="EG323" s="262"/>
      <c r="EH323" s="252"/>
      <c r="EI323" s="262"/>
      <c r="EJ323" s="252"/>
      <c r="EK323" s="262"/>
      <c r="EL323" s="284"/>
      <c r="EM323" s="252"/>
      <c r="EN323" s="262"/>
      <c r="EO323" s="252"/>
      <c r="EP323" s="262"/>
      <c r="EQ323" s="252"/>
      <c r="ER323" s="262"/>
      <c r="ES323" s="252"/>
      <c r="ET323" s="262"/>
      <c r="EU323" s="284"/>
      <c r="EV323" s="284"/>
      <c r="EW323" s="252"/>
      <c r="EX323" s="418">
        <v>3.86</v>
      </c>
      <c r="EY323" s="419">
        <v>4.07</v>
      </c>
      <c r="EZ323" s="419">
        <v>4.37</v>
      </c>
      <c r="FA323" s="420">
        <v>5.12</v>
      </c>
      <c r="FB323" s="262"/>
      <c r="FC323" s="252"/>
      <c r="FD323" s="262"/>
      <c r="FE323" s="284"/>
      <c r="FF323" s="284"/>
      <c r="FG323" s="252"/>
      <c r="FH323" s="262"/>
      <c r="FI323" s="252"/>
      <c r="FJ323" s="262"/>
      <c r="FK323" s="252"/>
      <c r="FL323" s="262"/>
      <c r="FM323" s="252"/>
      <c r="FN323" s="262"/>
      <c r="FO323" s="284"/>
      <c r="FP323" s="284"/>
      <c r="FQ323" s="252"/>
      <c r="FR323" s="262">
        <v>16</v>
      </c>
      <c r="FS323" s="606">
        <v>16</v>
      </c>
      <c r="FT323" s="606">
        <v>18</v>
      </c>
      <c r="FU323" s="643">
        <v>19</v>
      </c>
      <c r="FV323" s="262"/>
      <c r="FW323" s="252"/>
      <c r="FX323" s="262">
        <v>5.7</v>
      </c>
      <c r="FY323" s="252"/>
      <c r="FZ323" s="278">
        <v>11.732304344885847</v>
      </c>
      <c r="GA323" s="243">
        <v>12.730272955961187</v>
      </c>
      <c r="GB323" s="266"/>
      <c r="GC323" s="262"/>
      <c r="GD323" s="252"/>
      <c r="GE323" s="767">
        <v>2.034488533624212</v>
      </c>
      <c r="GF323" s="768">
        <v>1.854766142220402</v>
      </c>
      <c r="GG323" s="768">
        <v>2.473393302872382</v>
      </c>
      <c r="GH323" s="769">
        <v>2.091959080823834</v>
      </c>
      <c r="GI323" s="266"/>
      <c r="GJ323" s="266"/>
      <c r="GK323" s="266"/>
      <c r="GL323" s="266">
        <v>0</v>
      </c>
      <c r="GM323" s="278">
        <v>3.2033350675801695</v>
      </c>
      <c r="GN323" s="251">
        <v>3.4696047219030235</v>
      </c>
      <c r="GO323" s="251">
        <v>3.8399739933686279</v>
      </c>
      <c r="GP323" s="243">
        <v>4.5224132958377927</v>
      </c>
      <c r="GQ323" s="278">
        <v>4.6446632075761078</v>
      </c>
      <c r="GR323" s="251">
        <v>4.9681980436970123</v>
      </c>
      <c r="GS323" s="251">
        <v>5.0733272558979747</v>
      </c>
      <c r="GT323" s="243">
        <v>5.2087729657347523</v>
      </c>
      <c r="GU323" s="278">
        <v>2.59117021973438</v>
      </c>
      <c r="GV323" s="251">
        <v>3.0662038734819399</v>
      </c>
      <c r="GW323" s="251">
        <v>3.2908193881326602</v>
      </c>
      <c r="GX323" s="243">
        <v>3.5135543111769398</v>
      </c>
      <c r="GY323" s="418">
        <v>2.8</v>
      </c>
      <c r="GZ323" s="419">
        <v>3.05</v>
      </c>
      <c r="HA323" s="419">
        <v>3.6</v>
      </c>
      <c r="HB323" s="420">
        <v>3.64</v>
      </c>
      <c r="HC323" s="266">
        <v>12.47</v>
      </c>
      <c r="HD323" s="262"/>
      <c r="HE323" s="252"/>
      <c r="HF323" s="610">
        <v>3.9745854937329028</v>
      </c>
      <c r="HG323" s="642">
        <v>4.622548672789919</v>
      </c>
      <c r="HH323" s="642">
        <v>4.8209988550600409</v>
      </c>
      <c r="HI323" s="611">
        <v>5.4588174738452304</v>
      </c>
      <c r="HJ323" s="262"/>
      <c r="HK323" s="252"/>
      <c r="HL323" s="262"/>
      <c r="HM323" s="284"/>
      <c r="HN323" s="284"/>
      <c r="HO323" s="252"/>
      <c r="HP323" s="262"/>
      <c r="HQ323" s="252"/>
      <c r="HR323" s="418">
        <v>3.04</v>
      </c>
      <c r="HS323" s="419">
        <v>3.34</v>
      </c>
      <c r="HT323" s="419">
        <v>3.55</v>
      </c>
      <c r="HU323" s="420">
        <v>3.56</v>
      </c>
      <c r="HV323" s="262"/>
      <c r="HW323" s="252"/>
      <c r="HX323" s="262"/>
      <c r="HY323" s="252"/>
      <c r="HZ323" s="278">
        <v>4.3229964274957116</v>
      </c>
      <c r="IA323" s="251">
        <v>4.321303644640019</v>
      </c>
      <c r="IB323" s="251">
        <v>4.8983927568058077</v>
      </c>
      <c r="IC323" s="243">
        <v>4.81516817651673</v>
      </c>
      <c r="ID323" s="262"/>
      <c r="IE323" s="252"/>
      <c r="IF323" s="262"/>
      <c r="IG323" s="252"/>
      <c r="IH323" s="262"/>
      <c r="II323" s="284"/>
      <c r="IJ323" s="284"/>
      <c r="IK323" s="252"/>
      <c r="IL323" s="266"/>
      <c r="IM323" s="262"/>
      <c r="IN323" s="252"/>
      <c r="IO323" s="262"/>
      <c r="IP323" s="284"/>
      <c r="IQ323" s="284"/>
      <c r="IR323" s="252"/>
      <c r="IS323" s="262"/>
      <c r="IT323" s="284"/>
      <c r="IU323" s="284"/>
      <c r="IV323" s="252"/>
      <c r="IW323" s="278">
        <v>3.5345400966337488</v>
      </c>
      <c r="IX323" s="251">
        <v>3.8526901049736395</v>
      </c>
      <c r="IY323" s="251">
        <v>4.2258571270170666</v>
      </c>
      <c r="IZ323" s="243">
        <v>4.4931231086146646</v>
      </c>
      <c r="JA323" s="266"/>
      <c r="JB323" s="262">
        <v>18.09676175486182</v>
      </c>
      <c r="JC323" s="284">
        <v>18.570567456876084</v>
      </c>
      <c r="JD323" s="284">
        <v>22.118765337379699</v>
      </c>
      <c r="JE323" s="252">
        <v>22.376335593836814</v>
      </c>
      <c r="JF323" s="262"/>
      <c r="JG323" s="284"/>
      <c r="JH323" s="252"/>
      <c r="JI323" s="262"/>
      <c r="JJ323" s="252"/>
      <c r="JK323" s="278">
        <v>2.9563650728472419</v>
      </c>
      <c r="JL323" s="251">
        <v>3.3766797875943575</v>
      </c>
      <c r="JM323" s="251">
        <v>3.5090810238026124</v>
      </c>
      <c r="JN323" s="243">
        <v>4.3597557915234839</v>
      </c>
      <c r="JO323" s="418">
        <v>10.199999999999999</v>
      </c>
      <c r="JP323" s="420">
        <v>8.31</v>
      </c>
      <c r="JQ323" s="278">
        <v>3.0673909784553852</v>
      </c>
      <c r="JR323" s="251">
        <v>3.1781732227911013</v>
      </c>
      <c r="JS323" s="251">
        <v>3.2398282236551954</v>
      </c>
      <c r="JT323" s="243">
        <v>3.5751460016638346</v>
      </c>
      <c r="JU323" s="262"/>
      <c r="JV323" s="284"/>
      <c r="JW323" s="284"/>
      <c r="JX323" s="252"/>
      <c r="JY323" s="262">
        <v>15.005669255328018</v>
      </c>
      <c r="JZ323" s="284">
        <v>14.524191876675729</v>
      </c>
      <c r="KA323" s="284">
        <v>16.655232089236456</v>
      </c>
      <c r="KB323" s="252">
        <v>16.684629920042816</v>
      </c>
      <c r="KC323" s="262"/>
      <c r="KD323" s="284"/>
      <c r="KE323" s="284"/>
      <c r="KF323" s="284"/>
    </row>
    <row r="324" spans="1:292" s="151" customFormat="1" ht="14">
      <c r="A324" s="875"/>
      <c r="B324" s="766" t="s">
        <v>538</v>
      </c>
      <c r="C324" s="266"/>
      <c r="D324" s="610">
        <v>106.74287552556629</v>
      </c>
      <c r="E324" s="642">
        <v>113.83725591441089</v>
      </c>
      <c r="F324" s="642">
        <v>117.08052254724051</v>
      </c>
      <c r="G324" s="642">
        <v>122.54409044614397</v>
      </c>
      <c r="H324" s="611">
        <v>126.43417371018764</v>
      </c>
      <c r="I324" s="418">
        <v>15.4</v>
      </c>
      <c r="J324" s="419">
        <v>17.100000000000001</v>
      </c>
      <c r="K324" s="419">
        <v>20.3</v>
      </c>
      <c r="L324" s="420">
        <v>20.5</v>
      </c>
      <c r="M324" s="604">
        <v>65.604680712750877</v>
      </c>
      <c r="N324" s="284"/>
      <c r="O324" s="284"/>
      <c r="P324" s="605">
        <v>91.82161972273019</v>
      </c>
      <c r="Q324" s="262"/>
      <c r="R324" s="284"/>
      <c r="S324" s="284"/>
      <c r="T324" s="252"/>
      <c r="U324" s="262"/>
      <c r="V324" s="284"/>
      <c r="W324" s="252"/>
      <c r="X324" s="767">
        <v>56.785629066333847</v>
      </c>
      <c r="Y324" s="768">
        <v>58.938945321970856</v>
      </c>
      <c r="Z324" s="768">
        <v>67.73318732657755</v>
      </c>
      <c r="AA324" s="769">
        <v>87.514229654377985</v>
      </c>
      <c r="AB324" s="262">
        <v>77.8</v>
      </c>
      <c r="AC324" s="284">
        <v>82.7</v>
      </c>
      <c r="AD324" s="284">
        <v>86.4</v>
      </c>
      <c r="AE324" s="252">
        <v>106.5</v>
      </c>
      <c r="AF324" s="418"/>
      <c r="AG324" s="284"/>
      <c r="AH324" s="284"/>
      <c r="AI324" s="419"/>
      <c r="AJ324" s="420"/>
      <c r="AK324" s="418">
        <v>48.39637242445297</v>
      </c>
      <c r="AL324" s="284"/>
      <c r="AM324" s="284"/>
      <c r="AN324" s="420">
        <v>83</v>
      </c>
      <c r="AO324" s="418">
        <v>46.9</v>
      </c>
      <c r="AP324" s="420">
        <v>46</v>
      </c>
      <c r="AQ324" s="767">
        <v>22.38996992537891</v>
      </c>
      <c r="AR324" s="768">
        <v>21.69559383104334</v>
      </c>
      <c r="AS324" s="768">
        <v>28.759044317270892</v>
      </c>
      <c r="AT324" s="769">
        <v>24.164686951622731</v>
      </c>
      <c r="AU324" s="418">
        <v>15.9</v>
      </c>
      <c r="AV324" s="419">
        <v>17.600000000000001</v>
      </c>
      <c r="AW324" s="419">
        <v>19.7</v>
      </c>
      <c r="AX324" s="420">
        <v>21.2</v>
      </c>
      <c r="AY324" s="418"/>
      <c r="AZ324" s="419"/>
      <c r="BA324" s="419"/>
      <c r="BB324" s="420"/>
      <c r="BC324" s="278">
        <v>19.152460339302113</v>
      </c>
      <c r="BD324" s="251">
        <v>20.379445644453693</v>
      </c>
      <c r="BE324" s="251">
        <v>23.541814116401202</v>
      </c>
      <c r="BF324" s="243">
        <v>24.965680641549614</v>
      </c>
      <c r="BG324" s="418">
        <v>17.7</v>
      </c>
      <c r="BH324" s="284"/>
      <c r="BI324" s="284"/>
      <c r="BJ324" s="420">
        <v>21.6</v>
      </c>
      <c r="BK324" s="262"/>
      <c r="BL324" s="252"/>
      <c r="BM324" s="610">
        <v>21.310504995933453</v>
      </c>
      <c r="BN324" s="642">
        <v>22.155626595603486</v>
      </c>
      <c r="BO324" s="642">
        <v>25.966993856050369</v>
      </c>
      <c r="BP324" s="611">
        <v>35.0041605326319</v>
      </c>
      <c r="BQ324" s="266"/>
      <c r="BR324" s="262"/>
      <c r="BS324" s="284"/>
      <c r="BT324" s="252"/>
      <c r="BU324" s="262"/>
      <c r="BV324" s="284"/>
      <c r="BW324" s="252"/>
      <c r="BX324" s="262"/>
      <c r="BY324" s="284"/>
      <c r="BZ324" s="252"/>
      <c r="CA324" s="262"/>
      <c r="CB324" s="284"/>
      <c r="CC324" s="252"/>
      <c r="CD324" s="262"/>
      <c r="CE324" s="284"/>
      <c r="CF324" s="252"/>
      <c r="CG324" s="262"/>
      <c r="CH324" s="284"/>
      <c r="CI324" s="252"/>
      <c r="CJ324" s="262">
        <v>129.80000000000001</v>
      </c>
      <c r="CK324" s="252">
        <v>132.6</v>
      </c>
      <c r="CL324" s="767">
        <v>14.542928156294691</v>
      </c>
      <c r="CM324" s="611">
        <v>12.25</v>
      </c>
      <c r="CN324" s="610">
        <v>27</v>
      </c>
      <c r="CO324" s="611">
        <v>37.64</v>
      </c>
      <c r="CP324" s="770">
        <v>31.532932353759904</v>
      </c>
      <c r="CQ324" s="771">
        <v>39.243490413036881</v>
      </c>
      <c r="CR324" s="266">
        <v>31.4</v>
      </c>
      <c r="CS324" s="266">
        <v>32.53998189964274</v>
      </c>
      <c r="CT324" s="262">
        <v>37.141491654019077</v>
      </c>
      <c r="CU324" s="252">
        <v>49.376046968917066</v>
      </c>
      <c r="CV324" s="604">
        <v>41.768037178984429</v>
      </c>
      <c r="CW324" s="748">
        <v>51.132950315122756</v>
      </c>
      <c r="CX324" s="748">
        <v>63.032708241653403</v>
      </c>
      <c r="CY324" s="605">
        <v>65.331288212286836</v>
      </c>
      <c r="CZ324" s="266">
        <v>97.09</v>
      </c>
      <c r="DA324" s="610">
        <v>113</v>
      </c>
      <c r="DB324" s="642">
        <v>131</v>
      </c>
      <c r="DC324" s="642">
        <v>134</v>
      </c>
      <c r="DD324" s="642">
        <v>135</v>
      </c>
      <c r="DE324" s="611">
        <v>123</v>
      </c>
      <c r="DF324" s="610">
        <v>100.42896355138957</v>
      </c>
      <c r="DG324" s="642">
        <v>117.17777950568166</v>
      </c>
      <c r="DH324" s="768">
        <v>137.60027797751377</v>
      </c>
      <c r="DI324" s="768">
        <v>204.09779834741528</v>
      </c>
      <c r="DJ324" s="769">
        <v>189.48298977376976</v>
      </c>
      <c r="DK324" s="262">
        <v>88</v>
      </c>
      <c r="DL324" s="284">
        <v>99</v>
      </c>
      <c r="DM324" s="284">
        <v>98.5</v>
      </c>
      <c r="DN324" s="252">
        <v>102</v>
      </c>
      <c r="DO324" s="278">
        <v>9.2204769673027194</v>
      </c>
      <c r="DP324" s="251">
        <v>9.6498296975565214</v>
      </c>
      <c r="DQ324" s="251">
        <v>10.729733710699485</v>
      </c>
      <c r="DR324" s="243">
        <v>12.282893911798622</v>
      </c>
      <c r="DS324" s="610">
        <v>15.735940354048505</v>
      </c>
      <c r="DT324" s="642">
        <v>17.926359389368805</v>
      </c>
      <c r="DU324" s="642">
        <v>22.948622284092092</v>
      </c>
      <c r="DV324" s="611">
        <v>25.145080741236168</v>
      </c>
      <c r="DW324" s="749"/>
      <c r="DX324" s="749"/>
      <c r="DY324" s="262">
        <v>1.4</v>
      </c>
      <c r="DZ324" s="284"/>
      <c r="EA324" s="284"/>
      <c r="EB324" s="252">
        <v>5.3</v>
      </c>
      <c r="EC324" s="266"/>
      <c r="ED324" s="266"/>
      <c r="EE324" s="262"/>
      <c r="EF324" s="252"/>
      <c r="EG324" s="262"/>
      <c r="EH324" s="252"/>
      <c r="EI324" s="262"/>
      <c r="EJ324" s="252"/>
      <c r="EK324" s="262"/>
      <c r="EL324" s="284"/>
      <c r="EM324" s="252"/>
      <c r="EN324" s="418">
        <v>49.7</v>
      </c>
      <c r="EO324" s="420">
        <v>53.6</v>
      </c>
      <c r="EP324" s="262"/>
      <c r="EQ324" s="252"/>
      <c r="ER324" s="262"/>
      <c r="ES324" s="252"/>
      <c r="ET324" s="262"/>
      <c r="EU324" s="284"/>
      <c r="EV324" s="284"/>
      <c r="EW324" s="252"/>
      <c r="EX324" s="418">
        <v>15.3</v>
      </c>
      <c r="EY324" s="419">
        <v>16.2</v>
      </c>
      <c r="EZ324" s="419">
        <v>17.5</v>
      </c>
      <c r="FA324" s="420">
        <v>22.6</v>
      </c>
      <c r="FB324" s="262"/>
      <c r="FC324" s="252"/>
      <c r="FD324" s="262"/>
      <c r="FE324" s="284"/>
      <c r="FF324" s="284"/>
      <c r="FG324" s="252"/>
      <c r="FH324" s="262"/>
      <c r="FI324" s="252"/>
      <c r="FJ324" s="262"/>
      <c r="FK324" s="252"/>
      <c r="FL324" s="604">
        <v>92.25595335451095</v>
      </c>
      <c r="FM324" s="605">
        <v>106.4177043575575</v>
      </c>
      <c r="FN324" s="262"/>
      <c r="FO324" s="284"/>
      <c r="FP324" s="284"/>
      <c r="FQ324" s="252"/>
      <c r="FR324" s="262">
        <v>101</v>
      </c>
      <c r="FS324" s="606">
        <v>104</v>
      </c>
      <c r="FT324" s="606">
        <v>115</v>
      </c>
      <c r="FU324" s="643">
        <v>115</v>
      </c>
      <c r="FV324" s="262"/>
      <c r="FW324" s="252"/>
      <c r="FX324" s="262">
        <v>44.5</v>
      </c>
      <c r="FY324" s="252"/>
      <c r="FZ324" s="278">
        <v>82.115549038005327</v>
      </c>
      <c r="GA324" s="243">
        <v>96.867330724143727</v>
      </c>
      <c r="GB324" s="266"/>
      <c r="GC324" s="262"/>
      <c r="GD324" s="252"/>
      <c r="GE324" s="767">
        <v>10.634765322953784</v>
      </c>
      <c r="GF324" s="768">
        <v>10.789377086898622</v>
      </c>
      <c r="GG324" s="768">
        <v>12.281562051786333</v>
      </c>
      <c r="GH324" s="769">
        <v>13.590620520671289</v>
      </c>
      <c r="GI324" s="266"/>
      <c r="GJ324" s="266"/>
      <c r="GK324" s="266"/>
      <c r="GL324" s="266">
        <v>19.399999999999999</v>
      </c>
      <c r="GM324" s="278">
        <v>12.430053727710169</v>
      </c>
      <c r="GN324" s="251">
        <v>12.802518884206574</v>
      </c>
      <c r="GO324" s="251">
        <v>14.696800676672003</v>
      </c>
      <c r="GP324" s="243">
        <v>16.757123678052302</v>
      </c>
      <c r="GQ324" s="278">
        <v>21.650087540618138</v>
      </c>
      <c r="GR324" s="251">
        <v>22.302165905010522</v>
      </c>
      <c r="GS324" s="251">
        <v>24.351151475972593</v>
      </c>
      <c r="GT324" s="243">
        <v>25.522104617964519</v>
      </c>
      <c r="GU324" s="278">
        <v>11.962866337507499</v>
      </c>
      <c r="GV324" s="251">
        <v>13.6607345860455</v>
      </c>
      <c r="GW324" s="251">
        <v>14.343101003171901</v>
      </c>
      <c r="GX324" s="243">
        <v>16.7869999581618</v>
      </c>
      <c r="GY324" s="418">
        <v>11.5</v>
      </c>
      <c r="GZ324" s="419">
        <v>12.5</v>
      </c>
      <c r="HA324" s="419">
        <v>13.8</v>
      </c>
      <c r="HB324" s="420">
        <v>14.9</v>
      </c>
      <c r="HC324" s="266">
        <v>81.900000000000006</v>
      </c>
      <c r="HD324" s="262"/>
      <c r="HE324" s="252"/>
      <c r="HF324" s="610">
        <v>35.459887612160223</v>
      </c>
      <c r="HG324" s="642">
        <v>40.472430141540798</v>
      </c>
      <c r="HH324" s="642">
        <v>42.539815727133551</v>
      </c>
      <c r="HI324" s="611">
        <v>50.762460552232064</v>
      </c>
      <c r="HJ324" s="262"/>
      <c r="HK324" s="252"/>
      <c r="HL324" s="418">
        <v>17.8</v>
      </c>
      <c r="HM324" s="419">
        <v>18.899999999999999</v>
      </c>
      <c r="HN324" s="419">
        <v>25.9</v>
      </c>
      <c r="HO324" s="420">
        <v>28.2</v>
      </c>
      <c r="HP324" s="418">
        <v>97.9</v>
      </c>
      <c r="HQ324" s="605">
        <v>135.93554586090013</v>
      </c>
      <c r="HR324" s="418">
        <v>12</v>
      </c>
      <c r="HS324" s="419">
        <v>12.3</v>
      </c>
      <c r="HT324" s="419">
        <v>14.6</v>
      </c>
      <c r="HU324" s="420">
        <v>15.5</v>
      </c>
      <c r="HV324" s="262"/>
      <c r="HW324" s="252"/>
      <c r="HX324" s="262"/>
      <c r="HY324" s="252"/>
      <c r="HZ324" s="278">
        <v>41.325821381997883</v>
      </c>
      <c r="IA324" s="251">
        <v>42.314887216434109</v>
      </c>
      <c r="IB324" s="251">
        <v>43.599659787854641</v>
      </c>
      <c r="IC324" s="243">
        <v>44.763539166093139</v>
      </c>
      <c r="ID324" s="262"/>
      <c r="IE324" s="252"/>
      <c r="IF324" s="262"/>
      <c r="IG324" s="252"/>
      <c r="IH324" s="262"/>
      <c r="II324" s="284"/>
      <c r="IJ324" s="284"/>
      <c r="IK324" s="252"/>
      <c r="IL324" s="266"/>
      <c r="IM324" s="262"/>
      <c r="IN324" s="252"/>
      <c r="IO324" s="418">
        <v>46.2</v>
      </c>
      <c r="IP324" s="284"/>
      <c r="IQ324" s="284"/>
      <c r="IR324" s="420">
        <v>57.7</v>
      </c>
      <c r="IS324" s="418">
        <v>16.899999999999999</v>
      </c>
      <c r="IT324" s="284"/>
      <c r="IU324" s="284"/>
      <c r="IV324" s="420">
        <v>22.7</v>
      </c>
      <c r="IW324" s="278">
        <v>14.81014771598846</v>
      </c>
      <c r="IX324" s="251">
        <v>15.788909290914619</v>
      </c>
      <c r="IY324" s="251">
        <v>17.699981751589579</v>
      </c>
      <c r="IZ324" s="243">
        <v>20.772774522806777</v>
      </c>
      <c r="JA324" s="266"/>
      <c r="JB324" s="262">
        <v>112.65729106604988</v>
      </c>
      <c r="JC324" s="284">
        <v>115.73999641526329</v>
      </c>
      <c r="JD324" s="284">
        <v>145.02625724288833</v>
      </c>
      <c r="JE324" s="252">
        <v>147.51844624368582</v>
      </c>
      <c r="JF324" s="262"/>
      <c r="JG324" s="284"/>
      <c r="JH324" s="252"/>
      <c r="JI324" s="262"/>
      <c r="JJ324" s="252"/>
      <c r="JK324" s="278">
        <v>11.133662381229161</v>
      </c>
      <c r="JL324" s="251">
        <v>11.849907960541222</v>
      </c>
      <c r="JM324" s="251">
        <v>12.400154864703609</v>
      </c>
      <c r="JN324" s="243">
        <v>13.574666550732598</v>
      </c>
      <c r="JO324" s="418">
        <v>61.9</v>
      </c>
      <c r="JP324" s="420">
        <v>51.4</v>
      </c>
      <c r="JQ324" s="278">
        <v>10.679729150378625</v>
      </c>
      <c r="JR324" s="251">
        <v>11.549846840675068</v>
      </c>
      <c r="JS324" s="251">
        <v>12.524032443866167</v>
      </c>
      <c r="JT324" s="243">
        <v>12.758644566408325</v>
      </c>
      <c r="JU324" s="418">
        <v>42.5</v>
      </c>
      <c r="JV324" s="284"/>
      <c r="JW324" s="284"/>
      <c r="JX324" s="420">
        <v>62.6</v>
      </c>
      <c r="JY324" s="262">
        <v>95.192008026499053</v>
      </c>
      <c r="JZ324" s="284">
        <v>92.124930196773349</v>
      </c>
      <c r="KA324" s="284">
        <v>110.19505319368064</v>
      </c>
      <c r="KB324" s="252">
        <v>105.63659375741317</v>
      </c>
      <c r="KC324" s="262"/>
      <c r="KD324" s="284"/>
      <c r="KE324" s="284"/>
      <c r="KF324" s="284"/>
    </row>
    <row r="325" spans="1:292" s="151" customFormat="1" ht="14">
      <c r="A325" s="875"/>
      <c r="B325" s="766" t="s">
        <v>539</v>
      </c>
      <c r="C325" s="266"/>
      <c r="D325" s="610">
        <v>55.274005665006655</v>
      </c>
      <c r="E325" s="642">
        <v>59.195059965974401</v>
      </c>
      <c r="F325" s="642">
        <v>59.963171597789227</v>
      </c>
      <c r="G325" s="642">
        <v>63.089045776564014</v>
      </c>
      <c r="H325" s="611">
        <v>65.354358663133752</v>
      </c>
      <c r="I325" s="418">
        <v>10.8</v>
      </c>
      <c r="J325" s="419">
        <v>12.2</v>
      </c>
      <c r="K325" s="419">
        <v>12.4</v>
      </c>
      <c r="L325" s="420">
        <v>12.9</v>
      </c>
      <c r="M325" s="604">
        <v>40.7565559363549</v>
      </c>
      <c r="N325" s="284"/>
      <c r="O325" s="284"/>
      <c r="P325" s="605">
        <v>57.808386559435569</v>
      </c>
      <c r="Q325" s="262"/>
      <c r="R325" s="284"/>
      <c r="S325" s="284"/>
      <c r="T325" s="252"/>
      <c r="U325" s="262"/>
      <c r="V325" s="284"/>
      <c r="W325" s="252"/>
      <c r="X325" s="767">
        <v>33.936784389045307</v>
      </c>
      <c r="Y325" s="768">
        <v>35.384952404162213</v>
      </c>
      <c r="Z325" s="768">
        <v>40.137139137828541</v>
      </c>
      <c r="AA325" s="769">
        <v>52.283947288202356</v>
      </c>
      <c r="AB325" s="262">
        <v>43.5</v>
      </c>
      <c r="AC325" s="284">
        <v>45.9</v>
      </c>
      <c r="AD325" s="284">
        <v>47.7</v>
      </c>
      <c r="AE325" s="252">
        <v>60.3</v>
      </c>
      <c r="AF325" s="418"/>
      <c r="AG325" s="284"/>
      <c r="AH325" s="284"/>
      <c r="AI325" s="419"/>
      <c r="AJ325" s="420"/>
      <c r="AK325" s="418">
        <v>25.45119702863277</v>
      </c>
      <c r="AL325" s="284"/>
      <c r="AM325" s="284"/>
      <c r="AN325" s="420">
        <v>43.1</v>
      </c>
      <c r="AO325" s="418">
        <v>24.2</v>
      </c>
      <c r="AP325" s="420">
        <v>24.1</v>
      </c>
      <c r="AQ325" s="767">
        <v>13.411844155263489</v>
      </c>
      <c r="AR325" s="768">
        <v>11.862284758865611</v>
      </c>
      <c r="AS325" s="768">
        <v>17.784689874976873</v>
      </c>
      <c r="AT325" s="769">
        <v>15.548300656648061</v>
      </c>
      <c r="AU325" s="418">
        <v>12.9</v>
      </c>
      <c r="AV325" s="419">
        <v>13.6</v>
      </c>
      <c r="AW325" s="419">
        <v>16.8</v>
      </c>
      <c r="AX325" s="420">
        <v>17.100000000000001</v>
      </c>
      <c r="AY325" s="418"/>
      <c r="AZ325" s="419"/>
      <c r="BA325" s="419"/>
      <c r="BB325" s="420"/>
      <c r="BC325" s="278">
        <v>6.1628287185985675</v>
      </c>
      <c r="BD325" s="251">
        <v>6.6254774734930946</v>
      </c>
      <c r="BE325" s="251">
        <v>7.3467307738066605</v>
      </c>
      <c r="BF325" s="243">
        <v>7.760398934140043</v>
      </c>
      <c r="BG325" s="418">
        <v>6.6</v>
      </c>
      <c r="BH325" s="284"/>
      <c r="BI325" s="284"/>
      <c r="BJ325" s="420">
        <v>7.9</v>
      </c>
      <c r="BK325" s="262"/>
      <c r="BL325" s="252"/>
      <c r="BM325" s="610">
        <v>14.544531690788242</v>
      </c>
      <c r="BN325" s="642">
        <v>14.912574378841484</v>
      </c>
      <c r="BO325" s="642">
        <v>16.622636211787309</v>
      </c>
      <c r="BP325" s="611">
        <v>23.004756747302217</v>
      </c>
      <c r="BQ325" s="266"/>
      <c r="BR325" s="262"/>
      <c r="BS325" s="284"/>
      <c r="BT325" s="252"/>
      <c r="BU325" s="262"/>
      <c r="BV325" s="284"/>
      <c r="BW325" s="252"/>
      <c r="BX325" s="262"/>
      <c r="BY325" s="284"/>
      <c r="BZ325" s="252"/>
      <c r="CA325" s="262"/>
      <c r="CB325" s="284"/>
      <c r="CC325" s="252"/>
      <c r="CD325" s="262"/>
      <c r="CE325" s="284"/>
      <c r="CF325" s="252"/>
      <c r="CG325" s="262"/>
      <c r="CH325" s="284"/>
      <c r="CI325" s="252"/>
      <c r="CJ325" s="262">
        <v>75.92</v>
      </c>
      <c r="CK325" s="252">
        <v>76.36</v>
      </c>
      <c r="CL325" s="767">
        <v>7.3877580948663057</v>
      </c>
      <c r="CM325" s="611">
        <v>13.95</v>
      </c>
      <c r="CN325" s="610">
        <v>14.7</v>
      </c>
      <c r="CO325" s="611">
        <v>22.54</v>
      </c>
      <c r="CP325" s="770">
        <v>7.5188597911909714</v>
      </c>
      <c r="CQ325" s="771">
        <v>9.3589174169252587</v>
      </c>
      <c r="CR325" s="266">
        <v>7.78</v>
      </c>
      <c r="CS325" s="266">
        <v>11.224169051920553</v>
      </c>
      <c r="CT325" s="262">
        <v>21.646225467925181</v>
      </c>
      <c r="CU325" s="252">
        <v>27.505940449957556</v>
      </c>
      <c r="CV325" s="604">
        <v>30.405127577914335</v>
      </c>
      <c r="CW325" s="748">
        <v>36.364865145201442</v>
      </c>
      <c r="CX325" s="748">
        <v>42.751167084184829</v>
      </c>
      <c r="CY325" s="605">
        <v>43.147330889122344</v>
      </c>
      <c r="CZ325" s="266">
        <v>50.35</v>
      </c>
      <c r="DA325" s="610">
        <v>61.1</v>
      </c>
      <c r="DB325" s="642">
        <v>73</v>
      </c>
      <c r="DC325" s="642">
        <v>74.400000000000006</v>
      </c>
      <c r="DD325" s="642">
        <v>81</v>
      </c>
      <c r="DE325" s="611">
        <v>74.8</v>
      </c>
      <c r="DF325" s="610">
        <v>51.79370223462896</v>
      </c>
      <c r="DG325" s="642">
        <v>61.316937106616137</v>
      </c>
      <c r="DH325" s="768">
        <v>71.017743511095588</v>
      </c>
      <c r="DI325" s="768">
        <v>106.55245520751419</v>
      </c>
      <c r="DJ325" s="769">
        <v>99.012055950802676</v>
      </c>
      <c r="DK325" s="262">
        <v>47.9</v>
      </c>
      <c r="DL325" s="284">
        <v>55.5</v>
      </c>
      <c r="DM325" s="284">
        <v>54.2</v>
      </c>
      <c r="DN325" s="252">
        <v>63.6</v>
      </c>
      <c r="DO325" s="278">
        <v>6.0400932968276511</v>
      </c>
      <c r="DP325" s="251">
        <v>6.2997314081644014</v>
      </c>
      <c r="DQ325" s="251">
        <v>7.0402618101768955</v>
      </c>
      <c r="DR325" s="243">
        <v>8.0574366122707843</v>
      </c>
      <c r="DS325" s="610">
        <v>11.929644323670658</v>
      </c>
      <c r="DT325" s="642">
        <v>11.267833502217453</v>
      </c>
      <c r="DU325" s="642">
        <v>15.42939790071801</v>
      </c>
      <c r="DV325" s="611">
        <v>18.969662943681804</v>
      </c>
      <c r="DW325" s="749"/>
      <c r="DX325" s="749"/>
      <c r="DY325" s="262"/>
      <c r="DZ325" s="284"/>
      <c r="EA325" s="284"/>
      <c r="EB325" s="252">
        <v>1.8</v>
      </c>
      <c r="EC325" s="266"/>
      <c r="ED325" s="266"/>
      <c r="EE325" s="262"/>
      <c r="EF325" s="252"/>
      <c r="EG325" s="262"/>
      <c r="EH325" s="252"/>
      <c r="EI325" s="262"/>
      <c r="EJ325" s="252"/>
      <c r="EK325" s="262"/>
      <c r="EL325" s="284"/>
      <c r="EM325" s="252"/>
      <c r="EN325" s="418">
        <v>20.100000000000001</v>
      </c>
      <c r="EO325" s="420">
        <v>22.7</v>
      </c>
      <c r="EP325" s="262"/>
      <c r="EQ325" s="252"/>
      <c r="ER325" s="262"/>
      <c r="ES325" s="252"/>
      <c r="ET325" s="262"/>
      <c r="EU325" s="284"/>
      <c r="EV325" s="284"/>
      <c r="EW325" s="252"/>
      <c r="EX325" s="418">
        <v>8.99</v>
      </c>
      <c r="EY325" s="419">
        <v>9.6</v>
      </c>
      <c r="EZ325" s="419">
        <v>11.6</v>
      </c>
      <c r="FA325" s="420">
        <v>14.1</v>
      </c>
      <c r="FB325" s="262"/>
      <c r="FC325" s="252"/>
      <c r="FD325" s="262"/>
      <c r="FE325" s="284"/>
      <c r="FF325" s="284"/>
      <c r="FG325" s="252"/>
      <c r="FH325" s="262"/>
      <c r="FI325" s="252"/>
      <c r="FJ325" s="262"/>
      <c r="FK325" s="252"/>
      <c r="FL325" s="604">
        <v>45.914413604601577</v>
      </c>
      <c r="FM325" s="605">
        <v>51.830200961902904</v>
      </c>
      <c r="FN325" s="262"/>
      <c r="FO325" s="284"/>
      <c r="FP325" s="284"/>
      <c r="FQ325" s="252"/>
      <c r="FR325" s="262">
        <v>57</v>
      </c>
      <c r="FS325" s="606">
        <v>60</v>
      </c>
      <c r="FT325" s="606">
        <v>66</v>
      </c>
      <c r="FU325" s="643">
        <v>69</v>
      </c>
      <c r="FV325" s="262"/>
      <c r="FW325" s="252"/>
      <c r="FX325" s="262">
        <v>24.5</v>
      </c>
      <c r="FY325" s="252"/>
      <c r="FZ325" s="278">
        <v>41.681261762528578</v>
      </c>
      <c r="GA325" s="243">
        <v>48.488688525604601</v>
      </c>
      <c r="GB325" s="266"/>
      <c r="GC325" s="262"/>
      <c r="GD325" s="252"/>
      <c r="GE325" s="767">
        <v>5.0905126313487346</v>
      </c>
      <c r="GF325" s="768">
        <v>5.6787825170336905</v>
      </c>
      <c r="GG325" s="768">
        <v>5.5838886457616823</v>
      </c>
      <c r="GH325" s="769">
        <v>6.4170680457783593</v>
      </c>
      <c r="GI325" s="266"/>
      <c r="GJ325" s="266"/>
      <c r="GK325" s="266"/>
      <c r="GL325" s="266">
        <v>0</v>
      </c>
      <c r="GM325" s="278">
        <v>8.2169952742698662</v>
      </c>
      <c r="GN325" s="251">
        <v>8.4753043630151055</v>
      </c>
      <c r="GO325" s="251">
        <v>9.7078238493357478</v>
      </c>
      <c r="GP325" s="243">
        <v>11.126407529114029</v>
      </c>
      <c r="GQ325" s="278">
        <v>8.9758004512849769</v>
      </c>
      <c r="GR325" s="251">
        <v>9.1251741174080756</v>
      </c>
      <c r="GS325" s="251">
        <v>9.6739906319944122</v>
      </c>
      <c r="GT325" s="243">
        <v>11.300460067238571</v>
      </c>
      <c r="GU325" s="278">
        <v>7.5852357354242104</v>
      </c>
      <c r="GV325" s="251">
        <v>8.6271279652835293</v>
      </c>
      <c r="GW325" s="251">
        <v>9.5781366154208207</v>
      </c>
      <c r="GX325" s="243">
        <v>11.413900038027601</v>
      </c>
      <c r="GY325" s="418">
        <v>8.23</v>
      </c>
      <c r="GZ325" s="419">
        <v>9.57</v>
      </c>
      <c r="HA325" s="419">
        <v>10.3</v>
      </c>
      <c r="HB325" s="420">
        <v>10.6</v>
      </c>
      <c r="HC325" s="266">
        <v>43.1</v>
      </c>
      <c r="HD325" s="262"/>
      <c r="HE325" s="252"/>
      <c r="HF325" s="610">
        <v>25.818914397546653</v>
      </c>
      <c r="HG325" s="642">
        <v>29.468079275440559</v>
      </c>
      <c r="HH325" s="642">
        <v>31.964603595623192</v>
      </c>
      <c r="HI325" s="611">
        <v>38.729105064642468</v>
      </c>
      <c r="HJ325" s="262"/>
      <c r="HK325" s="252"/>
      <c r="HL325" s="418">
        <v>12.6</v>
      </c>
      <c r="HM325" s="419">
        <v>13.3</v>
      </c>
      <c r="HN325" s="419">
        <v>17.8</v>
      </c>
      <c r="HO325" s="420">
        <v>19.399999999999999</v>
      </c>
      <c r="HP325" s="418">
        <v>45.4</v>
      </c>
      <c r="HQ325" s="605">
        <v>63.048985091197579</v>
      </c>
      <c r="HR325" s="418">
        <v>8</v>
      </c>
      <c r="HS325" s="419">
        <v>8.4499999999999993</v>
      </c>
      <c r="HT325" s="419">
        <v>9.73</v>
      </c>
      <c r="HU325" s="420">
        <v>11</v>
      </c>
      <c r="HV325" s="262"/>
      <c r="HW325" s="252"/>
      <c r="HX325" s="262"/>
      <c r="HY325" s="252"/>
      <c r="HZ325" s="278">
        <v>33.913606168783453</v>
      </c>
      <c r="IA325" s="251">
        <v>34.752345957171144</v>
      </c>
      <c r="IB325" s="251">
        <v>35.393657562145307</v>
      </c>
      <c r="IC325" s="243">
        <v>37.021067709533405</v>
      </c>
      <c r="ID325" s="262"/>
      <c r="IE325" s="252"/>
      <c r="IF325" s="262"/>
      <c r="IG325" s="252"/>
      <c r="IH325" s="262"/>
      <c r="II325" s="284"/>
      <c r="IJ325" s="284"/>
      <c r="IK325" s="252"/>
      <c r="IL325" s="266"/>
      <c r="IM325" s="262"/>
      <c r="IN325" s="252"/>
      <c r="IO325" s="418">
        <v>31.3</v>
      </c>
      <c r="IP325" s="284"/>
      <c r="IQ325" s="284"/>
      <c r="IR325" s="420">
        <v>38.9</v>
      </c>
      <c r="IS325" s="418">
        <v>11.2</v>
      </c>
      <c r="IT325" s="284"/>
      <c r="IU325" s="284"/>
      <c r="IV325" s="420">
        <v>14.7</v>
      </c>
      <c r="IW325" s="278">
        <v>10.673461669647814</v>
      </c>
      <c r="IX325" s="251">
        <v>11.209009818594707</v>
      </c>
      <c r="IY325" s="251">
        <v>12.724427454199512</v>
      </c>
      <c r="IZ325" s="243">
        <v>15.348008807361191</v>
      </c>
      <c r="JA325" s="266"/>
      <c r="JB325" s="262">
        <v>57.823239902193428</v>
      </c>
      <c r="JC325" s="284">
        <v>58.745184157316217</v>
      </c>
      <c r="JD325" s="284">
        <v>72.218093431735312</v>
      </c>
      <c r="JE325" s="252">
        <v>79.702216566709637</v>
      </c>
      <c r="JF325" s="262"/>
      <c r="JG325" s="284"/>
      <c r="JH325" s="252"/>
      <c r="JI325" s="262"/>
      <c r="JJ325" s="252"/>
      <c r="JK325" s="278">
        <v>9.1435239419466292</v>
      </c>
      <c r="JL325" s="251">
        <v>9.6055971180238764</v>
      </c>
      <c r="JM325" s="251">
        <v>9.8065010285332441</v>
      </c>
      <c r="JN325" s="243">
        <v>10.840451964392035</v>
      </c>
      <c r="JO325" s="418">
        <v>31.5</v>
      </c>
      <c r="JP325" s="420">
        <v>26</v>
      </c>
      <c r="JQ325" s="278">
        <v>6.8993571050848326</v>
      </c>
      <c r="JR325" s="251">
        <v>7.4751143144000034</v>
      </c>
      <c r="JS325" s="251">
        <v>7.8590609580642914</v>
      </c>
      <c r="JT325" s="243">
        <v>8.0995984181224063</v>
      </c>
      <c r="JU325" s="418">
        <v>23.7</v>
      </c>
      <c r="JV325" s="284"/>
      <c r="JW325" s="284"/>
      <c r="JX325" s="420">
        <v>34.5</v>
      </c>
      <c r="JY325" s="262">
        <v>51.192665000263879</v>
      </c>
      <c r="JZ325" s="284">
        <v>49.445431723440414</v>
      </c>
      <c r="KA325" s="284">
        <v>61.406174749721664</v>
      </c>
      <c r="KB325" s="252">
        <v>60.32638489686353</v>
      </c>
      <c r="KC325" s="262"/>
      <c r="KD325" s="284"/>
      <c r="KE325" s="284"/>
      <c r="KF325" s="284"/>
    </row>
    <row r="326" spans="1:292" s="151" customFormat="1" ht="14">
      <c r="A326" s="875"/>
      <c r="B326" s="766" t="s">
        <v>554</v>
      </c>
      <c r="C326" s="266"/>
      <c r="D326" s="610">
        <v>27.100080155653508</v>
      </c>
      <c r="E326" s="642">
        <v>27.561620616262104</v>
      </c>
      <c r="F326" s="642">
        <v>30.095324600953553</v>
      </c>
      <c r="G326" s="642">
        <v>31.373059967729244</v>
      </c>
      <c r="H326" s="611">
        <v>34.526574981012864</v>
      </c>
      <c r="I326" s="418">
        <v>94.9</v>
      </c>
      <c r="J326" s="419">
        <v>113</v>
      </c>
      <c r="K326" s="419">
        <v>118</v>
      </c>
      <c r="L326" s="420">
        <v>143</v>
      </c>
      <c r="M326" s="604">
        <v>77.622773542082854</v>
      </c>
      <c r="N326" s="284"/>
      <c r="O326" s="284"/>
      <c r="P326" s="605">
        <v>104.58408212072413</v>
      </c>
      <c r="Q326" s="262"/>
      <c r="R326" s="284"/>
      <c r="S326" s="284"/>
      <c r="T326" s="252"/>
      <c r="U326" s="262"/>
      <c r="V326" s="284"/>
      <c r="W326" s="252"/>
      <c r="X326" s="767">
        <v>25.364956981651559</v>
      </c>
      <c r="Y326" s="768">
        <v>23.807725615929279</v>
      </c>
      <c r="Z326" s="768">
        <v>27.006412308923057</v>
      </c>
      <c r="AA326" s="769">
        <v>35.374160314064419</v>
      </c>
      <c r="AB326" s="262">
        <v>6.133549526253181</v>
      </c>
      <c r="AC326" s="284">
        <v>6.6002691509544515</v>
      </c>
      <c r="AD326" s="284">
        <v>7.0487850431540888</v>
      </c>
      <c r="AE326" s="252">
        <v>8.9729030808262955</v>
      </c>
      <c r="AF326" s="418"/>
      <c r="AG326" s="284"/>
      <c r="AH326" s="284"/>
      <c r="AI326" s="419"/>
      <c r="AJ326" s="420"/>
      <c r="AK326" s="418">
        <v>56.964370632592619</v>
      </c>
      <c r="AL326" s="284"/>
      <c r="AM326" s="284"/>
      <c r="AN326" s="420">
        <v>103.6</v>
      </c>
      <c r="AO326" s="418">
        <v>13.5</v>
      </c>
      <c r="AP326" s="420">
        <v>13.1</v>
      </c>
      <c r="AQ326" s="767">
        <v>42.63503661121419</v>
      </c>
      <c r="AR326" s="768">
        <v>48.091442322611442</v>
      </c>
      <c r="AS326" s="768">
        <v>58.398484365490326</v>
      </c>
      <c r="AT326" s="769">
        <v>55.313910425214097</v>
      </c>
      <c r="AU326" s="418">
        <v>57.2</v>
      </c>
      <c r="AV326" s="419">
        <v>58.8</v>
      </c>
      <c r="AW326" s="419">
        <v>78.400000000000006</v>
      </c>
      <c r="AX326" s="420">
        <v>83.4</v>
      </c>
      <c r="AY326" s="418"/>
      <c r="AZ326" s="419"/>
      <c r="BA326" s="419"/>
      <c r="BB326" s="420"/>
      <c r="BC326" s="278">
        <v>267.50380818263142</v>
      </c>
      <c r="BD326" s="251">
        <v>284.02898864853836</v>
      </c>
      <c r="BE326" s="251">
        <v>316.39166487755836</v>
      </c>
      <c r="BF326" s="243">
        <v>341.96244543566445</v>
      </c>
      <c r="BG326" s="418">
        <v>152.19999999999999</v>
      </c>
      <c r="BH326" s="284"/>
      <c r="BI326" s="284"/>
      <c r="BJ326" s="420">
        <v>184.2</v>
      </c>
      <c r="BK326" s="262"/>
      <c r="BL326" s="252"/>
      <c r="BM326" s="610">
        <v>24.585151019882851</v>
      </c>
      <c r="BN326" s="642">
        <v>26.965894931860269</v>
      </c>
      <c r="BO326" s="642">
        <v>28.119621699886572</v>
      </c>
      <c r="BP326" s="611">
        <v>41.415521914610672</v>
      </c>
      <c r="BQ326" s="266"/>
      <c r="BR326" s="262"/>
      <c r="BS326" s="284"/>
      <c r="BT326" s="252"/>
      <c r="BU326" s="262"/>
      <c r="BV326" s="284"/>
      <c r="BW326" s="252"/>
      <c r="BX326" s="262"/>
      <c r="BY326" s="284"/>
      <c r="BZ326" s="252"/>
      <c r="CA326" s="262"/>
      <c r="CB326" s="284"/>
      <c r="CC326" s="252"/>
      <c r="CD326" s="262"/>
      <c r="CE326" s="284"/>
      <c r="CF326" s="252"/>
      <c r="CG326" s="262"/>
      <c r="CH326" s="284"/>
      <c r="CI326" s="252"/>
      <c r="CJ326" s="262">
        <v>278.12</v>
      </c>
      <c r="CK326" s="252">
        <v>292.05</v>
      </c>
      <c r="CL326" s="767">
        <v>31.187821387658865</v>
      </c>
      <c r="CM326" s="611">
        <v>52.18</v>
      </c>
      <c r="CN326" s="610">
        <v>24.2</v>
      </c>
      <c r="CO326" s="611">
        <v>35.1</v>
      </c>
      <c r="CP326" s="770">
        <v>28.086796283967722</v>
      </c>
      <c r="CQ326" s="771">
        <v>35.280431622981219</v>
      </c>
      <c r="CR326" s="266">
        <v>29.638480606642212</v>
      </c>
      <c r="CS326" s="266">
        <v>6.7160878115378946</v>
      </c>
      <c r="CT326" s="262">
        <v>97.670627306851131</v>
      </c>
      <c r="CU326" s="252">
        <v>123.71253146594162</v>
      </c>
      <c r="CV326" s="604">
        <v>93.44238529316813</v>
      </c>
      <c r="CW326" s="748">
        <v>101.31533225167715</v>
      </c>
      <c r="CX326" s="748">
        <v>117.03091178588897</v>
      </c>
      <c r="CY326" s="605">
        <v>129.63348753520003</v>
      </c>
      <c r="CZ326" s="266">
        <v>115.4</v>
      </c>
      <c r="DA326" s="610">
        <v>249.2</v>
      </c>
      <c r="DB326" s="642">
        <v>293.7</v>
      </c>
      <c r="DC326" s="642">
        <v>302.8</v>
      </c>
      <c r="DD326" s="642">
        <v>313.7</v>
      </c>
      <c r="DE326" s="611">
        <v>272</v>
      </c>
      <c r="DF326" s="610">
        <v>23.740023140513127</v>
      </c>
      <c r="DG326" s="642">
        <v>26.571209512586421</v>
      </c>
      <c r="DH326" s="768">
        <v>30.721573700457231</v>
      </c>
      <c r="DI326" s="768">
        <v>41.861568843793869</v>
      </c>
      <c r="DJ326" s="769">
        <v>34.60589649649004</v>
      </c>
      <c r="DK326" s="262">
        <v>196.6</v>
      </c>
      <c r="DL326" s="284">
        <v>223.2</v>
      </c>
      <c r="DM326" s="284">
        <v>217.7</v>
      </c>
      <c r="DN326" s="252">
        <v>243.1</v>
      </c>
      <c r="DO326" s="278">
        <v>44.951472513772615</v>
      </c>
      <c r="DP326" s="251">
        <v>49.567461417271332</v>
      </c>
      <c r="DQ326" s="251">
        <v>56.087899487729651</v>
      </c>
      <c r="DR326" s="243">
        <v>62.640100315127121</v>
      </c>
      <c r="DS326" s="610">
        <v>10.422885093833093</v>
      </c>
      <c r="DT326" s="642">
        <v>11.202575252113737</v>
      </c>
      <c r="DU326" s="642">
        <v>16.143075315080107</v>
      </c>
      <c r="DV326" s="611">
        <v>20.098301830608008</v>
      </c>
      <c r="DW326" s="749"/>
      <c r="DX326" s="749"/>
      <c r="DY326" s="262"/>
      <c r="DZ326" s="284"/>
      <c r="EA326" s="284"/>
      <c r="EB326" s="252"/>
      <c r="EC326" s="266"/>
      <c r="ED326" s="266"/>
      <c r="EE326" s="262"/>
      <c r="EF326" s="252"/>
      <c r="EG326" s="262"/>
      <c r="EH326" s="252"/>
      <c r="EI326" s="262"/>
      <c r="EJ326" s="252"/>
      <c r="EK326" s="262"/>
      <c r="EL326" s="284"/>
      <c r="EM326" s="252"/>
      <c r="EN326" s="418">
        <v>71</v>
      </c>
      <c r="EO326" s="420">
        <v>74.8</v>
      </c>
      <c r="EP326" s="262"/>
      <c r="EQ326" s="252"/>
      <c r="ER326" s="262"/>
      <c r="ES326" s="252"/>
      <c r="ET326" s="262"/>
      <c r="EU326" s="284"/>
      <c r="EV326" s="284"/>
      <c r="EW326" s="252"/>
      <c r="EX326" s="418">
        <v>54.4</v>
      </c>
      <c r="EY326" s="419">
        <v>57.5</v>
      </c>
      <c r="EZ326" s="419">
        <v>67</v>
      </c>
      <c r="FA326" s="420">
        <v>75</v>
      </c>
      <c r="FB326" s="262"/>
      <c r="FC326" s="252"/>
      <c r="FD326" s="262"/>
      <c r="FE326" s="284"/>
      <c r="FF326" s="284"/>
      <c r="FG326" s="252"/>
      <c r="FH326" s="262"/>
      <c r="FI326" s="252"/>
      <c r="FJ326" s="262"/>
      <c r="FK326" s="252"/>
      <c r="FL326" s="604">
        <v>14.384671604872548</v>
      </c>
      <c r="FM326" s="605">
        <v>15.055184337260993</v>
      </c>
      <c r="FN326" s="262"/>
      <c r="FO326" s="284"/>
      <c r="FP326" s="284"/>
      <c r="FQ326" s="252"/>
      <c r="FR326" s="262">
        <v>180</v>
      </c>
      <c r="FS326" s="606">
        <v>191</v>
      </c>
      <c r="FT326" s="606">
        <v>219</v>
      </c>
      <c r="FU326" s="643">
        <v>208</v>
      </c>
      <c r="FV326" s="262"/>
      <c r="FW326" s="252"/>
      <c r="FX326" s="262">
        <v>132</v>
      </c>
      <c r="FY326" s="252"/>
      <c r="FZ326" s="278">
        <v>40.305275881091816</v>
      </c>
      <c r="GA326" s="243">
        <v>39.001936192374714</v>
      </c>
      <c r="GB326" s="266"/>
      <c r="GC326" s="262"/>
      <c r="GD326" s="252"/>
      <c r="GE326" s="767">
        <v>41.47730127843505</v>
      </c>
      <c r="GF326" s="768">
        <v>44.974698106680904</v>
      </c>
      <c r="GG326" s="768">
        <v>49.248063947292195</v>
      </c>
      <c r="GH326" s="769">
        <v>54.132298882853412</v>
      </c>
      <c r="GI326" s="266"/>
      <c r="GJ326" s="266"/>
      <c r="GK326" s="266"/>
      <c r="GL326" s="266">
        <v>19.600000000000001</v>
      </c>
      <c r="GM326" s="278">
        <v>62.947776876524934</v>
      </c>
      <c r="GN326" s="251">
        <v>66.100462468326768</v>
      </c>
      <c r="GO326" s="251">
        <v>72.568714465478521</v>
      </c>
      <c r="GP326" s="243">
        <v>78.680337993068775</v>
      </c>
      <c r="GQ326" s="278">
        <v>109.19157546248503</v>
      </c>
      <c r="GR326" s="251">
        <v>113.07103685886155</v>
      </c>
      <c r="GS326" s="251">
        <v>122.75946399352603</v>
      </c>
      <c r="GT326" s="243">
        <v>129.36037481985633</v>
      </c>
      <c r="GU326" s="278">
        <v>54.792768489393097</v>
      </c>
      <c r="GV326" s="251">
        <v>57.988861383773603</v>
      </c>
      <c r="GW326" s="251">
        <v>63.586140852731397</v>
      </c>
      <c r="GX326" s="243">
        <v>73.760215476747405</v>
      </c>
      <c r="GY326" s="418">
        <v>49.4</v>
      </c>
      <c r="GZ326" s="419">
        <v>54.6</v>
      </c>
      <c r="HA326" s="419">
        <v>57.4</v>
      </c>
      <c r="HB326" s="420">
        <v>63.4</v>
      </c>
      <c r="HC326" s="266">
        <v>93.7</v>
      </c>
      <c r="HD326" s="262"/>
      <c r="HE326" s="252"/>
      <c r="HF326" s="610">
        <v>11.955978495740522</v>
      </c>
      <c r="HG326" s="642">
        <v>14.538765102431398</v>
      </c>
      <c r="HH326" s="642">
        <v>16.191793941480519</v>
      </c>
      <c r="HI326" s="611">
        <v>18.722501369490644</v>
      </c>
      <c r="HJ326" s="262"/>
      <c r="HK326" s="252"/>
      <c r="HL326" s="418">
        <v>26.4</v>
      </c>
      <c r="HM326" s="419">
        <v>28.6</v>
      </c>
      <c r="HN326" s="419">
        <v>36.700000000000003</v>
      </c>
      <c r="HO326" s="420">
        <v>42.4</v>
      </c>
      <c r="HP326" s="418">
        <v>85.9</v>
      </c>
      <c r="HQ326" s="605">
        <v>119.29776159143728</v>
      </c>
      <c r="HR326" s="418">
        <v>36.700000000000003</v>
      </c>
      <c r="HS326" s="419">
        <v>39.5</v>
      </c>
      <c r="HT326" s="419">
        <v>43.3</v>
      </c>
      <c r="HU326" s="420">
        <v>47.8</v>
      </c>
      <c r="HV326" s="262"/>
      <c r="HW326" s="252"/>
      <c r="HX326" s="262"/>
      <c r="HY326" s="252"/>
      <c r="HZ326" s="278">
        <v>106.74563942009125</v>
      </c>
      <c r="IA326" s="251">
        <v>113.00047904425033</v>
      </c>
      <c r="IB326" s="251">
        <v>118.90317308987677</v>
      </c>
      <c r="IC326" s="243">
        <v>124.99965175040772</v>
      </c>
      <c r="ID326" s="262"/>
      <c r="IE326" s="252"/>
      <c r="IF326" s="262"/>
      <c r="IG326" s="252"/>
      <c r="IH326" s="262"/>
      <c r="II326" s="284"/>
      <c r="IJ326" s="284"/>
      <c r="IK326" s="252"/>
      <c r="IL326" s="266"/>
      <c r="IM326" s="262"/>
      <c r="IN326" s="252"/>
      <c r="IO326" s="418">
        <v>61.2</v>
      </c>
      <c r="IP326" s="284"/>
      <c r="IQ326" s="284"/>
      <c r="IR326" s="420">
        <v>78.2</v>
      </c>
      <c r="IS326" s="418">
        <v>59.9</v>
      </c>
      <c r="IT326" s="284"/>
      <c r="IU326" s="284"/>
      <c r="IV326" s="420">
        <v>75.900000000000006</v>
      </c>
      <c r="IW326" s="278">
        <v>74.564167101322468</v>
      </c>
      <c r="IX326" s="251">
        <v>79.07088551481057</v>
      </c>
      <c r="IY326" s="251">
        <v>90.314880753744106</v>
      </c>
      <c r="IZ326" s="243">
        <v>97.703341257465638</v>
      </c>
      <c r="JA326" s="266"/>
      <c r="JB326" s="262">
        <v>23.461771297158059</v>
      </c>
      <c r="JC326" s="284">
        <v>25.582867059286656</v>
      </c>
      <c r="JD326" s="284">
        <v>28.325170333316571</v>
      </c>
      <c r="JE326" s="252">
        <v>30.165050622971833</v>
      </c>
      <c r="JF326" s="262"/>
      <c r="JG326" s="284"/>
      <c r="JH326" s="252"/>
      <c r="JI326" s="262"/>
      <c r="JJ326" s="252"/>
      <c r="JK326" s="278">
        <v>56.629448671579361</v>
      </c>
      <c r="JL326" s="251">
        <v>59.489779645563623</v>
      </c>
      <c r="JM326" s="251">
        <v>64.7239921410428</v>
      </c>
      <c r="JN326" s="243">
        <v>68.19981822871344</v>
      </c>
      <c r="JO326" s="418">
        <v>18.7</v>
      </c>
      <c r="JP326" s="420">
        <v>16.2</v>
      </c>
      <c r="JQ326" s="278">
        <v>55.45921508599848</v>
      </c>
      <c r="JR326" s="251">
        <v>58.478114650809843</v>
      </c>
      <c r="JS326" s="251">
        <v>63.013134325047126</v>
      </c>
      <c r="JT326" s="243">
        <v>66.317275909216292</v>
      </c>
      <c r="JU326" s="418">
        <v>53.5</v>
      </c>
      <c r="JV326" s="284"/>
      <c r="JW326" s="284"/>
      <c r="JX326" s="420">
        <v>75.7</v>
      </c>
      <c r="JY326" s="262">
        <v>22.737400862021214</v>
      </c>
      <c r="JZ326" s="284">
        <v>21.835000401645992</v>
      </c>
      <c r="KA326" s="284">
        <v>28.700744887282198</v>
      </c>
      <c r="KB326" s="252">
        <v>28.405523007376054</v>
      </c>
      <c r="KC326" s="262"/>
      <c r="KD326" s="284"/>
      <c r="KE326" s="284"/>
      <c r="KF326" s="284"/>
    </row>
    <row r="327" spans="1:292" s="151" customFormat="1" ht="14">
      <c r="A327" s="875"/>
      <c r="B327" s="766" t="s">
        <v>555</v>
      </c>
      <c r="C327" s="266"/>
      <c r="D327" s="610">
        <v>71.863772283499245</v>
      </c>
      <c r="E327" s="642">
        <v>79.005213990525675</v>
      </c>
      <c r="F327" s="642">
        <v>83.034517680440217</v>
      </c>
      <c r="G327" s="642">
        <v>87.257233536880605</v>
      </c>
      <c r="H327" s="611">
        <v>89.12823300501168</v>
      </c>
      <c r="I327" s="418">
        <v>132</v>
      </c>
      <c r="J327" s="419">
        <v>147</v>
      </c>
      <c r="K327" s="419">
        <v>161</v>
      </c>
      <c r="L327" s="420">
        <v>162</v>
      </c>
      <c r="M327" s="604">
        <v>116.56657956837672</v>
      </c>
      <c r="N327" s="284"/>
      <c r="O327" s="284"/>
      <c r="P327" s="605">
        <v>161.10807962473686</v>
      </c>
      <c r="Q327" s="262"/>
      <c r="R327" s="284"/>
      <c r="S327" s="284"/>
      <c r="T327" s="252"/>
      <c r="U327" s="262"/>
      <c r="V327" s="284"/>
      <c r="W327" s="252"/>
      <c r="X327" s="767">
        <v>28.92227507752941</v>
      </c>
      <c r="Y327" s="768">
        <v>30.32475582605062</v>
      </c>
      <c r="Z327" s="768">
        <v>34.415114691891937</v>
      </c>
      <c r="AA327" s="769">
        <v>44.630785319476253</v>
      </c>
      <c r="AB327" s="262">
        <v>131.76560616781609</v>
      </c>
      <c r="AC327" s="284">
        <v>142.245010731756</v>
      </c>
      <c r="AD327" s="284">
        <v>148.42719293904145</v>
      </c>
      <c r="AE327" s="252">
        <v>187.65578383633425</v>
      </c>
      <c r="AF327" s="418"/>
      <c r="AG327" s="284"/>
      <c r="AH327" s="284"/>
      <c r="AI327" s="419"/>
      <c r="AJ327" s="420"/>
      <c r="AK327" s="418">
        <v>87.747885786390597</v>
      </c>
      <c r="AL327" s="284"/>
      <c r="AM327" s="284"/>
      <c r="AN327" s="420">
        <v>155.9</v>
      </c>
      <c r="AO327" s="418">
        <v>55.8</v>
      </c>
      <c r="AP327" s="420">
        <v>55.4</v>
      </c>
      <c r="AQ327" s="767">
        <v>50.778538151359868</v>
      </c>
      <c r="AR327" s="768">
        <v>53.886835702612899</v>
      </c>
      <c r="AS327" s="768">
        <v>63.674080839811367</v>
      </c>
      <c r="AT327" s="769">
        <v>61.459306401725925</v>
      </c>
      <c r="AU327" s="418">
        <v>89.6</v>
      </c>
      <c r="AV327" s="419">
        <v>91.3</v>
      </c>
      <c r="AW327" s="419">
        <v>114</v>
      </c>
      <c r="AX327" s="420">
        <v>123</v>
      </c>
      <c r="AY327" s="418"/>
      <c r="AZ327" s="419"/>
      <c r="BA327" s="419"/>
      <c r="BB327" s="420"/>
      <c r="BC327" s="278">
        <v>207.28403526877028</v>
      </c>
      <c r="BD327" s="251">
        <v>221.5411465666289</v>
      </c>
      <c r="BE327" s="251">
        <v>243.53390295478829</v>
      </c>
      <c r="BF327" s="243">
        <v>261.68456440876417</v>
      </c>
      <c r="BG327" s="418">
        <v>124.6</v>
      </c>
      <c r="BH327" s="284"/>
      <c r="BI327" s="284"/>
      <c r="BJ327" s="420">
        <v>148.9</v>
      </c>
      <c r="BK327" s="262"/>
      <c r="BL327" s="252"/>
      <c r="BM327" s="610">
        <v>38.878381658065756</v>
      </c>
      <c r="BN327" s="642">
        <v>44.820379167163303</v>
      </c>
      <c r="BO327" s="642">
        <v>40.422819863006517</v>
      </c>
      <c r="BP327" s="611">
        <v>61.947168080489789</v>
      </c>
      <c r="BQ327" s="266"/>
      <c r="BR327" s="262"/>
      <c r="BS327" s="284"/>
      <c r="BT327" s="252"/>
      <c r="BU327" s="262"/>
      <c r="BV327" s="284"/>
      <c r="BW327" s="252"/>
      <c r="BX327" s="262"/>
      <c r="BY327" s="284"/>
      <c r="BZ327" s="252"/>
      <c r="CA327" s="262"/>
      <c r="CB327" s="284"/>
      <c r="CC327" s="252"/>
      <c r="CD327" s="262"/>
      <c r="CE327" s="284"/>
      <c r="CF327" s="252"/>
      <c r="CG327" s="262"/>
      <c r="CH327" s="284"/>
      <c r="CI327" s="252"/>
      <c r="CJ327" s="262">
        <v>336.36</v>
      </c>
      <c r="CK327" s="252">
        <v>348.67</v>
      </c>
      <c r="CL327" s="767">
        <v>5.7369086801315019</v>
      </c>
      <c r="CM327" s="611">
        <v>65.36</v>
      </c>
      <c r="CN327" s="610">
        <v>27.3</v>
      </c>
      <c r="CO327" s="611">
        <v>36.29</v>
      </c>
      <c r="CP327" s="770">
        <v>29.830411324294985</v>
      </c>
      <c r="CQ327" s="771">
        <v>36.547394151771393</v>
      </c>
      <c r="CR327" s="266">
        <v>30.586655098406911</v>
      </c>
      <c r="CS327" s="266">
        <v>13.928810298590864</v>
      </c>
      <c r="CT327" s="262">
        <v>153.79152922485767</v>
      </c>
      <c r="CU327" s="252">
        <v>219.71867647216757</v>
      </c>
      <c r="CV327" s="604">
        <v>182.111146460855</v>
      </c>
      <c r="CW327" s="748">
        <v>219.39761498412608</v>
      </c>
      <c r="CX327" s="748">
        <v>242.62252976513611</v>
      </c>
      <c r="CY327" s="605">
        <v>254.76972071301191</v>
      </c>
      <c r="CZ327" s="266">
        <v>144</v>
      </c>
      <c r="DA327" s="610">
        <v>296.60000000000002</v>
      </c>
      <c r="DB327" s="642">
        <v>350.4</v>
      </c>
      <c r="DC327" s="642">
        <v>361.5</v>
      </c>
      <c r="DD327" s="642">
        <v>378.2</v>
      </c>
      <c r="DE327" s="611">
        <v>325</v>
      </c>
      <c r="DF327" s="610">
        <v>58.208397591555276</v>
      </c>
      <c r="DG327" s="642">
        <v>65.179219282129665</v>
      </c>
      <c r="DH327" s="768">
        <v>73.366289620855255</v>
      </c>
      <c r="DI327" s="768">
        <v>101.00332663382545</v>
      </c>
      <c r="DJ327" s="769">
        <v>91.288502607277792</v>
      </c>
      <c r="DK327" s="262">
        <v>230.4</v>
      </c>
      <c r="DL327" s="284">
        <v>267.10000000000002</v>
      </c>
      <c r="DM327" s="284">
        <v>258.89999999999998</v>
      </c>
      <c r="DN327" s="252">
        <v>288.10000000000002</v>
      </c>
      <c r="DO327" s="278">
        <v>119.29953000381479</v>
      </c>
      <c r="DP327" s="251">
        <v>133.9054263498081</v>
      </c>
      <c r="DQ327" s="251">
        <v>155.19651856551289</v>
      </c>
      <c r="DR327" s="243">
        <v>169.29124517915346</v>
      </c>
      <c r="DS327" s="610">
        <v>10.026921466277962</v>
      </c>
      <c r="DT327" s="642">
        <v>10.15161707366522</v>
      </c>
      <c r="DU327" s="642">
        <v>14.599262665602261</v>
      </c>
      <c r="DV327" s="611">
        <v>16.820764400693164</v>
      </c>
      <c r="DW327" s="749"/>
      <c r="DX327" s="749"/>
      <c r="DY327" s="262"/>
      <c r="DZ327" s="284"/>
      <c r="EA327" s="284"/>
      <c r="EB327" s="252"/>
      <c r="EC327" s="266"/>
      <c r="ED327" s="266"/>
      <c r="EE327" s="262"/>
      <c r="EF327" s="252"/>
      <c r="EG327" s="262"/>
      <c r="EH327" s="252"/>
      <c r="EI327" s="262"/>
      <c r="EJ327" s="252"/>
      <c r="EK327" s="262"/>
      <c r="EL327" s="284"/>
      <c r="EM327" s="252"/>
      <c r="EN327" s="418">
        <v>67.599999999999994</v>
      </c>
      <c r="EO327" s="420">
        <v>71.8</v>
      </c>
      <c r="EP327" s="262"/>
      <c r="EQ327" s="252"/>
      <c r="ER327" s="262"/>
      <c r="ES327" s="252"/>
      <c r="ET327" s="262"/>
      <c r="EU327" s="284"/>
      <c r="EV327" s="284"/>
      <c r="EW327" s="252"/>
      <c r="EX327" s="418">
        <v>64.900000000000006</v>
      </c>
      <c r="EY327" s="419">
        <v>73.400000000000006</v>
      </c>
      <c r="EZ327" s="419">
        <v>76.5</v>
      </c>
      <c r="FA327" s="420">
        <v>93.8</v>
      </c>
      <c r="FB327" s="262"/>
      <c r="FC327" s="252"/>
      <c r="FD327" s="262"/>
      <c r="FE327" s="284"/>
      <c r="FF327" s="284"/>
      <c r="FG327" s="252"/>
      <c r="FH327" s="262"/>
      <c r="FI327" s="252"/>
      <c r="FJ327" s="262"/>
      <c r="FK327" s="252"/>
      <c r="FL327" s="604">
        <v>11.520327806090487</v>
      </c>
      <c r="FM327" s="605">
        <v>12.722557554719023</v>
      </c>
      <c r="FN327" s="262"/>
      <c r="FO327" s="284"/>
      <c r="FP327" s="284"/>
      <c r="FQ327" s="252"/>
      <c r="FR327" s="262">
        <v>199</v>
      </c>
      <c r="FS327" s="606">
        <v>203</v>
      </c>
      <c r="FT327" s="606">
        <v>227</v>
      </c>
      <c r="FU327" s="643">
        <v>226</v>
      </c>
      <c r="FV327" s="262"/>
      <c r="FW327" s="252"/>
      <c r="FX327" s="262">
        <v>166</v>
      </c>
      <c r="FY327" s="252"/>
      <c r="FZ327" s="278">
        <v>40.335392105648552</v>
      </c>
      <c r="GA327" s="243">
        <v>46.96037272472126</v>
      </c>
      <c r="GB327" s="266"/>
      <c r="GC327" s="262"/>
      <c r="GD327" s="252"/>
      <c r="GE327" s="767">
        <v>55.782521746980947</v>
      </c>
      <c r="GF327" s="768">
        <v>60.690194497893856</v>
      </c>
      <c r="GG327" s="768">
        <v>64.734580965195931</v>
      </c>
      <c r="GH327" s="769">
        <v>69.628357485678393</v>
      </c>
      <c r="GI327" s="266"/>
      <c r="GJ327" s="266"/>
      <c r="GK327" s="266"/>
      <c r="GL327" s="266">
        <v>20.5</v>
      </c>
      <c r="GM327" s="278">
        <v>82.815878732182725</v>
      </c>
      <c r="GN327" s="251">
        <v>87.792403543411737</v>
      </c>
      <c r="GO327" s="251">
        <v>96.978774198837115</v>
      </c>
      <c r="GP327" s="243">
        <v>106.0653162078812</v>
      </c>
      <c r="GQ327" s="278">
        <v>105.27306078193716</v>
      </c>
      <c r="GR327" s="251">
        <v>108.60824297900498</v>
      </c>
      <c r="GS327" s="251">
        <v>117.05574753282232</v>
      </c>
      <c r="GT327" s="243">
        <v>123.89051153111559</v>
      </c>
      <c r="GU327" s="278">
        <v>74.767532045449897</v>
      </c>
      <c r="GV327" s="251">
        <v>77.120849324159593</v>
      </c>
      <c r="GW327" s="251">
        <v>88.436013703441702</v>
      </c>
      <c r="GX327" s="243">
        <v>99.573161468381102</v>
      </c>
      <c r="GY327" s="418">
        <v>72.7</v>
      </c>
      <c r="GZ327" s="419">
        <v>78.2</v>
      </c>
      <c r="HA327" s="419">
        <v>83.6</v>
      </c>
      <c r="HB327" s="420">
        <v>90.6</v>
      </c>
      <c r="HC327" s="266">
        <v>102</v>
      </c>
      <c r="HD327" s="262"/>
      <c r="HE327" s="252"/>
      <c r="HF327" s="610">
        <v>16.956102834117925</v>
      </c>
      <c r="HG327" s="642">
        <v>19.957496325703929</v>
      </c>
      <c r="HH327" s="642">
        <v>20.969554592469358</v>
      </c>
      <c r="HI327" s="611">
        <v>24.918856951761079</v>
      </c>
      <c r="HJ327" s="262"/>
      <c r="HK327" s="252"/>
      <c r="HL327" s="418">
        <v>57.7</v>
      </c>
      <c r="HM327" s="419">
        <v>61.3</v>
      </c>
      <c r="HN327" s="419">
        <v>78.599999999999994</v>
      </c>
      <c r="HO327" s="420">
        <v>91.7</v>
      </c>
      <c r="HP327" s="418">
        <v>87.1</v>
      </c>
      <c r="HQ327" s="605">
        <v>121.01385617097721</v>
      </c>
      <c r="HR327" s="418">
        <v>77.2</v>
      </c>
      <c r="HS327" s="419">
        <v>83</v>
      </c>
      <c r="HT327" s="419">
        <v>93.5</v>
      </c>
      <c r="HU327" s="420">
        <v>101</v>
      </c>
      <c r="HV327" s="262"/>
      <c r="HW327" s="252"/>
      <c r="HX327" s="262"/>
      <c r="HY327" s="252"/>
      <c r="HZ327" s="278">
        <v>215.99989638271202</v>
      </c>
      <c r="IA327" s="251">
        <v>223.99987328793966</v>
      </c>
      <c r="IB327" s="251">
        <v>229.3980654401193</v>
      </c>
      <c r="IC327" s="243">
        <v>241.00041901148472</v>
      </c>
      <c r="ID327" s="262"/>
      <c r="IE327" s="252"/>
      <c r="IF327" s="262"/>
      <c r="IG327" s="252"/>
      <c r="IH327" s="262"/>
      <c r="II327" s="284"/>
      <c r="IJ327" s="284"/>
      <c r="IK327" s="252"/>
      <c r="IL327" s="266"/>
      <c r="IM327" s="262"/>
      <c r="IN327" s="252"/>
      <c r="IO327" s="418">
        <v>99.5</v>
      </c>
      <c r="IP327" s="284"/>
      <c r="IQ327" s="284"/>
      <c r="IR327" s="420">
        <v>126.5</v>
      </c>
      <c r="IS327" s="418">
        <v>81.5</v>
      </c>
      <c r="IT327" s="284"/>
      <c r="IU327" s="284"/>
      <c r="IV327" s="420">
        <v>105.6</v>
      </c>
      <c r="IW327" s="278">
        <v>99.911868937181652</v>
      </c>
      <c r="IX327" s="251">
        <v>105.15186958919433</v>
      </c>
      <c r="IY327" s="251">
        <v>120.39327588089951</v>
      </c>
      <c r="IZ327" s="243">
        <v>131.78637947968494</v>
      </c>
      <c r="JA327" s="266"/>
      <c r="JB327" s="262">
        <v>82.538499187215393</v>
      </c>
      <c r="JC327" s="284">
        <v>86.141055972956693</v>
      </c>
      <c r="JD327" s="284">
        <v>100.72756320363166</v>
      </c>
      <c r="JE327" s="252">
        <v>103.94880932477324</v>
      </c>
      <c r="JF327" s="262"/>
      <c r="JG327" s="284"/>
      <c r="JH327" s="252"/>
      <c r="JI327" s="262"/>
      <c r="JJ327" s="252"/>
      <c r="JK327" s="278">
        <v>125.60988651908967</v>
      </c>
      <c r="JL327" s="251">
        <v>132.0639714349289</v>
      </c>
      <c r="JM327" s="251">
        <v>143.06034246972274</v>
      </c>
      <c r="JN327" s="243">
        <v>150.24691432913832</v>
      </c>
      <c r="JO327" s="418">
        <v>59.1</v>
      </c>
      <c r="JP327" s="420">
        <v>47.3</v>
      </c>
      <c r="JQ327" s="278">
        <v>74.138975076622529</v>
      </c>
      <c r="JR327" s="251">
        <v>78.969016157146584</v>
      </c>
      <c r="JS327" s="251">
        <v>85.801323737714554</v>
      </c>
      <c r="JT327" s="243">
        <v>92.651801357472095</v>
      </c>
      <c r="JU327" s="418">
        <v>74.7</v>
      </c>
      <c r="JV327" s="284"/>
      <c r="JW327" s="284"/>
      <c r="JX327" s="420">
        <v>104.4</v>
      </c>
      <c r="JY327" s="262">
        <v>79.366996866944049</v>
      </c>
      <c r="JZ327" s="284">
        <v>77.365310486916542</v>
      </c>
      <c r="KA327" s="284">
        <v>87.618324826336135</v>
      </c>
      <c r="KB327" s="252">
        <v>88.901959405545512</v>
      </c>
      <c r="KC327" s="262"/>
      <c r="KD327" s="284"/>
      <c r="KE327" s="284"/>
      <c r="KF327" s="284"/>
    </row>
    <row r="328" spans="1:292" s="151" customFormat="1" ht="14">
      <c r="A328" s="875"/>
      <c r="B328" s="766" t="s">
        <v>540</v>
      </c>
      <c r="C328" s="266"/>
      <c r="D328" s="610">
        <v>213.10911185771869</v>
      </c>
      <c r="E328" s="642">
        <v>224.82044053824328</v>
      </c>
      <c r="F328" s="642">
        <v>250.98955876829859</v>
      </c>
      <c r="G328" s="642">
        <v>262.15181025262558</v>
      </c>
      <c r="H328" s="611">
        <v>271.87441681288379</v>
      </c>
      <c r="I328" s="418">
        <v>45.6</v>
      </c>
      <c r="J328" s="419">
        <v>52.5</v>
      </c>
      <c r="K328" s="419">
        <v>58.7</v>
      </c>
      <c r="L328" s="420">
        <v>64</v>
      </c>
      <c r="M328" s="604">
        <v>46.858644301421933</v>
      </c>
      <c r="N328" s="284"/>
      <c r="O328" s="284"/>
      <c r="P328" s="605">
        <v>64.053629440834499</v>
      </c>
      <c r="Q328" s="262"/>
      <c r="R328" s="284"/>
      <c r="S328" s="284"/>
      <c r="T328" s="252"/>
      <c r="U328" s="262"/>
      <c r="V328" s="284"/>
      <c r="W328" s="252"/>
      <c r="X328" s="767">
        <v>92.220436270684459</v>
      </c>
      <c r="Y328" s="768">
        <v>96.975650981536006</v>
      </c>
      <c r="Z328" s="768">
        <v>110.26301699819352</v>
      </c>
      <c r="AA328" s="769">
        <v>143.9715180920924</v>
      </c>
      <c r="AB328" s="262">
        <v>58.065123281031603</v>
      </c>
      <c r="AC328" s="284">
        <v>63.210898564911048</v>
      </c>
      <c r="AD328" s="284">
        <v>65.466890251034584</v>
      </c>
      <c r="AE328" s="252">
        <v>83.137661978572865</v>
      </c>
      <c r="AF328" s="418"/>
      <c r="AG328" s="284"/>
      <c r="AH328" s="284"/>
      <c r="AI328" s="419"/>
      <c r="AJ328" s="420"/>
      <c r="AK328" s="418">
        <v>33.371865505544747</v>
      </c>
      <c r="AL328" s="284"/>
      <c r="AM328" s="284"/>
      <c r="AN328" s="420">
        <v>58.5</v>
      </c>
      <c r="AO328" s="418">
        <v>97.1</v>
      </c>
      <c r="AP328" s="420">
        <v>95.8</v>
      </c>
      <c r="AQ328" s="767">
        <v>187.72481624549815</v>
      </c>
      <c r="AR328" s="768">
        <v>175.49703239533267</v>
      </c>
      <c r="AS328" s="768">
        <v>236.67990219012589</v>
      </c>
      <c r="AT328" s="769">
        <v>207.59343745799913</v>
      </c>
      <c r="AU328" s="418">
        <v>33.700000000000003</v>
      </c>
      <c r="AV328" s="419">
        <v>34.4</v>
      </c>
      <c r="AW328" s="419">
        <v>40.200000000000003</v>
      </c>
      <c r="AX328" s="420">
        <v>43.2</v>
      </c>
      <c r="AY328" s="418"/>
      <c r="AZ328" s="419"/>
      <c r="BA328" s="419"/>
      <c r="BB328" s="420"/>
      <c r="BC328" s="278">
        <v>106.88873100589626</v>
      </c>
      <c r="BD328" s="251">
        <v>113.14048914011587</v>
      </c>
      <c r="BE328" s="251">
        <v>123.44343909438784</v>
      </c>
      <c r="BF328" s="243">
        <v>136.5360187079342</v>
      </c>
      <c r="BG328" s="418">
        <v>79.900000000000006</v>
      </c>
      <c r="BH328" s="284"/>
      <c r="BI328" s="284"/>
      <c r="BJ328" s="420">
        <v>96.5</v>
      </c>
      <c r="BK328" s="262"/>
      <c r="BL328" s="252"/>
      <c r="BM328" s="610">
        <v>101.44083311417256</v>
      </c>
      <c r="BN328" s="642">
        <v>108.76918108440506</v>
      </c>
      <c r="BO328" s="642">
        <v>119.5881225488293</v>
      </c>
      <c r="BP328" s="611">
        <v>152.09760571429487</v>
      </c>
      <c r="BQ328" s="266"/>
      <c r="BR328" s="262"/>
      <c r="BS328" s="284"/>
      <c r="BT328" s="252"/>
      <c r="BU328" s="262"/>
      <c r="BV328" s="284"/>
      <c r="BW328" s="252"/>
      <c r="BX328" s="262"/>
      <c r="BY328" s="284"/>
      <c r="BZ328" s="252"/>
      <c r="CA328" s="262"/>
      <c r="CB328" s="284"/>
      <c r="CC328" s="252"/>
      <c r="CD328" s="262"/>
      <c r="CE328" s="284"/>
      <c r="CF328" s="252"/>
      <c r="CG328" s="262"/>
      <c r="CH328" s="284"/>
      <c r="CI328" s="252"/>
      <c r="CJ328" s="262">
        <v>146.13999999999999</v>
      </c>
      <c r="CK328" s="252">
        <v>157.69</v>
      </c>
      <c r="CL328" s="767">
        <v>53.753197018201313</v>
      </c>
      <c r="CM328" s="611">
        <v>37.15</v>
      </c>
      <c r="CN328" s="610">
        <v>9.4</v>
      </c>
      <c r="CO328" s="611">
        <v>12.71</v>
      </c>
      <c r="CP328" s="770">
        <v>11.928208751102273</v>
      </c>
      <c r="CQ328" s="771">
        <v>14.152025359885325</v>
      </c>
      <c r="CR328" s="266">
        <v>11.805407874804715</v>
      </c>
      <c r="CS328" s="266">
        <v>28.747856677394743</v>
      </c>
      <c r="CT328" s="262">
        <v>46.014736293987148</v>
      </c>
      <c r="CU328" s="252">
        <v>62.742339125272814</v>
      </c>
      <c r="CV328" s="604">
        <v>68.597251032367836</v>
      </c>
      <c r="CW328" s="748">
        <v>77.431422886246992</v>
      </c>
      <c r="CX328" s="748">
        <v>95.048017611345898</v>
      </c>
      <c r="CY328" s="605">
        <v>100.26873403526977</v>
      </c>
      <c r="CZ328" s="266">
        <v>58.24</v>
      </c>
      <c r="DA328" s="610">
        <v>132.80000000000001</v>
      </c>
      <c r="DB328" s="642">
        <v>157</v>
      </c>
      <c r="DC328" s="642">
        <v>162.5</v>
      </c>
      <c r="DD328" s="642">
        <v>163.30000000000001</v>
      </c>
      <c r="DE328" s="611">
        <v>142</v>
      </c>
      <c r="DF328" s="610">
        <v>159.23275206300212</v>
      </c>
      <c r="DG328" s="642">
        <v>174.80928863915653</v>
      </c>
      <c r="DH328" s="768">
        <v>191.97654275976026</v>
      </c>
      <c r="DI328" s="768">
        <v>253.34906668192176</v>
      </c>
      <c r="DJ328" s="769">
        <v>225.3418945006475</v>
      </c>
      <c r="DK328" s="262">
        <v>104.4</v>
      </c>
      <c r="DL328" s="284">
        <v>118.8</v>
      </c>
      <c r="DM328" s="284">
        <v>115.9</v>
      </c>
      <c r="DN328" s="252">
        <v>125.9</v>
      </c>
      <c r="DO328" s="278">
        <v>45.032739223584493</v>
      </c>
      <c r="DP328" s="251">
        <v>51.525598010164167</v>
      </c>
      <c r="DQ328" s="251">
        <v>59.382842898889713</v>
      </c>
      <c r="DR328" s="243">
        <v>67.00912390713053</v>
      </c>
      <c r="DS328" s="610">
        <v>34.441749634025904</v>
      </c>
      <c r="DT328" s="642">
        <v>37.934156605267361</v>
      </c>
      <c r="DU328" s="642">
        <v>52.923073687300217</v>
      </c>
      <c r="DV328" s="611">
        <v>63.65642033794569</v>
      </c>
      <c r="DW328" s="749"/>
      <c r="DX328" s="749"/>
      <c r="DY328" s="262"/>
      <c r="DZ328" s="284"/>
      <c r="EA328" s="284"/>
      <c r="EB328" s="252"/>
      <c r="EC328" s="266"/>
      <c r="ED328" s="266"/>
      <c r="EE328" s="262"/>
      <c r="EF328" s="252"/>
      <c r="EG328" s="262"/>
      <c r="EH328" s="252"/>
      <c r="EI328" s="262"/>
      <c r="EJ328" s="252"/>
      <c r="EK328" s="262"/>
      <c r="EL328" s="284"/>
      <c r="EM328" s="252"/>
      <c r="EN328" s="418">
        <v>17.600000000000001</v>
      </c>
      <c r="EO328" s="420">
        <v>19.399999999999999</v>
      </c>
      <c r="EP328" s="262"/>
      <c r="EQ328" s="252"/>
      <c r="ER328" s="262"/>
      <c r="ES328" s="252"/>
      <c r="ET328" s="262"/>
      <c r="EU328" s="284"/>
      <c r="EV328" s="284"/>
      <c r="EW328" s="252"/>
      <c r="EX328" s="418">
        <v>34.4</v>
      </c>
      <c r="EY328" s="419">
        <v>37.700000000000003</v>
      </c>
      <c r="EZ328" s="419">
        <v>41.7</v>
      </c>
      <c r="FA328" s="420">
        <v>48.4</v>
      </c>
      <c r="FB328" s="262"/>
      <c r="FC328" s="252"/>
      <c r="FD328" s="262"/>
      <c r="FE328" s="284"/>
      <c r="FF328" s="284"/>
      <c r="FG328" s="252"/>
      <c r="FH328" s="262"/>
      <c r="FI328" s="252"/>
      <c r="FJ328" s="262"/>
      <c r="FK328" s="252"/>
      <c r="FL328" s="604">
        <v>3.7032239402091607</v>
      </c>
      <c r="FM328" s="605">
        <v>4.0342127332184452</v>
      </c>
      <c r="FN328" s="262"/>
      <c r="FO328" s="284"/>
      <c r="FP328" s="284"/>
      <c r="FQ328" s="252"/>
      <c r="FR328" s="262">
        <v>86</v>
      </c>
      <c r="FS328" s="606">
        <v>88</v>
      </c>
      <c r="FT328" s="606">
        <v>96</v>
      </c>
      <c r="FU328" s="643">
        <v>96</v>
      </c>
      <c r="FV328" s="262"/>
      <c r="FW328" s="252"/>
      <c r="FX328" s="262">
        <v>46.5</v>
      </c>
      <c r="FY328" s="252"/>
      <c r="FZ328" s="278">
        <v>14.250264903433397</v>
      </c>
      <c r="GA328" s="243">
        <v>15.068757406102351</v>
      </c>
      <c r="GB328" s="266"/>
      <c r="GC328" s="262"/>
      <c r="GD328" s="252"/>
      <c r="GE328" s="767">
        <v>190.91816187611295</v>
      </c>
      <c r="GF328" s="768">
        <v>196.63101903081179</v>
      </c>
      <c r="GG328" s="768">
        <v>216.39165070125782</v>
      </c>
      <c r="GH328" s="769">
        <v>241.47444128675207</v>
      </c>
      <c r="GI328" s="266"/>
      <c r="GJ328" s="266"/>
      <c r="GK328" s="266"/>
      <c r="GL328" s="266">
        <v>11.7</v>
      </c>
      <c r="GM328" s="278">
        <v>42.821366495379031</v>
      </c>
      <c r="GN328" s="251">
        <v>46.973863264316883</v>
      </c>
      <c r="GO328" s="251">
        <v>51.140409484790879</v>
      </c>
      <c r="GP328" s="243">
        <v>57.10447969406637</v>
      </c>
      <c r="GQ328" s="278">
        <v>60.81004029542899</v>
      </c>
      <c r="GR328" s="251">
        <v>64.175598358398958</v>
      </c>
      <c r="GS328" s="251">
        <v>67.960155458788762</v>
      </c>
      <c r="GT328" s="243">
        <v>72.177810163818549</v>
      </c>
      <c r="GU328" s="278">
        <v>37.426012371435498</v>
      </c>
      <c r="GV328" s="251">
        <v>41.296720523857999</v>
      </c>
      <c r="GW328" s="251">
        <v>47.725761519487598</v>
      </c>
      <c r="GX328" s="243">
        <v>55.759187557444399</v>
      </c>
      <c r="GY328" s="418">
        <v>36.4</v>
      </c>
      <c r="GZ328" s="419">
        <v>40.4</v>
      </c>
      <c r="HA328" s="419">
        <v>44</v>
      </c>
      <c r="HB328" s="420">
        <v>47.1</v>
      </c>
      <c r="HC328" s="266">
        <v>52.6</v>
      </c>
      <c r="HD328" s="262"/>
      <c r="HE328" s="252"/>
      <c r="HF328" s="610">
        <v>60.187354498954114</v>
      </c>
      <c r="HG328" s="642">
        <v>67.746002121877453</v>
      </c>
      <c r="HH328" s="642">
        <v>73.679117714907534</v>
      </c>
      <c r="HI328" s="611">
        <v>87.161048741400762</v>
      </c>
      <c r="HJ328" s="262"/>
      <c r="HK328" s="252"/>
      <c r="HL328" s="418">
        <v>16.8</v>
      </c>
      <c r="HM328" s="419">
        <v>17.399999999999999</v>
      </c>
      <c r="HN328" s="419">
        <v>22</v>
      </c>
      <c r="HO328" s="420">
        <v>25.7</v>
      </c>
      <c r="HP328" s="418">
        <v>48.5</v>
      </c>
      <c r="HQ328" s="605">
        <v>67.352367421661569</v>
      </c>
      <c r="HR328" s="418">
        <v>29.5</v>
      </c>
      <c r="HS328" s="419">
        <v>30.5</v>
      </c>
      <c r="HT328" s="419">
        <v>35.200000000000003</v>
      </c>
      <c r="HU328" s="420">
        <v>37.700000000000003</v>
      </c>
      <c r="HV328" s="262"/>
      <c r="HW328" s="252"/>
      <c r="HX328" s="262"/>
      <c r="HY328" s="252"/>
      <c r="HZ328" s="278">
        <v>64.627220946239731</v>
      </c>
      <c r="IA328" s="251">
        <v>66.381960100895427</v>
      </c>
      <c r="IB328" s="251">
        <v>68.599861044056937</v>
      </c>
      <c r="IC328" s="243">
        <v>70.700354924522955</v>
      </c>
      <c r="ID328" s="262"/>
      <c r="IE328" s="252"/>
      <c r="IF328" s="262"/>
      <c r="IG328" s="252"/>
      <c r="IH328" s="262"/>
      <c r="II328" s="284"/>
      <c r="IJ328" s="284"/>
      <c r="IK328" s="252"/>
      <c r="IL328" s="266"/>
      <c r="IM328" s="262"/>
      <c r="IN328" s="252"/>
      <c r="IO328" s="418">
        <v>38.700000000000003</v>
      </c>
      <c r="IP328" s="284"/>
      <c r="IQ328" s="284"/>
      <c r="IR328" s="420">
        <v>52.3</v>
      </c>
      <c r="IS328" s="418">
        <v>31</v>
      </c>
      <c r="IT328" s="284"/>
      <c r="IU328" s="284"/>
      <c r="IV328" s="420">
        <v>40.200000000000003</v>
      </c>
      <c r="IW328" s="278">
        <v>26.390131618698145</v>
      </c>
      <c r="IX328" s="251">
        <v>28.975494433845014</v>
      </c>
      <c r="IY328" s="251">
        <v>31.933815527977053</v>
      </c>
      <c r="IZ328" s="243">
        <v>33.856820405330758</v>
      </c>
      <c r="JA328" s="266"/>
      <c r="JB328" s="262">
        <v>183.82218497105862</v>
      </c>
      <c r="JC328" s="284">
        <v>190.25226125896782</v>
      </c>
      <c r="JD328" s="284">
        <v>225.46244069681481</v>
      </c>
      <c r="JE328" s="252">
        <v>238.70852733341204</v>
      </c>
      <c r="JF328" s="262"/>
      <c r="JG328" s="284"/>
      <c r="JH328" s="252"/>
      <c r="JI328" s="262"/>
      <c r="JJ328" s="252"/>
      <c r="JK328" s="278">
        <v>44.279307807003583</v>
      </c>
      <c r="JL328" s="251">
        <v>47.046155104799666</v>
      </c>
      <c r="JM328" s="251">
        <v>49.553474449892271</v>
      </c>
      <c r="JN328" s="243">
        <v>53.093181371974914</v>
      </c>
      <c r="JO328" s="418">
        <v>144</v>
      </c>
      <c r="JP328" s="420">
        <v>118</v>
      </c>
      <c r="JQ328" s="278">
        <v>39.091852683618079</v>
      </c>
      <c r="JR328" s="251">
        <v>39.933923765925364</v>
      </c>
      <c r="JS328" s="251">
        <v>43.147269970116682</v>
      </c>
      <c r="JT328" s="243">
        <v>49.667190071349864</v>
      </c>
      <c r="JU328" s="418">
        <v>33.200000000000003</v>
      </c>
      <c r="JV328" s="284"/>
      <c r="JW328" s="284"/>
      <c r="JX328" s="420">
        <v>47.6</v>
      </c>
      <c r="JY328" s="262">
        <v>182.87223771248406</v>
      </c>
      <c r="JZ328" s="284">
        <v>177.67909113237772</v>
      </c>
      <c r="KA328" s="284">
        <v>208.86430046341917</v>
      </c>
      <c r="KB328" s="252">
        <v>208.04184465899866</v>
      </c>
      <c r="KC328" s="262"/>
      <c r="KD328" s="284"/>
      <c r="KE328" s="284"/>
      <c r="KF328" s="284"/>
    </row>
    <row r="329" spans="1:292" s="151" customFormat="1" ht="14">
      <c r="A329" s="875"/>
      <c r="B329" s="766" t="s">
        <v>541</v>
      </c>
      <c r="C329" s="266"/>
      <c r="D329" s="610">
        <v>255.60114932101322</v>
      </c>
      <c r="E329" s="642">
        <v>266.88779150413694</v>
      </c>
      <c r="F329" s="642">
        <v>305.97595872743477</v>
      </c>
      <c r="G329" s="642">
        <v>319.18773169009677</v>
      </c>
      <c r="H329" s="611">
        <v>320.93070298885806</v>
      </c>
      <c r="I329" s="418">
        <v>37.6</v>
      </c>
      <c r="J329" s="419">
        <v>43.5</v>
      </c>
      <c r="K329" s="419">
        <v>45.4</v>
      </c>
      <c r="L329" s="420">
        <v>48.7</v>
      </c>
      <c r="M329" s="604">
        <v>33.037558770310696</v>
      </c>
      <c r="N329" s="284"/>
      <c r="O329" s="284"/>
      <c r="P329" s="605">
        <v>46.119325281682087</v>
      </c>
      <c r="Q329" s="262"/>
      <c r="R329" s="284"/>
      <c r="S329" s="284"/>
      <c r="T329" s="252"/>
      <c r="U329" s="262"/>
      <c r="V329" s="284"/>
      <c r="W329" s="252"/>
      <c r="X329" s="767">
        <v>130.15407256260769</v>
      </c>
      <c r="Y329" s="768">
        <v>131.98840979450625</v>
      </c>
      <c r="Z329" s="768">
        <v>149.28364105163726</v>
      </c>
      <c r="AA329" s="769">
        <v>204.98226286987733</v>
      </c>
      <c r="AB329" s="262">
        <v>38.705882584418042</v>
      </c>
      <c r="AC329" s="284">
        <v>46.4337767079465</v>
      </c>
      <c r="AD329" s="284">
        <v>48.619734025468013</v>
      </c>
      <c r="AE329" s="252">
        <v>62.094122565234755</v>
      </c>
      <c r="AF329" s="418"/>
      <c r="AG329" s="284"/>
      <c r="AH329" s="284"/>
      <c r="AI329" s="419"/>
      <c r="AJ329" s="420"/>
      <c r="AK329" s="418">
        <v>31.697848220549485</v>
      </c>
      <c r="AL329" s="284"/>
      <c r="AM329" s="284"/>
      <c r="AN329" s="420">
        <v>54.6</v>
      </c>
      <c r="AO329" s="418">
        <v>114</v>
      </c>
      <c r="AP329" s="420">
        <v>114</v>
      </c>
      <c r="AQ329" s="767">
        <v>320.044358972373</v>
      </c>
      <c r="AR329" s="768">
        <v>318.13104685453021</v>
      </c>
      <c r="AS329" s="768">
        <v>378.41518828032628</v>
      </c>
      <c r="AT329" s="769">
        <v>374.53681889177466</v>
      </c>
      <c r="AU329" s="418">
        <v>24.2</v>
      </c>
      <c r="AV329" s="419">
        <v>25.9</v>
      </c>
      <c r="AW329" s="419">
        <v>29.5</v>
      </c>
      <c r="AX329" s="420">
        <v>30.3</v>
      </c>
      <c r="AY329" s="418"/>
      <c r="AZ329" s="419"/>
      <c r="BA329" s="419"/>
      <c r="BB329" s="420"/>
      <c r="BC329" s="278">
        <v>84.966933433991755</v>
      </c>
      <c r="BD329" s="251">
        <v>90.473946107279431</v>
      </c>
      <c r="BE329" s="251">
        <v>98.146341259869601</v>
      </c>
      <c r="BF329" s="243">
        <v>107.03445779311581</v>
      </c>
      <c r="BG329" s="418">
        <v>65.7</v>
      </c>
      <c r="BH329" s="284"/>
      <c r="BI329" s="284"/>
      <c r="BJ329" s="420">
        <v>77.3</v>
      </c>
      <c r="BK329" s="262"/>
      <c r="BL329" s="252"/>
      <c r="BM329" s="610">
        <v>167.29155005686994</v>
      </c>
      <c r="BN329" s="642">
        <v>170.5900298724338</v>
      </c>
      <c r="BO329" s="642">
        <v>186.32149487173183</v>
      </c>
      <c r="BP329" s="611">
        <v>260.28722207372681</v>
      </c>
      <c r="BQ329" s="266"/>
      <c r="BR329" s="262"/>
      <c r="BS329" s="284"/>
      <c r="BT329" s="252"/>
      <c r="BU329" s="262"/>
      <c r="BV329" s="284"/>
      <c r="BW329" s="252"/>
      <c r="BX329" s="262"/>
      <c r="BY329" s="284"/>
      <c r="BZ329" s="252"/>
      <c r="CA329" s="262"/>
      <c r="CB329" s="284"/>
      <c r="CC329" s="252"/>
      <c r="CD329" s="262"/>
      <c r="CE329" s="284"/>
      <c r="CF329" s="252"/>
      <c r="CG329" s="262"/>
      <c r="CH329" s="284"/>
      <c r="CI329" s="252"/>
      <c r="CJ329" s="262">
        <v>107.58</v>
      </c>
      <c r="CK329" s="252">
        <v>115.38</v>
      </c>
      <c r="CL329" s="767">
        <v>61.319009794032795</v>
      </c>
      <c r="CM329" s="611">
        <v>26.31</v>
      </c>
      <c r="CN329" s="610">
        <v>7.4</v>
      </c>
      <c r="CO329" s="611">
        <v>8.67</v>
      </c>
      <c r="CP329" s="770">
        <v>8.3885550023850417</v>
      </c>
      <c r="CQ329" s="771">
        <v>10.320083713234675</v>
      </c>
      <c r="CR329" s="266">
        <v>9.1129892271229025</v>
      </c>
      <c r="CS329" s="266">
        <v>31.375956367497952</v>
      </c>
      <c r="CT329" s="262">
        <v>32.592256240083032</v>
      </c>
      <c r="CU329" s="252">
        <v>44.743307740701226</v>
      </c>
      <c r="CV329" s="604">
        <v>45.253793926130697</v>
      </c>
      <c r="CW329" s="748">
        <v>51.057720421256761</v>
      </c>
      <c r="CX329" s="748">
        <v>61.443338226537051</v>
      </c>
      <c r="CY329" s="605">
        <v>65.364743184647125</v>
      </c>
      <c r="CZ329" s="266">
        <v>41.41</v>
      </c>
      <c r="DA329" s="610">
        <v>99.5</v>
      </c>
      <c r="DB329" s="642">
        <v>117.6</v>
      </c>
      <c r="DC329" s="642">
        <v>118.6</v>
      </c>
      <c r="DD329" s="642">
        <v>126.2</v>
      </c>
      <c r="DE329" s="611">
        <v>108</v>
      </c>
      <c r="DF329" s="610">
        <v>185.99375739754063</v>
      </c>
      <c r="DG329" s="642">
        <v>203.14144149786011</v>
      </c>
      <c r="DH329" s="768">
        <v>218.47518824587962</v>
      </c>
      <c r="DI329" s="768">
        <v>280.13337773275663</v>
      </c>
      <c r="DJ329" s="769">
        <v>252.48365155915863</v>
      </c>
      <c r="DK329" s="262">
        <v>76.599999999999994</v>
      </c>
      <c r="DL329" s="284">
        <v>88.5</v>
      </c>
      <c r="DM329" s="284">
        <v>85.8</v>
      </c>
      <c r="DN329" s="252">
        <v>93.3</v>
      </c>
      <c r="DO329" s="278">
        <v>35.634354053720664</v>
      </c>
      <c r="DP329" s="251">
        <v>39.694844199507919</v>
      </c>
      <c r="DQ329" s="251">
        <v>47.620849716022533</v>
      </c>
      <c r="DR329" s="243">
        <v>52.190778373278818</v>
      </c>
      <c r="DS329" s="610">
        <v>53.900938528922083</v>
      </c>
      <c r="DT329" s="642">
        <v>61.626451004845912</v>
      </c>
      <c r="DU329" s="642">
        <v>80.317995845807218</v>
      </c>
      <c r="DV329" s="611">
        <v>99.181945099783448</v>
      </c>
      <c r="DW329" s="749"/>
      <c r="DX329" s="749"/>
      <c r="DY329" s="262"/>
      <c r="DZ329" s="284"/>
      <c r="EA329" s="284"/>
      <c r="EB329" s="252"/>
      <c r="EC329" s="266"/>
      <c r="ED329" s="266"/>
      <c r="EE329" s="262"/>
      <c r="EF329" s="252"/>
      <c r="EG329" s="262"/>
      <c r="EH329" s="252"/>
      <c r="EI329" s="262"/>
      <c r="EJ329" s="252"/>
      <c r="EK329" s="262"/>
      <c r="EL329" s="284"/>
      <c r="EM329" s="252"/>
      <c r="EN329" s="418">
        <v>16.899999999999999</v>
      </c>
      <c r="EO329" s="420">
        <v>19.2</v>
      </c>
      <c r="EP329" s="262"/>
      <c r="EQ329" s="252"/>
      <c r="ER329" s="262"/>
      <c r="ES329" s="252"/>
      <c r="ET329" s="262"/>
      <c r="EU329" s="284"/>
      <c r="EV329" s="284"/>
      <c r="EW329" s="252"/>
      <c r="EX329" s="418">
        <v>24.6</v>
      </c>
      <c r="EY329" s="419">
        <v>27.8</v>
      </c>
      <c r="EZ329" s="419">
        <v>30</v>
      </c>
      <c r="FA329" s="420">
        <v>34.5</v>
      </c>
      <c r="FB329" s="262"/>
      <c r="FC329" s="252"/>
      <c r="FD329" s="262"/>
      <c r="FE329" s="284"/>
      <c r="FF329" s="284"/>
      <c r="FG329" s="252"/>
      <c r="FH329" s="262"/>
      <c r="FI329" s="252"/>
      <c r="FJ329" s="262"/>
      <c r="FK329" s="252"/>
      <c r="FL329" s="604">
        <v>3.3240442602272777</v>
      </c>
      <c r="FM329" s="605">
        <v>3.6853278868802768</v>
      </c>
      <c r="FN329" s="262"/>
      <c r="FO329" s="284"/>
      <c r="FP329" s="284"/>
      <c r="FQ329" s="252"/>
      <c r="FR329" s="262">
        <v>69</v>
      </c>
      <c r="FS329" s="606">
        <v>67</v>
      </c>
      <c r="FT329" s="606">
        <v>73</v>
      </c>
      <c r="FU329" s="643">
        <v>74</v>
      </c>
      <c r="FV329" s="262"/>
      <c r="FW329" s="252"/>
      <c r="FX329" s="262">
        <v>42.5</v>
      </c>
      <c r="FY329" s="252"/>
      <c r="FZ329" s="278">
        <v>12.073350239190495</v>
      </c>
      <c r="GA329" s="243">
        <v>13.605425858701643</v>
      </c>
      <c r="GB329" s="266"/>
      <c r="GC329" s="262"/>
      <c r="GD329" s="252"/>
      <c r="GE329" s="767">
        <v>346.4949571673983</v>
      </c>
      <c r="GF329" s="768">
        <v>363.01294640694755</v>
      </c>
      <c r="GG329" s="768">
        <v>402.96437142124506</v>
      </c>
      <c r="GH329" s="769">
        <v>439.42590986908522</v>
      </c>
      <c r="GI329" s="266"/>
      <c r="GJ329" s="266"/>
      <c r="GK329" s="266"/>
      <c r="GL329" s="266">
        <v>8.92</v>
      </c>
      <c r="GM329" s="278">
        <v>32.102336066441033</v>
      </c>
      <c r="GN329" s="251">
        <v>35.280650272272524</v>
      </c>
      <c r="GO329" s="251">
        <v>38.056778349848265</v>
      </c>
      <c r="GP329" s="243">
        <v>42.285969551233379</v>
      </c>
      <c r="GQ329" s="278">
        <v>45.224440684471467</v>
      </c>
      <c r="GR329" s="251">
        <v>47.216123178996966</v>
      </c>
      <c r="GS329" s="251">
        <v>49.641485569015636</v>
      </c>
      <c r="GT329" s="243">
        <v>52.920611992089682</v>
      </c>
      <c r="GU329" s="278">
        <v>26.3470886714593</v>
      </c>
      <c r="GV329" s="251">
        <v>30.288633723600899</v>
      </c>
      <c r="GW329" s="251">
        <v>33.944662439578103</v>
      </c>
      <c r="GX329" s="243">
        <v>39.521476045671903</v>
      </c>
      <c r="GY329" s="418">
        <v>26.4</v>
      </c>
      <c r="GZ329" s="419">
        <v>29</v>
      </c>
      <c r="HA329" s="419">
        <v>31.9</v>
      </c>
      <c r="HB329" s="420">
        <v>34.4</v>
      </c>
      <c r="HC329" s="266">
        <v>39.200000000000003</v>
      </c>
      <c r="HD329" s="262"/>
      <c r="HE329" s="252"/>
      <c r="HF329" s="610">
        <v>81.02005860985733</v>
      </c>
      <c r="HG329" s="642">
        <v>91.409189295271972</v>
      </c>
      <c r="HH329" s="642">
        <v>98.92998529697357</v>
      </c>
      <c r="HI329" s="611">
        <v>116.42347329597101</v>
      </c>
      <c r="HJ329" s="262"/>
      <c r="HK329" s="252"/>
      <c r="HL329" s="418">
        <v>17.5</v>
      </c>
      <c r="HM329" s="419">
        <v>17.899999999999999</v>
      </c>
      <c r="HN329" s="419">
        <v>21.7</v>
      </c>
      <c r="HO329" s="420">
        <v>26.3</v>
      </c>
      <c r="HP329" s="418">
        <v>34.4</v>
      </c>
      <c r="HQ329" s="605">
        <v>47.767231931976198</v>
      </c>
      <c r="HR329" s="418">
        <v>21.6</v>
      </c>
      <c r="HS329" s="419">
        <v>21.8</v>
      </c>
      <c r="HT329" s="419">
        <v>23.9</v>
      </c>
      <c r="HU329" s="420">
        <v>26.5</v>
      </c>
      <c r="HV329" s="262"/>
      <c r="HW329" s="252"/>
      <c r="HX329" s="262"/>
      <c r="HY329" s="252"/>
      <c r="HZ329" s="278">
        <v>52.543457572365035</v>
      </c>
      <c r="IA329" s="251">
        <v>53.673772211618491</v>
      </c>
      <c r="IB329" s="251">
        <v>54.512534790358714</v>
      </c>
      <c r="IC329" s="243">
        <v>56.599784452678165</v>
      </c>
      <c r="ID329" s="262"/>
      <c r="IE329" s="252"/>
      <c r="IF329" s="262"/>
      <c r="IG329" s="252"/>
      <c r="IH329" s="262"/>
      <c r="II329" s="284"/>
      <c r="IJ329" s="284"/>
      <c r="IK329" s="252"/>
      <c r="IL329" s="266"/>
      <c r="IM329" s="262"/>
      <c r="IN329" s="252"/>
      <c r="IO329" s="418">
        <v>40.6</v>
      </c>
      <c r="IP329" s="284"/>
      <c r="IQ329" s="284"/>
      <c r="IR329" s="420">
        <v>54.4</v>
      </c>
      <c r="IS329" s="418">
        <v>27.5</v>
      </c>
      <c r="IT329" s="284"/>
      <c r="IU329" s="284"/>
      <c r="IV329" s="420">
        <v>35.700000000000003</v>
      </c>
      <c r="IW329" s="278">
        <v>21.528133405665098</v>
      </c>
      <c r="IX329" s="251">
        <v>23.353189175854411</v>
      </c>
      <c r="IY329" s="251">
        <v>26.0796097392417</v>
      </c>
      <c r="IZ329" s="243">
        <v>27.945708693024198</v>
      </c>
      <c r="JA329" s="266"/>
      <c r="JB329" s="262">
        <v>215.74218539811366</v>
      </c>
      <c r="JC329" s="284">
        <v>223.22075130996507</v>
      </c>
      <c r="JD329" s="284">
        <v>264.32065924507299</v>
      </c>
      <c r="JE329" s="252">
        <v>279.7083314064173</v>
      </c>
      <c r="JF329" s="262"/>
      <c r="JG329" s="284"/>
      <c r="JH329" s="252"/>
      <c r="JI329" s="262"/>
      <c r="JJ329" s="252"/>
      <c r="JK329" s="278">
        <v>34.548752407263464</v>
      </c>
      <c r="JL329" s="251">
        <v>36.667882706605589</v>
      </c>
      <c r="JM329" s="251">
        <v>38.976712160479877</v>
      </c>
      <c r="JN329" s="243">
        <v>42.636329587325768</v>
      </c>
      <c r="JO329" s="418">
        <v>170</v>
      </c>
      <c r="JP329" s="420">
        <v>139</v>
      </c>
      <c r="JQ329" s="278">
        <v>29.196353569541383</v>
      </c>
      <c r="JR329" s="251">
        <v>30.837459428803218</v>
      </c>
      <c r="JS329" s="251">
        <v>33.021472724278574</v>
      </c>
      <c r="JT329" s="243">
        <v>38.271727645105365</v>
      </c>
      <c r="JU329" s="418">
        <v>31.2</v>
      </c>
      <c r="JV329" s="284"/>
      <c r="JW329" s="284"/>
      <c r="JX329" s="420">
        <v>45.1</v>
      </c>
      <c r="JY329" s="262">
        <v>194.57236336383929</v>
      </c>
      <c r="JZ329" s="284">
        <v>191.00144450344703</v>
      </c>
      <c r="KA329" s="284">
        <v>223.75161641341617</v>
      </c>
      <c r="KB329" s="252">
        <v>229.38808991746521</v>
      </c>
      <c r="KC329" s="262"/>
      <c r="KD329" s="284"/>
      <c r="KE329" s="284"/>
      <c r="KF329" s="284"/>
    </row>
    <row r="330" spans="1:292" s="151" customFormat="1" ht="14">
      <c r="A330" s="875"/>
      <c r="B330" s="766" t="s">
        <v>542</v>
      </c>
      <c r="C330" s="266"/>
      <c r="D330" s="610">
        <v>109.59629793958641</v>
      </c>
      <c r="E330" s="642">
        <v>117.60607558606876</v>
      </c>
      <c r="F330" s="642">
        <v>131.08242069665721</v>
      </c>
      <c r="G330" s="642">
        <v>136.89604263599031</v>
      </c>
      <c r="H330" s="611">
        <v>141.88788958107668</v>
      </c>
      <c r="I330" s="418">
        <v>27</v>
      </c>
      <c r="J330" s="419">
        <v>30.6</v>
      </c>
      <c r="K330" s="419">
        <v>32.799999999999997</v>
      </c>
      <c r="L330" s="420">
        <v>33.799999999999997</v>
      </c>
      <c r="M330" s="604">
        <v>34.183682271692994</v>
      </c>
      <c r="N330" s="284"/>
      <c r="O330" s="284"/>
      <c r="P330" s="605">
        <v>46.530092417990311</v>
      </c>
      <c r="Q330" s="262"/>
      <c r="R330" s="284"/>
      <c r="S330" s="284"/>
      <c r="T330" s="252"/>
      <c r="U330" s="262"/>
      <c r="V330" s="284"/>
      <c r="W330" s="252"/>
      <c r="X330" s="767">
        <v>52.153510926304882</v>
      </c>
      <c r="Y330" s="768">
        <v>54.304401035141133</v>
      </c>
      <c r="Z330" s="768">
        <v>62.158641067518687</v>
      </c>
      <c r="AA330" s="769">
        <v>81.672036408466425</v>
      </c>
      <c r="AB330" s="262">
        <v>41.142428208753543</v>
      </c>
      <c r="AC330" s="284">
        <v>44.433576688401949</v>
      </c>
      <c r="AD330" s="284">
        <v>47.114368882189012</v>
      </c>
      <c r="AE330" s="252">
        <v>59.0241072589304</v>
      </c>
      <c r="AF330" s="418"/>
      <c r="AG330" s="284"/>
      <c r="AH330" s="284"/>
      <c r="AI330" s="419"/>
      <c r="AJ330" s="420"/>
      <c r="AK330" s="418">
        <v>24.92816752010966</v>
      </c>
      <c r="AL330" s="284"/>
      <c r="AM330" s="284"/>
      <c r="AN330" s="420">
        <v>40.4</v>
      </c>
      <c r="AO330" s="418">
        <v>46.9</v>
      </c>
      <c r="AP330" s="420">
        <v>46.4</v>
      </c>
      <c r="AQ330" s="767">
        <v>76.614128611377026</v>
      </c>
      <c r="AR330" s="768">
        <v>80.256986255251206</v>
      </c>
      <c r="AS330" s="768">
        <v>89.609117544035513</v>
      </c>
      <c r="AT330" s="769">
        <v>95.280722571379584</v>
      </c>
      <c r="AU330" s="418">
        <v>19</v>
      </c>
      <c r="AV330" s="419">
        <v>19.3</v>
      </c>
      <c r="AW330" s="419">
        <v>22.4</v>
      </c>
      <c r="AX330" s="420">
        <v>25.1</v>
      </c>
      <c r="AY330" s="418"/>
      <c r="AZ330" s="419"/>
      <c r="BA330" s="419"/>
      <c r="BB330" s="420"/>
      <c r="BC330" s="278">
        <v>61.943142447341579</v>
      </c>
      <c r="BD330" s="251">
        <v>67.01801230441032</v>
      </c>
      <c r="BE330" s="251">
        <v>71.410090611440893</v>
      </c>
      <c r="BF330" s="243">
        <v>80.015699268068076</v>
      </c>
      <c r="BG330" s="418">
        <v>48.1</v>
      </c>
      <c r="BH330" s="284"/>
      <c r="BI330" s="284"/>
      <c r="BJ330" s="420">
        <v>57.2</v>
      </c>
      <c r="BK330" s="262"/>
      <c r="BL330" s="252"/>
      <c r="BM330" s="610">
        <v>70.845632899481416</v>
      </c>
      <c r="BN330" s="642">
        <v>72.683961580713628</v>
      </c>
      <c r="BO330" s="642">
        <v>78.903929045691484</v>
      </c>
      <c r="BP330" s="611">
        <v>111.24549888729098</v>
      </c>
      <c r="BQ330" s="266"/>
      <c r="BR330" s="262"/>
      <c r="BS330" s="284"/>
      <c r="BT330" s="252"/>
      <c r="BU330" s="262"/>
      <c r="BV330" s="284"/>
      <c r="BW330" s="252"/>
      <c r="BX330" s="262"/>
      <c r="BY330" s="284"/>
      <c r="BZ330" s="252"/>
      <c r="CA330" s="262"/>
      <c r="CB330" s="284"/>
      <c r="CC330" s="252"/>
      <c r="CD330" s="262"/>
      <c r="CE330" s="284"/>
      <c r="CF330" s="252"/>
      <c r="CG330" s="262"/>
      <c r="CH330" s="284"/>
      <c r="CI330" s="252"/>
      <c r="CJ330" s="262">
        <v>95.52</v>
      </c>
      <c r="CK330" s="252">
        <v>101.43</v>
      </c>
      <c r="CL330" s="767">
        <v>34.596747242713406</v>
      </c>
      <c r="CM330" s="611">
        <v>30.43</v>
      </c>
      <c r="CN330" s="610">
        <v>8.6</v>
      </c>
      <c r="CO330" s="611">
        <v>11.67</v>
      </c>
      <c r="CP330" s="770">
        <v>8.8275312118771279</v>
      </c>
      <c r="CQ330" s="771">
        <v>11.082417762472677</v>
      </c>
      <c r="CR330" s="266">
        <v>9.2733279248007321</v>
      </c>
      <c r="CS330" s="266">
        <v>12.308522676388341</v>
      </c>
      <c r="CT330" s="262">
        <v>29.579549949771671</v>
      </c>
      <c r="CU330" s="252">
        <v>38.931968263965928</v>
      </c>
      <c r="CV330" s="604">
        <v>48.552036682119301</v>
      </c>
      <c r="CW330" s="748">
        <v>55.791930611412091</v>
      </c>
      <c r="CX330" s="748">
        <v>67.706815654372747</v>
      </c>
      <c r="CY330" s="605">
        <v>71.591898404497513</v>
      </c>
      <c r="CZ330" s="266">
        <v>31.97</v>
      </c>
      <c r="DA330" s="610">
        <v>84.88</v>
      </c>
      <c r="DB330" s="642">
        <v>100.6</v>
      </c>
      <c r="DC330" s="642">
        <v>103.6</v>
      </c>
      <c r="DD330" s="642">
        <v>109.8</v>
      </c>
      <c r="DE330" s="611">
        <v>93.5</v>
      </c>
      <c r="DF330" s="610">
        <v>77.512148348011607</v>
      </c>
      <c r="DG330" s="642">
        <v>82.60009954094609</v>
      </c>
      <c r="DH330" s="768">
        <v>87.987636149137984</v>
      </c>
      <c r="DI330" s="768">
        <v>108.38193121330785</v>
      </c>
      <c r="DJ330" s="769">
        <v>98.317310467512243</v>
      </c>
      <c r="DK330" s="262">
        <v>66.7</v>
      </c>
      <c r="DL330" s="284">
        <v>74</v>
      </c>
      <c r="DM330" s="284">
        <v>73.23</v>
      </c>
      <c r="DN330" s="252">
        <v>85.22</v>
      </c>
      <c r="DO330" s="278">
        <v>27.994185132624299</v>
      </c>
      <c r="DP330" s="251">
        <v>32.473582594124082</v>
      </c>
      <c r="DQ330" s="251">
        <v>36.801041007751692</v>
      </c>
      <c r="DR330" s="243">
        <v>40.428976930465588</v>
      </c>
      <c r="DS330" s="610">
        <v>17.490141421291671</v>
      </c>
      <c r="DT330" s="642">
        <v>21.696047259376655</v>
      </c>
      <c r="DU330" s="642">
        <v>29.481515538637449</v>
      </c>
      <c r="DV330" s="611">
        <v>33.268906496489578</v>
      </c>
      <c r="DW330" s="749"/>
      <c r="DX330" s="749"/>
      <c r="DY330" s="262"/>
      <c r="DZ330" s="284"/>
      <c r="EA330" s="284"/>
      <c r="EB330" s="252"/>
      <c r="EC330" s="266"/>
      <c r="ED330" s="266"/>
      <c r="EE330" s="262"/>
      <c r="EF330" s="252"/>
      <c r="EG330" s="262"/>
      <c r="EH330" s="252"/>
      <c r="EI330" s="262"/>
      <c r="EJ330" s="252"/>
      <c r="EK330" s="262"/>
      <c r="EL330" s="284"/>
      <c r="EM330" s="252"/>
      <c r="EN330" s="418">
        <v>11.5</v>
      </c>
      <c r="EO330" s="420">
        <v>12.6</v>
      </c>
      <c r="EP330" s="262"/>
      <c r="EQ330" s="252"/>
      <c r="ER330" s="262"/>
      <c r="ES330" s="252"/>
      <c r="ET330" s="262"/>
      <c r="EU330" s="284"/>
      <c r="EV330" s="284"/>
      <c r="EW330" s="252"/>
      <c r="EX330" s="418">
        <v>18.8</v>
      </c>
      <c r="EY330" s="419">
        <v>20.9</v>
      </c>
      <c r="EZ330" s="419">
        <v>22.6</v>
      </c>
      <c r="FA330" s="420">
        <v>26.3</v>
      </c>
      <c r="FB330" s="262"/>
      <c r="FC330" s="252"/>
      <c r="FD330" s="262"/>
      <c r="FE330" s="284"/>
      <c r="FF330" s="284"/>
      <c r="FG330" s="252"/>
      <c r="FH330" s="262"/>
      <c r="FI330" s="252"/>
      <c r="FJ330" s="262"/>
      <c r="FK330" s="252"/>
      <c r="FL330" s="604">
        <v>3.1644667115090335</v>
      </c>
      <c r="FM330" s="605">
        <v>3.5535177914514526</v>
      </c>
      <c r="FN330" s="262"/>
      <c r="FO330" s="284"/>
      <c r="FP330" s="284"/>
      <c r="FQ330" s="252"/>
      <c r="FR330" s="262">
        <v>60</v>
      </c>
      <c r="FS330" s="606">
        <v>57</v>
      </c>
      <c r="FT330" s="606">
        <v>62</v>
      </c>
      <c r="FU330" s="643">
        <v>64</v>
      </c>
      <c r="FV330" s="262"/>
      <c r="FW330" s="252"/>
      <c r="FX330" s="262">
        <v>37.229999999999997</v>
      </c>
      <c r="FY330" s="252"/>
      <c r="FZ330" s="278">
        <v>9.6485871863658144</v>
      </c>
      <c r="GA330" s="243">
        <v>9.8472489218926231</v>
      </c>
      <c r="GB330" s="266"/>
      <c r="GC330" s="262"/>
      <c r="GD330" s="252"/>
      <c r="GE330" s="767">
        <v>84.417469610754807</v>
      </c>
      <c r="GF330" s="768">
        <v>88.999456989189056</v>
      </c>
      <c r="GG330" s="768">
        <v>98.62137506403117</v>
      </c>
      <c r="GH330" s="769">
        <v>107.7882382451684</v>
      </c>
      <c r="GI330" s="266"/>
      <c r="GJ330" s="266"/>
      <c r="GK330" s="266"/>
      <c r="GL330" s="266">
        <v>9.2200000000000006</v>
      </c>
      <c r="GM330" s="278">
        <v>26.339117108544507</v>
      </c>
      <c r="GN330" s="251">
        <v>29.419644686269013</v>
      </c>
      <c r="GO330" s="251">
        <v>31.68508477245825</v>
      </c>
      <c r="GP330" s="243">
        <v>35.030679374514413</v>
      </c>
      <c r="GQ330" s="278">
        <v>34.316536480854623</v>
      </c>
      <c r="GR330" s="251">
        <v>36.345104954224944</v>
      </c>
      <c r="GS330" s="251">
        <v>38.812208140886582</v>
      </c>
      <c r="GT330" s="243">
        <v>41.585255794723089</v>
      </c>
      <c r="GU330" s="278">
        <v>21.260696696888299</v>
      </c>
      <c r="GV330" s="251">
        <v>23.061439958082602</v>
      </c>
      <c r="GW330" s="251">
        <v>26.695725668649001</v>
      </c>
      <c r="GX330" s="243">
        <v>31.6077686609209</v>
      </c>
      <c r="GY330" s="418">
        <v>21.2</v>
      </c>
      <c r="GZ330" s="419">
        <v>22.2</v>
      </c>
      <c r="HA330" s="419">
        <v>25.6</v>
      </c>
      <c r="HB330" s="420">
        <v>28</v>
      </c>
      <c r="HC330" s="266">
        <v>33</v>
      </c>
      <c r="HD330" s="262"/>
      <c r="HE330" s="252"/>
      <c r="HF330" s="610">
        <v>27.244152686212121</v>
      </c>
      <c r="HG330" s="642">
        <v>30.272626816550012</v>
      </c>
      <c r="HH330" s="642">
        <v>32.72035868368463</v>
      </c>
      <c r="HI330" s="611">
        <v>39.209304972186054</v>
      </c>
      <c r="HJ330" s="262"/>
      <c r="HK330" s="252"/>
      <c r="HL330" s="418">
        <v>12.3</v>
      </c>
      <c r="HM330" s="419">
        <v>13.3</v>
      </c>
      <c r="HN330" s="419">
        <v>16.399999999999999</v>
      </c>
      <c r="HO330" s="420">
        <v>18.899999999999999</v>
      </c>
      <c r="HP330" s="418">
        <v>30.8</v>
      </c>
      <c r="HQ330" s="605">
        <v>42.817696098439534</v>
      </c>
      <c r="HR330" s="418">
        <v>17.600000000000001</v>
      </c>
      <c r="HS330" s="419">
        <v>18.5</v>
      </c>
      <c r="HT330" s="419">
        <v>22</v>
      </c>
      <c r="HU330" s="420">
        <v>22.9</v>
      </c>
      <c r="HV330" s="262"/>
      <c r="HW330" s="252"/>
      <c r="HX330" s="262"/>
      <c r="HY330" s="252"/>
      <c r="HZ330" s="278">
        <v>43.029427661355591</v>
      </c>
      <c r="IA330" s="251">
        <v>43.966691760897191</v>
      </c>
      <c r="IB330" s="251">
        <v>45.496402034005222</v>
      </c>
      <c r="IC330" s="243">
        <v>47.602754447528575</v>
      </c>
      <c r="ID330" s="262"/>
      <c r="IE330" s="252"/>
      <c r="IF330" s="262"/>
      <c r="IG330" s="252"/>
      <c r="IH330" s="262"/>
      <c r="II330" s="284"/>
      <c r="IJ330" s="284"/>
      <c r="IK330" s="252"/>
      <c r="IL330" s="266"/>
      <c r="IM330" s="262"/>
      <c r="IN330" s="252"/>
      <c r="IO330" s="418">
        <v>27.5</v>
      </c>
      <c r="IP330" s="284"/>
      <c r="IQ330" s="284"/>
      <c r="IR330" s="420">
        <v>36.9</v>
      </c>
      <c r="IS330" s="418">
        <v>20.100000000000001</v>
      </c>
      <c r="IT330" s="284"/>
      <c r="IU330" s="284"/>
      <c r="IV330" s="420">
        <v>25.1</v>
      </c>
      <c r="IW330" s="278">
        <v>15.188612490020537</v>
      </c>
      <c r="IX330" s="251">
        <v>16.614237653496872</v>
      </c>
      <c r="IY330" s="251">
        <v>18.043192475419531</v>
      </c>
      <c r="IZ330" s="243">
        <v>21.508986352917432</v>
      </c>
      <c r="JA330" s="266"/>
      <c r="JB330" s="262">
        <v>97.001648548484411</v>
      </c>
      <c r="JC330" s="284">
        <v>97.568300241002746</v>
      </c>
      <c r="JD330" s="284">
        <v>114.76767711538679</v>
      </c>
      <c r="JE330" s="252">
        <v>124.97257149226049</v>
      </c>
      <c r="JF330" s="262"/>
      <c r="JG330" s="284"/>
      <c r="JH330" s="252"/>
      <c r="JI330" s="262"/>
      <c r="JJ330" s="252"/>
      <c r="JK330" s="278">
        <v>30.397964946304636</v>
      </c>
      <c r="JL330" s="251">
        <v>32.647306852202732</v>
      </c>
      <c r="JM330" s="251">
        <v>35.326196109910811</v>
      </c>
      <c r="JN330" s="243">
        <v>37.897429373163064</v>
      </c>
      <c r="JO330" s="418">
        <v>79.099999999999994</v>
      </c>
      <c r="JP330" s="420">
        <v>65.099999999999994</v>
      </c>
      <c r="JQ330" s="278">
        <v>24.302777797905474</v>
      </c>
      <c r="JR330" s="251">
        <v>25.58624842471772</v>
      </c>
      <c r="JS330" s="251">
        <v>28.104938105816412</v>
      </c>
      <c r="JT330" s="243">
        <v>31.301454758096771</v>
      </c>
      <c r="JU330" s="418">
        <v>26.5</v>
      </c>
      <c r="JV330" s="284"/>
      <c r="JW330" s="284"/>
      <c r="JX330" s="420">
        <v>38.299999999999997</v>
      </c>
      <c r="JY330" s="262">
        <v>95.700793373698147</v>
      </c>
      <c r="JZ330" s="284">
        <v>92.98158562873401</v>
      </c>
      <c r="KA330" s="284">
        <v>106.22198908525573</v>
      </c>
      <c r="KB330" s="252">
        <v>103.95174497800399</v>
      </c>
      <c r="KC330" s="262"/>
      <c r="KD330" s="284"/>
      <c r="KE330" s="284"/>
      <c r="KF330" s="284"/>
    </row>
    <row r="331" spans="1:292" s="151" customFormat="1" ht="14">
      <c r="A331" s="875"/>
      <c r="B331" s="766" t="s">
        <v>543</v>
      </c>
      <c r="C331" s="266"/>
      <c r="D331" s="610">
        <v>82.207988614524183</v>
      </c>
      <c r="E331" s="642">
        <v>86.891146475333542</v>
      </c>
      <c r="F331" s="642">
        <v>98.158515218876573</v>
      </c>
      <c r="G331" s="642">
        <v>101.83935725215046</v>
      </c>
      <c r="H331" s="611">
        <v>105.70011570340539</v>
      </c>
      <c r="I331" s="418">
        <v>21.3</v>
      </c>
      <c r="J331" s="419">
        <v>24.3</v>
      </c>
      <c r="K331" s="419">
        <v>26</v>
      </c>
      <c r="L331" s="420">
        <v>27.3</v>
      </c>
      <c r="M331" s="604">
        <v>21.620928137204295</v>
      </c>
      <c r="N331" s="284"/>
      <c r="O331" s="284"/>
      <c r="P331" s="605">
        <v>30.915666539898083</v>
      </c>
      <c r="Q331" s="262"/>
      <c r="R331" s="284"/>
      <c r="S331" s="284"/>
      <c r="T331" s="252"/>
      <c r="U331" s="262"/>
      <c r="V331" s="284"/>
      <c r="W331" s="252"/>
      <c r="X331" s="767">
        <v>39.488369662321944</v>
      </c>
      <c r="Y331" s="768">
        <v>40.672544584962296</v>
      </c>
      <c r="Z331" s="768">
        <v>46.635962018652478</v>
      </c>
      <c r="AA331" s="769">
        <v>52.859459079757549</v>
      </c>
      <c r="AB331" s="262">
        <v>29.900161943838363</v>
      </c>
      <c r="AC331" s="284">
        <v>32.598448684958797</v>
      </c>
      <c r="AD331" s="284">
        <v>35.430766503972052</v>
      </c>
      <c r="AE331" s="252">
        <v>42.508106881972544</v>
      </c>
      <c r="AF331" s="418"/>
      <c r="AG331" s="284"/>
      <c r="AH331" s="284"/>
      <c r="AI331" s="419"/>
      <c r="AJ331" s="420"/>
      <c r="AK331" s="418">
        <v>17.355862524491783</v>
      </c>
      <c r="AL331" s="284"/>
      <c r="AM331" s="284"/>
      <c r="AN331" s="420">
        <v>28.8</v>
      </c>
      <c r="AO331" s="418">
        <v>35.700000000000003</v>
      </c>
      <c r="AP331" s="420">
        <v>34.6</v>
      </c>
      <c r="AQ331" s="767">
        <v>64.735724157856026</v>
      </c>
      <c r="AR331" s="768">
        <v>62.791098948735829</v>
      </c>
      <c r="AS331" s="768">
        <v>69.129383558839137</v>
      </c>
      <c r="AT331" s="769">
        <v>74.53957146014163</v>
      </c>
      <c r="AU331" s="418">
        <v>12.9</v>
      </c>
      <c r="AV331" s="419">
        <v>13.8</v>
      </c>
      <c r="AW331" s="419">
        <v>15.7</v>
      </c>
      <c r="AX331" s="420">
        <v>17.899999999999999</v>
      </c>
      <c r="AY331" s="418"/>
      <c r="AZ331" s="419"/>
      <c r="BA331" s="419"/>
      <c r="BB331" s="420"/>
      <c r="BC331" s="278">
        <v>42.895788202639146</v>
      </c>
      <c r="BD331" s="251">
        <v>45.447288374755523</v>
      </c>
      <c r="BE331" s="251">
        <v>49.088787875202485</v>
      </c>
      <c r="BF331" s="243">
        <v>54.527013563562946</v>
      </c>
      <c r="BG331" s="418">
        <v>29.8</v>
      </c>
      <c r="BH331" s="284"/>
      <c r="BI331" s="284"/>
      <c r="BJ331" s="420">
        <v>36.700000000000003</v>
      </c>
      <c r="BK331" s="262"/>
      <c r="BL331" s="252"/>
      <c r="BM331" s="610">
        <v>53.304116487622402</v>
      </c>
      <c r="BN331" s="642">
        <v>54.921805890273127</v>
      </c>
      <c r="BO331" s="642">
        <v>59.434456601879226</v>
      </c>
      <c r="BP331" s="611">
        <v>83.009605414600657</v>
      </c>
      <c r="BQ331" s="266"/>
      <c r="BR331" s="262"/>
      <c r="BS331" s="284"/>
      <c r="BT331" s="252"/>
      <c r="BU331" s="262"/>
      <c r="BV331" s="284"/>
      <c r="BW331" s="252"/>
      <c r="BX331" s="262"/>
      <c r="BY331" s="284"/>
      <c r="BZ331" s="252"/>
      <c r="CA331" s="262"/>
      <c r="CB331" s="284"/>
      <c r="CC331" s="252"/>
      <c r="CD331" s="262"/>
      <c r="CE331" s="284"/>
      <c r="CF331" s="252"/>
      <c r="CG331" s="262"/>
      <c r="CH331" s="284"/>
      <c r="CI331" s="252"/>
      <c r="CJ331" s="262">
        <v>70.150000000000006</v>
      </c>
      <c r="CK331" s="252">
        <v>74.13</v>
      </c>
      <c r="CL331" s="767">
        <v>25.941187257107522</v>
      </c>
      <c r="CM331" s="611">
        <v>21.52</v>
      </c>
      <c r="CN331" s="610">
        <v>5</v>
      </c>
      <c r="CO331" s="611">
        <v>6.68</v>
      </c>
      <c r="CP331" s="770">
        <v>7.0877567333126992</v>
      </c>
      <c r="CQ331" s="771">
        <v>8.4137094571486966</v>
      </c>
      <c r="CR331" s="266">
        <v>7.3178463343574034</v>
      </c>
      <c r="CS331" s="266">
        <v>9.4241635005687758</v>
      </c>
      <c r="CT331" s="262">
        <v>21.608175692730789</v>
      </c>
      <c r="CU331" s="252">
        <v>28.703025079361534</v>
      </c>
      <c r="CV331" s="604">
        <v>32.933592530469383</v>
      </c>
      <c r="CW331" s="748">
        <v>35.383712650902524</v>
      </c>
      <c r="CX331" s="748">
        <v>45.942998085068979</v>
      </c>
      <c r="CY331" s="605">
        <v>47.365793810174949</v>
      </c>
      <c r="CZ331" s="266">
        <v>20.72</v>
      </c>
      <c r="DA331" s="610">
        <v>62.08</v>
      </c>
      <c r="DB331" s="642">
        <v>73.03</v>
      </c>
      <c r="DC331" s="642">
        <v>75.83</v>
      </c>
      <c r="DD331" s="642">
        <v>79.52</v>
      </c>
      <c r="DE331" s="611">
        <v>66.3</v>
      </c>
      <c r="DF331" s="610">
        <v>54.317250562319146</v>
      </c>
      <c r="DG331" s="642">
        <v>60.173458327567921</v>
      </c>
      <c r="DH331" s="768">
        <v>63.260575570571916</v>
      </c>
      <c r="DI331" s="768">
        <v>77.720204275155268</v>
      </c>
      <c r="DJ331" s="769">
        <v>73.082707489963624</v>
      </c>
      <c r="DK331" s="262">
        <v>48.2</v>
      </c>
      <c r="DL331" s="284">
        <v>55.53</v>
      </c>
      <c r="DM331" s="284">
        <v>53.89</v>
      </c>
      <c r="DN331" s="252">
        <v>60.23</v>
      </c>
      <c r="DO331" s="278">
        <v>20.303499067590838</v>
      </c>
      <c r="DP331" s="251">
        <v>23.644016039147498</v>
      </c>
      <c r="DQ331" s="251">
        <v>26.43611103721619</v>
      </c>
      <c r="DR331" s="243">
        <v>29.260051102875547</v>
      </c>
      <c r="DS331" s="610">
        <v>10.609954524174102</v>
      </c>
      <c r="DT331" s="642">
        <v>12.345550293679208</v>
      </c>
      <c r="DU331" s="642">
        <v>16.514499962335822</v>
      </c>
      <c r="DV331" s="611">
        <v>20.390683934155316</v>
      </c>
      <c r="DW331" s="749"/>
      <c r="DX331" s="749"/>
      <c r="DY331" s="262"/>
      <c r="DZ331" s="284"/>
      <c r="EA331" s="284"/>
      <c r="EB331" s="252"/>
      <c r="EC331" s="266"/>
      <c r="ED331" s="266"/>
      <c r="EE331" s="262"/>
      <c r="EF331" s="252"/>
      <c r="EG331" s="262"/>
      <c r="EH331" s="252"/>
      <c r="EI331" s="262"/>
      <c r="EJ331" s="252"/>
      <c r="EK331" s="262"/>
      <c r="EL331" s="284"/>
      <c r="EM331" s="252"/>
      <c r="EN331" s="418">
        <v>10.199999999999999</v>
      </c>
      <c r="EO331" s="420">
        <v>11.4</v>
      </c>
      <c r="EP331" s="262"/>
      <c r="EQ331" s="252"/>
      <c r="ER331" s="262"/>
      <c r="ES331" s="252"/>
      <c r="ET331" s="262"/>
      <c r="EU331" s="284"/>
      <c r="EV331" s="284"/>
      <c r="EW331" s="252"/>
      <c r="EX331" s="418">
        <v>13.1</v>
      </c>
      <c r="EY331" s="419">
        <v>14.1</v>
      </c>
      <c r="EZ331" s="419">
        <v>15.8</v>
      </c>
      <c r="FA331" s="420">
        <v>18.3</v>
      </c>
      <c r="FB331" s="262"/>
      <c r="FC331" s="252"/>
      <c r="FD331" s="262"/>
      <c r="FE331" s="284"/>
      <c r="FF331" s="284"/>
      <c r="FG331" s="252"/>
      <c r="FH331" s="262"/>
      <c r="FI331" s="252"/>
      <c r="FJ331" s="262"/>
      <c r="FK331" s="252"/>
      <c r="FL331" s="604">
        <v>2.007163479749658</v>
      </c>
      <c r="FM331" s="605">
        <v>2.2642502955382677</v>
      </c>
      <c r="FN331" s="262"/>
      <c r="FO331" s="284"/>
      <c r="FP331" s="284"/>
      <c r="FQ331" s="252"/>
      <c r="FR331" s="262">
        <v>43</v>
      </c>
      <c r="FS331" s="606">
        <v>40</v>
      </c>
      <c r="FT331" s="606">
        <v>45</v>
      </c>
      <c r="FU331" s="643">
        <v>45</v>
      </c>
      <c r="FV331" s="262"/>
      <c r="FW331" s="252"/>
      <c r="FX331" s="262">
        <v>28.7</v>
      </c>
      <c r="FY331" s="252"/>
      <c r="FZ331" s="278">
        <v>7.5734165240037727</v>
      </c>
      <c r="GA331" s="243">
        <v>7.2910435057038301</v>
      </c>
      <c r="GB331" s="266"/>
      <c r="GC331" s="262"/>
      <c r="GD331" s="252"/>
      <c r="GE331" s="767">
        <v>60.569748235045331</v>
      </c>
      <c r="GF331" s="768">
        <v>63.878922241370553</v>
      </c>
      <c r="GG331" s="768">
        <v>70.718231124397334</v>
      </c>
      <c r="GH331" s="769">
        <v>77.273559850422643</v>
      </c>
      <c r="GI331" s="266"/>
      <c r="GJ331" s="266"/>
      <c r="GK331" s="266"/>
      <c r="GL331" s="266">
        <v>7.14</v>
      </c>
      <c r="GM331" s="278">
        <v>17.3230668386629</v>
      </c>
      <c r="GN331" s="251">
        <v>19.404789622449329</v>
      </c>
      <c r="GO331" s="251">
        <v>20.878805517517691</v>
      </c>
      <c r="GP331" s="243">
        <v>23.023861475324424</v>
      </c>
      <c r="GQ331" s="278">
        <v>22.59234503559772</v>
      </c>
      <c r="GR331" s="251">
        <v>23.835547115473375</v>
      </c>
      <c r="GS331" s="251">
        <v>25.972444914165084</v>
      </c>
      <c r="GT331" s="243">
        <v>27.59358935459985</v>
      </c>
      <c r="GU331" s="278">
        <v>14.9286524043775</v>
      </c>
      <c r="GV331" s="251">
        <v>16.4539111394967</v>
      </c>
      <c r="GW331" s="251">
        <v>18.381141910044001</v>
      </c>
      <c r="GX331" s="243">
        <v>22.826903744080401</v>
      </c>
      <c r="GY331" s="418">
        <v>14.5</v>
      </c>
      <c r="GZ331" s="419">
        <v>15.5</v>
      </c>
      <c r="HA331" s="419">
        <v>18.399999999999999</v>
      </c>
      <c r="HB331" s="420">
        <v>18.5</v>
      </c>
      <c r="HC331" s="266">
        <v>24.6</v>
      </c>
      <c r="HD331" s="262"/>
      <c r="HE331" s="252"/>
      <c r="HF331" s="610">
        <v>17.651366029708822</v>
      </c>
      <c r="HG331" s="642">
        <v>21.150810234470665</v>
      </c>
      <c r="HH331" s="642">
        <v>21.565511022104257</v>
      </c>
      <c r="HI331" s="611">
        <v>25.703461946492933</v>
      </c>
      <c r="HJ331" s="262"/>
      <c r="HK331" s="252"/>
      <c r="HL331" s="418">
        <v>8.6</v>
      </c>
      <c r="HM331" s="419">
        <v>9.4</v>
      </c>
      <c r="HN331" s="419">
        <v>12.1</v>
      </c>
      <c r="HO331" s="420">
        <v>13.6</v>
      </c>
      <c r="HP331" s="418">
        <v>19.3</v>
      </c>
      <c r="HQ331" s="605">
        <v>26.751200650314043</v>
      </c>
      <c r="HR331" s="418">
        <v>12.8</v>
      </c>
      <c r="HS331" s="419">
        <v>13.4</v>
      </c>
      <c r="HT331" s="419">
        <v>17.3</v>
      </c>
      <c r="HU331" s="420">
        <v>19.100000000000001</v>
      </c>
      <c r="HV331" s="262"/>
      <c r="HW331" s="252"/>
      <c r="HX331" s="262"/>
      <c r="HY331" s="252"/>
      <c r="HZ331" s="278">
        <v>32.246287467125065</v>
      </c>
      <c r="IA331" s="251">
        <v>32.725273042317156</v>
      </c>
      <c r="IB331" s="251">
        <v>33.578233311542441</v>
      </c>
      <c r="IC331" s="243">
        <v>34.36544636203795</v>
      </c>
      <c r="ID331" s="262"/>
      <c r="IE331" s="252"/>
      <c r="IF331" s="262"/>
      <c r="IG331" s="252"/>
      <c r="IH331" s="262"/>
      <c r="II331" s="284"/>
      <c r="IJ331" s="284"/>
      <c r="IK331" s="252"/>
      <c r="IL331" s="266"/>
      <c r="IM331" s="262"/>
      <c r="IN331" s="252"/>
      <c r="IO331" s="418">
        <v>18.899999999999999</v>
      </c>
      <c r="IP331" s="284"/>
      <c r="IQ331" s="284"/>
      <c r="IR331" s="420">
        <v>25.3</v>
      </c>
      <c r="IS331" s="418">
        <v>13.6</v>
      </c>
      <c r="IT331" s="284"/>
      <c r="IU331" s="284"/>
      <c r="IV331" s="420">
        <v>17.399999999999999</v>
      </c>
      <c r="IW331" s="278">
        <v>9.9424866883813667</v>
      </c>
      <c r="IX331" s="251">
        <v>10.836939115421119</v>
      </c>
      <c r="IY331" s="251">
        <v>11.618303744493188</v>
      </c>
      <c r="IZ331" s="243">
        <v>13.886739871838548</v>
      </c>
      <c r="JA331" s="266"/>
      <c r="JB331" s="262">
        <v>69.265121244907505</v>
      </c>
      <c r="JC331" s="284">
        <v>73.812662015566957</v>
      </c>
      <c r="JD331" s="284">
        <v>84.240278797986875</v>
      </c>
      <c r="JE331" s="252">
        <v>89.845780630291046</v>
      </c>
      <c r="JF331" s="262"/>
      <c r="JG331" s="284"/>
      <c r="JH331" s="252"/>
      <c r="JI331" s="262"/>
      <c r="JJ331" s="252"/>
      <c r="JK331" s="278">
        <v>22.0433705646874</v>
      </c>
      <c r="JL331" s="251">
        <v>23.766425859028146</v>
      </c>
      <c r="JM331" s="251">
        <v>26.071529106674966</v>
      </c>
      <c r="JN331" s="243">
        <v>27.222245490434286</v>
      </c>
      <c r="JO331" s="418">
        <v>58.2</v>
      </c>
      <c r="JP331" s="420">
        <v>47.2</v>
      </c>
      <c r="JQ331" s="278">
        <v>16.565631086370267</v>
      </c>
      <c r="JR331" s="251">
        <v>17.084157918795288</v>
      </c>
      <c r="JS331" s="251">
        <v>18.884386981293726</v>
      </c>
      <c r="JT331" s="243">
        <v>21.159396459494417</v>
      </c>
      <c r="JU331" s="418">
        <v>17.899999999999999</v>
      </c>
      <c r="JV331" s="284"/>
      <c r="JW331" s="284"/>
      <c r="JX331" s="420">
        <v>26</v>
      </c>
      <c r="JY331" s="262">
        <v>71.516993827230962</v>
      </c>
      <c r="JZ331" s="284">
        <v>69.651432261207731</v>
      </c>
      <c r="KA331" s="284">
        <v>80.964577291552345</v>
      </c>
      <c r="KB331" s="252">
        <v>76.59467554938125</v>
      </c>
      <c r="KC331" s="262"/>
      <c r="KD331" s="284"/>
      <c r="KE331" s="284"/>
      <c r="KF331" s="284"/>
    </row>
    <row r="332" spans="1:292" s="151" customFormat="1" ht="14">
      <c r="A332" s="875"/>
      <c r="B332" s="766" t="s">
        <v>544</v>
      </c>
      <c r="C332" s="266"/>
      <c r="D332" s="610">
        <v>64.933531864733339</v>
      </c>
      <c r="E332" s="642">
        <v>69.393442303438405</v>
      </c>
      <c r="F332" s="642">
        <v>79.609390507392561</v>
      </c>
      <c r="G332" s="642">
        <v>83.082419527697397</v>
      </c>
      <c r="H332" s="611">
        <v>85.826072446787592</v>
      </c>
      <c r="I332" s="418">
        <v>18.600000000000001</v>
      </c>
      <c r="J332" s="419">
        <v>22.2</v>
      </c>
      <c r="K332" s="419">
        <v>23.5</v>
      </c>
      <c r="L332" s="420">
        <v>24.8</v>
      </c>
      <c r="M332" s="604">
        <v>21.595489701326848</v>
      </c>
      <c r="N332" s="284"/>
      <c r="O332" s="284"/>
      <c r="P332" s="605">
        <v>31.003028731809543</v>
      </c>
      <c r="Q332" s="262"/>
      <c r="R332" s="284"/>
      <c r="S332" s="284"/>
      <c r="T332" s="252"/>
      <c r="U332" s="262"/>
      <c r="V332" s="284"/>
      <c r="W332" s="252"/>
      <c r="X332" s="767">
        <v>37.466989438583269</v>
      </c>
      <c r="Y332" s="768">
        <v>40.09660274059749</v>
      </c>
      <c r="Z332" s="768">
        <v>44.775595753895615</v>
      </c>
      <c r="AA332" s="769">
        <v>61.911000216066988</v>
      </c>
      <c r="AB332" s="262">
        <v>31.780015225866126</v>
      </c>
      <c r="AC332" s="284">
        <v>34.935967157631154</v>
      </c>
      <c r="AD332" s="284">
        <v>35.542538914250507</v>
      </c>
      <c r="AE332" s="252">
        <v>44.187386493472545</v>
      </c>
      <c r="AF332" s="418"/>
      <c r="AG332" s="284"/>
      <c r="AH332" s="284"/>
      <c r="AI332" s="419"/>
      <c r="AJ332" s="420"/>
      <c r="AK332" s="418">
        <v>15.238561588137129</v>
      </c>
      <c r="AL332" s="284"/>
      <c r="AM332" s="284"/>
      <c r="AN332" s="420">
        <v>25.6</v>
      </c>
      <c r="AO332" s="418">
        <v>31.4</v>
      </c>
      <c r="AP332" s="420">
        <v>31</v>
      </c>
      <c r="AQ332" s="767">
        <v>40.204578440950819</v>
      </c>
      <c r="AR332" s="768">
        <v>41.982446976009214</v>
      </c>
      <c r="AS332" s="768">
        <v>46.366043002272711</v>
      </c>
      <c r="AT332" s="769">
        <v>50.586498757406751</v>
      </c>
      <c r="AU332" s="418">
        <v>12.2</v>
      </c>
      <c r="AV332" s="419">
        <v>12.9</v>
      </c>
      <c r="AW332" s="419">
        <v>15.1</v>
      </c>
      <c r="AX332" s="420">
        <v>16.100000000000001</v>
      </c>
      <c r="AY332" s="418"/>
      <c r="AZ332" s="419"/>
      <c r="BA332" s="419"/>
      <c r="BB332" s="420"/>
      <c r="BC332" s="278">
        <v>36.762129897960328</v>
      </c>
      <c r="BD332" s="251">
        <v>40.047524233858653</v>
      </c>
      <c r="BE332" s="251">
        <v>43.844706214254821</v>
      </c>
      <c r="BF332" s="243">
        <v>46.283910389500321</v>
      </c>
      <c r="BG332" s="418">
        <v>27</v>
      </c>
      <c r="BH332" s="284"/>
      <c r="BI332" s="284"/>
      <c r="BJ332" s="420">
        <v>32.5</v>
      </c>
      <c r="BK332" s="262"/>
      <c r="BL332" s="252"/>
      <c r="BM332" s="610">
        <v>50.410903285127439</v>
      </c>
      <c r="BN332" s="642">
        <v>51.414982122282211</v>
      </c>
      <c r="BO332" s="642">
        <v>55.530761738018967</v>
      </c>
      <c r="BP332" s="611">
        <v>77.597405936681142</v>
      </c>
      <c r="BQ332" s="266"/>
      <c r="BR332" s="262"/>
      <c r="BS332" s="284"/>
      <c r="BT332" s="252"/>
      <c r="BU332" s="262"/>
      <c r="BV332" s="284"/>
      <c r="BW332" s="252"/>
      <c r="BX332" s="262"/>
      <c r="BY332" s="284"/>
      <c r="BZ332" s="252"/>
      <c r="CA332" s="262"/>
      <c r="CB332" s="284"/>
      <c r="CC332" s="252"/>
      <c r="CD332" s="262"/>
      <c r="CE332" s="284"/>
      <c r="CF332" s="252"/>
      <c r="CG332" s="262"/>
      <c r="CH332" s="284"/>
      <c r="CI332" s="252"/>
      <c r="CJ332" s="262">
        <v>69.150000000000006</v>
      </c>
      <c r="CK332" s="252">
        <v>75.3</v>
      </c>
      <c r="CL332" s="767">
        <v>24.032257109224652</v>
      </c>
      <c r="CM332" s="611">
        <v>19.22</v>
      </c>
      <c r="CN332" s="610">
        <v>4.3600000000000003</v>
      </c>
      <c r="CO332" s="611">
        <v>5.97</v>
      </c>
      <c r="CP332" s="770">
        <v>6.8408086119623839</v>
      </c>
      <c r="CQ332" s="771">
        <v>8.4197477466476105</v>
      </c>
      <c r="CR332" s="266">
        <v>7.3276610164935141</v>
      </c>
      <c r="CS332" s="266">
        <v>9.6627856937459509</v>
      </c>
      <c r="CT332" s="262">
        <v>26.976090889072889</v>
      </c>
      <c r="CU332" s="252">
        <v>39.764207338031753</v>
      </c>
      <c r="CV332" s="604">
        <v>27.364207861544433</v>
      </c>
      <c r="CW332" s="748">
        <v>37.813567914461871</v>
      </c>
      <c r="CX332" s="748">
        <v>42.561269148469833</v>
      </c>
      <c r="CY332" s="605">
        <v>44.43656703752665</v>
      </c>
      <c r="CZ332" s="266">
        <v>20.94</v>
      </c>
      <c r="DA332" s="610">
        <v>61.86</v>
      </c>
      <c r="DB332" s="642">
        <v>73.58</v>
      </c>
      <c r="DC332" s="642">
        <v>75.72</v>
      </c>
      <c r="DD332" s="642">
        <v>78.06</v>
      </c>
      <c r="DE332" s="611">
        <v>66.8</v>
      </c>
      <c r="DF332" s="610">
        <v>47.212718849455236</v>
      </c>
      <c r="DG332" s="642">
        <v>49.769194022792846</v>
      </c>
      <c r="DH332" s="768">
        <v>51.669053904734888</v>
      </c>
      <c r="DI332" s="768">
        <v>63.001446599852841</v>
      </c>
      <c r="DJ332" s="769">
        <v>56.084013332704188</v>
      </c>
      <c r="DK332" s="262">
        <v>48.15</v>
      </c>
      <c r="DL332" s="284">
        <v>55.49</v>
      </c>
      <c r="DM332" s="284">
        <v>53.95</v>
      </c>
      <c r="DN332" s="252">
        <v>60.22</v>
      </c>
      <c r="DO332" s="278">
        <v>16.559739422338936</v>
      </c>
      <c r="DP332" s="251">
        <v>18.966398724390327</v>
      </c>
      <c r="DQ332" s="251">
        <v>22.681785138442223</v>
      </c>
      <c r="DR332" s="243">
        <v>25.65139713398348</v>
      </c>
      <c r="DS332" s="610">
        <v>11.205742315957126</v>
      </c>
      <c r="DT332" s="642">
        <v>13.501358547608168</v>
      </c>
      <c r="DU332" s="642">
        <v>18.091159689462135</v>
      </c>
      <c r="DV332" s="611">
        <v>23.394305498641636</v>
      </c>
      <c r="DW332" s="749"/>
      <c r="DX332" s="749"/>
      <c r="DY332" s="262"/>
      <c r="DZ332" s="284"/>
      <c r="EA332" s="284"/>
      <c r="EB332" s="252"/>
      <c r="EC332" s="266"/>
      <c r="ED332" s="266"/>
      <c r="EE332" s="262"/>
      <c r="EF332" s="252"/>
      <c r="EG332" s="262"/>
      <c r="EH332" s="252"/>
      <c r="EI332" s="262"/>
      <c r="EJ332" s="252"/>
      <c r="EK332" s="262"/>
      <c r="EL332" s="284"/>
      <c r="EM332" s="252"/>
      <c r="EN332" s="418">
        <v>7</v>
      </c>
      <c r="EO332" s="420">
        <v>7.3</v>
      </c>
      <c r="EP332" s="262"/>
      <c r="EQ332" s="252"/>
      <c r="ER332" s="262"/>
      <c r="ES332" s="252"/>
      <c r="ET332" s="262"/>
      <c r="EU332" s="284"/>
      <c r="EV332" s="284"/>
      <c r="EW332" s="252"/>
      <c r="EX332" s="418">
        <v>13.1</v>
      </c>
      <c r="EY332" s="419">
        <v>14.9</v>
      </c>
      <c r="EZ332" s="419">
        <v>15.4</v>
      </c>
      <c r="FA332" s="420">
        <v>19.100000000000001</v>
      </c>
      <c r="FB332" s="262"/>
      <c r="FC332" s="252"/>
      <c r="FD332" s="262"/>
      <c r="FE332" s="284"/>
      <c r="FF332" s="284"/>
      <c r="FG332" s="252"/>
      <c r="FH332" s="262"/>
      <c r="FI332" s="252"/>
      <c r="FJ332" s="262"/>
      <c r="FK332" s="252"/>
      <c r="FL332" s="604">
        <v>1.5141566950627887</v>
      </c>
      <c r="FM332" s="605">
        <v>1.5767782665673074</v>
      </c>
      <c r="FN332" s="262"/>
      <c r="FO332" s="284"/>
      <c r="FP332" s="284"/>
      <c r="FQ332" s="252"/>
      <c r="FR332" s="262">
        <v>44</v>
      </c>
      <c r="FS332" s="606">
        <v>38</v>
      </c>
      <c r="FT332" s="606">
        <v>42</v>
      </c>
      <c r="FU332" s="643">
        <v>43</v>
      </c>
      <c r="FV332" s="262"/>
      <c r="FW332" s="252"/>
      <c r="FX332" s="262">
        <v>24.31</v>
      </c>
      <c r="FY332" s="252"/>
      <c r="FZ332" s="278">
        <v>6.4542325033142998</v>
      </c>
      <c r="GA332" s="243">
        <v>6.3841099826470531</v>
      </c>
      <c r="GB332" s="266"/>
      <c r="GC332" s="262"/>
      <c r="GD332" s="252"/>
      <c r="GE332" s="767">
        <v>42.040133354090273</v>
      </c>
      <c r="GF332" s="768">
        <v>44.43778940151654</v>
      </c>
      <c r="GG332" s="768">
        <v>48.799595201289861</v>
      </c>
      <c r="GH332" s="769">
        <v>53.792911121464648</v>
      </c>
      <c r="GI332" s="266"/>
      <c r="GJ332" s="266"/>
      <c r="GK332" s="266"/>
      <c r="GL332" s="266">
        <v>7.13</v>
      </c>
      <c r="GM332" s="278">
        <v>16.89894589441834</v>
      </c>
      <c r="GN332" s="251">
        <v>19.93467613376254</v>
      </c>
      <c r="GO332" s="251">
        <v>20.412464726815596</v>
      </c>
      <c r="GP332" s="243">
        <v>22.738537642690506</v>
      </c>
      <c r="GQ332" s="278">
        <v>23.050876757753556</v>
      </c>
      <c r="GR332" s="251">
        <v>23.925682889916256</v>
      </c>
      <c r="GS332" s="251">
        <v>24.265631575726811</v>
      </c>
      <c r="GT332" s="243">
        <v>26.301591669257782</v>
      </c>
      <c r="GU332" s="278">
        <v>15.9721971013443</v>
      </c>
      <c r="GV332" s="251">
        <v>16.926355472687099</v>
      </c>
      <c r="GW332" s="251">
        <v>20.550494706384299</v>
      </c>
      <c r="GX332" s="243">
        <v>25.056107492460502</v>
      </c>
      <c r="GY332" s="418">
        <v>14</v>
      </c>
      <c r="GZ332" s="419">
        <v>16.100000000000001</v>
      </c>
      <c r="HA332" s="419">
        <v>19.7</v>
      </c>
      <c r="HB332" s="420">
        <v>20.9</v>
      </c>
      <c r="HC332" s="266">
        <v>25.6</v>
      </c>
      <c r="HD332" s="262"/>
      <c r="HE332" s="252"/>
      <c r="HF332" s="610">
        <v>17.918222895596031</v>
      </c>
      <c r="HG332" s="642">
        <v>19.896061640444508</v>
      </c>
      <c r="HH332" s="642">
        <v>21.458207197352912</v>
      </c>
      <c r="HI332" s="611">
        <v>24.709879976559556</v>
      </c>
      <c r="HJ332" s="262"/>
      <c r="HK332" s="252"/>
      <c r="HL332" s="418">
        <v>8.1</v>
      </c>
      <c r="HM332" s="419">
        <v>8.6</v>
      </c>
      <c r="HN332" s="419">
        <v>10.9</v>
      </c>
      <c r="HO332" s="420">
        <v>11.4</v>
      </c>
      <c r="HP332" s="418">
        <v>19.3</v>
      </c>
      <c r="HQ332" s="605">
        <v>26.826510955154919</v>
      </c>
      <c r="HR332" s="418">
        <v>14.3</v>
      </c>
      <c r="HS332" s="419">
        <v>15.3</v>
      </c>
      <c r="HT332" s="419">
        <v>19</v>
      </c>
      <c r="HU332" s="420">
        <v>19</v>
      </c>
      <c r="HV332" s="262"/>
      <c r="HW332" s="252"/>
      <c r="HX332" s="262"/>
      <c r="HY332" s="252"/>
      <c r="HZ332" s="278">
        <v>35.201815177109431</v>
      </c>
      <c r="IA332" s="251">
        <v>35.860479150624663</v>
      </c>
      <c r="IB332" s="251">
        <v>37.499793646831257</v>
      </c>
      <c r="IC332" s="243">
        <v>39.300228768242846</v>
      </c>
      <c r="ID332" s="262"/>
      <c r="IE332" s="252"/>
      <c r="IF332" s="262"/>
      <c r="IG332" s="252"/>
      <c r="IH332" s="262"/>
      <c r="II332" s="284"/>
      <c r="IJ332" s="284"/>
      <c r="IK332" s="252"/>
      <c r="IL332" s="266"/>
      <c r="IM332" s="262"/>
      <c r="IN332" s="252"/>
      <c r="IO332" s="418">
        <v>18.8</v>
      </c>
      <c r="IP332" s="284"/>
      <c r="IQ332" s="284"/>
      <c r="IR332" s="420">
        <v>26.3</v>
      </c>
      <c r="IS332" s="418">
        <v>12.2</v>
      </c>
      <c r="IT332" s="284"/>
      <c r="IU332" s="284"/>
      <c r="IV332" s="420">
        <v>15.4</v>
      </c>
      <c r="IW332" s="278">
        <v>8.9576288537118565</v>
      </c>
      <c r="IX332" s="251">
        <v>9.6321594172802758</v>
      </c>
      <c r="IY332" s="251">
        <v>10.446501436527688</v>
      </c>
      <c r="IZ332" s="243">
        <v>10.990527151082066</v>
      </c>
      <c r="JA332" s="266"/>
      <c r="JB332" s="262">
        <v>62.699685961431285</v>
      </c>
      <c r="JC332" s="284">
        <v>61.100665800281135</v>
      </c>
      <c r="JD332" s="284">
        <v>73.874418154053046</v>
      </c>
      <c r="JE332" s="252">
        <v>78.521335535912613</v>
      </c>
      <c r="JF332" s="262"/>
      <c r="JG332" s="284"/>
      <c r="JH332" s="252"/>
      <c r="JI332" s="262"/>
      <c r="JJ332" s="252"/>
      <c r="JK332" s="278">
        <v>26.670060695909452</v>
      </c>
      <c r="JL332" s="251">
        <v>27.31451522026946</v>
      </c>
      <c r="JM332" s="251">
        <v>29.111534250338494</v>
      </c>
      <c r="JN332" s="243">
        <v>30.725280711571056</v>
      </c>
      <c r="JO332" s="418">
        <v>53</v>
      </c>
      <c r="JP332" s="420">
        <v>44.5</v>
      </c>
      <c r="JQ332" s="278">
        <v>15.954364065593575</v>
      </c>
      <c r="JR332" s="251">
        <v>16.329830273694739</v>
      </c>
      <c r="JS332" s="251">
        <v>18.156378521625321</v>
      </c>
      <c r="JT332" s="243">
        <v>20.827118184045656</v>
      </c>
      <c r="JU332" s="418">
        <v>14.9</v>
      </c>
      <c r="JV332" s="284"/>
      <c r="JW332" s="284"/>
      <c r="JX332" s="420">
        <v>21.7</v>
      </c>
      <c r="JY332" s="262">
        <v>59.312578196439325</v>
      </c>
      <c r="JZ332" s="284">
        <v>58.480156146282944</v>
      </c>
      <c r="KA332" s="284">
        <v>66.701691962440051</v>
      </c>
      <c r="KB332" s="252">
        <v>67.065506766238883</v>
      </c>
      <c r="KC332" s="262"/>
      <c r="KD332" s="284"/>
      <c r="KE332" s="284"/>
      <c r="KF332" s="284"/>
    </row>
    <row r="333" spans="1:292" s="151" customFormat="1" ht="14">
      <c r="A333" s="875"/>
      <c r="B333" s="766" t="s">
        <v>545</v>
      </c>
      <c r="C333" s="266"/>
      <c r="D333" s="610">
        <v>47.995856276655658</v>
      </c>
      <c r="E333" s="642">
        <v>51.041810220865948</v>
      </c>
      <c r="F333" s="642">
        <v>56.379252911263848</v>
      </c>
      <c r="G333" s="642">
        <v>58.482015417098012</v>
      </c>
      <c r="H333" s="611">
        <v>60.458305256320877</v>
      </c>
      <c r="I333" s="418">
        <v>12.1</v>
      </c>
      <c r="J333" s="419">
        <v>13.5</v>
      </c>
      <c r="K333" s="419">
        <v>14.2</v>
      </c>
      <c r="L333" s="420">
        <v>15.1</v>
      </c>
      <c r="M333" s="604">
        <v>13.342982325305057</v>
      </c>
      <c r="N333" s="284"/>
      <c r="O333" s="284"/>
      <c r="P333" s="605">
        <v>19.345285975684696</v>
      </c>
      <c r="Q333" s="262"/>
      <c r="R333" s="284"/>
      <c r="S333" s="284"/>
      <c r="T333" s="252"/>
      <c r="U333" s="262"/>
      <c r="V333" s="284"/>
      <c r="W333" s="252"/>
      <c r="X333" s="767">
        <v>28.089764128758286</v>
      </c>
      <c r="Y333" s="768">
        <v>30.846230315606846</v>
      </c>
      <c r="Z333" s="768">
        <v>33.225783406351624</v>
      </c>
      <c r="AA333" s="769">
        <v>44.340057193711651</v>
      </c>
      <c r="AB333" s="262">
        <v>21.089562061276649</v>
      </c>
      <c r="AC333" s="284">
        <v>22.833788627457093</v>
      </c>
      <c r="AD333" s="284">
        <v>23.997770048897227</v>
      </c>
      <c r="AE333" s="252">
        <v>30.81417886696239</v>
      </c>
      <c r="AF333" s="418"/>
      <c r="AG333" s="284"/>
      <c r="AH333" s="284"/>
      <c r="AI333" s="419"/>
      <c r="AJ333" s="420"/>
      <c r="AK333" s="418">
        <v>10.66851054298615</v>
      </c>
      <c r="AL333" s="284"/>
      <c r="AM333" s="284"/>
      <c r="AN333" s="420">
        <v>17.7</v>
      </c>
      <c r="AO333" s="418">
        <v>23.6</v>
      </c>
      <c r="AP333" s="420">
        <v>23.3</v>
      </c>
      <c r="AQ333" s="767">
        <v>33.137661125987492</v>
      </c>
      <c r="AR333" s="768">
        <v>34.562275999605333</v>
      </c>
      <c r="AS333" s="768">
        <v>38.138757719634185</v>
      </c>
      <c r="AT333" s="769">
        <v>41.254788764728808</v>
      </c>
      <c r="AU333" s="418">
        <v>8.49</v>
      </c>
      <c r="AV333" s="419">
        <v>8.84</v>
      </c>
      <c r="AW333" s="419">
        <v>9.94</v>
      </c>
      <c r="AX333" s="420">
        <v>10.7</v>
      </c>
      <c r="AY333" s="418"/>
      <c r="AZ333" s="419"/>
      <c r="BA333" s="419"/>
      <c r="BB333" s="420"/>
      <c r="BC333" s="278">
        <v>25.796369376354772</v>
      </c>
      <c r="BD333" s="251">
        <v>27.095587546531434</v>
      </c>
      <c r="BE333" s="251">
        <v>28.565361344174825</v>
      </c>
      <c r="BF333" s="243">
        <v>31.66331517503458</v>
      </c>
      <c r="BG333" s="418">
        <v>17.8</v>
      </c>
      <c r="BH333" s="284"/>
      <c r="BI333" s="284"/>
      <c r="BJ333" s="420">
        <v>21.9</v>
      </c>
      <c r="BK333" s="262"/>
      <c r="BL333" s="252"/>
      <c r="BM333" s="610">
        <v>39.178888511181228</v>
      </c>
      <c r="BN333" s="642">
        <v>37.822657083893212</v>
      </c>
      <c r="BO333" s="642">
        <v>43.245746088995119</v>
      </c>
      <c r="BP333" s="611">
        <v>60.670594115344883</v>
      </c>
      <c r="BQ333" s="266"/>
      <c r="BR333" s="262"/>
      <c r="BS333" s="284"/>
      <c r="BT333" s="252"/>
      <c r="BU333" s="262"/>
      <c r="BV333" s="284"/>
      <c r="BW333" s="252"/>
      <c r="BX333" s="262"/>
      <c r="BY333" s="284"/>
      <c r="BZ333" s="252"/>
      <c r="CA333" s="262"/>
      <c r="CB333" s="284"/>
      <c r="CC333" s="252"/>
      <c r="CD333" s="262"/>
      <c r="CE333" s="284"/>
      <c r="CF333" s="252"/>
      <c r="CG333" s="262"/>
      <c r="CH333" s="284"/>
      <c r="CI333" s="252"/>
      <c r="CJ333" s="262">
        <v>46.91</v>
      </c>
      <c r="CK333" s="252">
        <v>50.2</v>
      </c>
      <c r="CL333" s="767">
        <v>18.318870043774158</v>
      </c>
      <c r="CM333" s="611">
        <v>13.2</v>
      </c>
      <c r="CN333" s="610">
        <v>4.46</v>
      </c>
      <c r="CO333" s="611">
        <v>3.94</v>
      </c>
      <c r="CP333" s="770">
        <v>5.2608015027319075</v>
      </c>
      <c r="CQ333" s="771">
        <v>6.2317304160765303</v>
      </c>
      <c r="CR333" s="266">
        <v>5.4753075113459655</v>
      </c>
      <c r="CS333" s="266">
        <v>7.5558626318593944</v>
      </c>
      <c r="CT333" s="262">
        <v>20.643617305401058</v>
      </c>
      <c r="CU333" s="252">
        <v>27.882823910310428</v>
      </c>
      <c r="CV333" s="604">
        <v>18.176335339879127</v>
      </c>
      <c r="CW333" s="748">
        <v>25.20869373474779</v>
      </c>
      <c r="CX333" s="748">
        <v>28.18202080688733</v>
      </c>
      <c r="CY333" s="605">
        <v>29.1039092623088</v>
      </c>
      <c r="CZ333" s="266">
        <v>14.7</v>
      </c>
      <c r="DA333" s="610">
        <v>42.91</v>
      </c>
      <c r="DB333" s="642">
        <v>51.27</v>
      </c>
      <c r="DC333" s="642">
        <v>52.87</v>
      </c>
      <c r="DD333" s="642">
        <v>55.03</v>
      </c>
      <c r="DE333" s="611">
        <v>45.3</v>
      </c>
      <c r="DF333" s="610">
        <v>33.817185889242829</v>
      </c>
      <c r="DG333" s="642">
        <v>35.988342760737495</v>
      </c>
      <c r="DH333" s="768">
        <v>37.344661379845434</v>
      </c>
      <c r="DI333" s="768">
        <v>44.271479030376632</v>
      </c>
      <c r="DJ333" s="769">
        <v>39.926278365018248</v>
      </c>
      <c r="DK333" s="262">
        <v>33.81</v>
      </c>
      <c r="DL333" s="284">
        <v>38.380000000000003</v>
      </c>
      <c r="DM333" s="284">
        <v>38.11</v>
      </c>
      <c r="DN333" s="252">
        <v>41.7</v>
      </c>
      <c r="DO333" s="278">
        <v>12.319593927965924</v>
      </c>
      <c r="DP333" s="251">
        <v>14.130436560560486</v>
      </c>
      <c r="DQ333" s="251">
        <v>16.120722315344924</v>
      </c>
      <c r="DR333" s="243">
        <v>18.525368999440001</v>
      </c>
      <c r="DS333" s="610">
        <v>9.1270041309253926</v>
      </c>
      <c r="DT333" s="642">
        <v>10.792731597696688</v>
      </c>
      <c r="DU333" s="642">
        <v>14.650715430590067</v>
      </c>
      <c r="DV333" s="611">
        <v>18.09295630537606</v>
      </c>
      <c r="DW333" s="749"/>
      <c r="DX333" s="749"/>
      <c r="DY333" s="262"/>
      <c r="DZ333" s="284"/>
      <c r="EA333" s="284"/>
      <c r="EB333" s="252"/>
      <c r="EC333" s="266"/>
      <c r="ED333" s="266"/>
      <c r="EE333" s="262"/>
      <c r="EF333" s="252"/>
      <c r="EG333" s="262"/>
      <c r="EH333" s="252"/>
      <c r="EI333" s="262"/>
      <c r="EJ333" s="252"/>
      <c r="EK333" s="262"/>
      <c r="EL333" s="284"/>
      <c r="EM333" s="252"/>
      <c r="EN333" s="418">
        <v>4.4000000000000004</v>
      </c>
      <c r="EO333" s="420">
        <v>4.7</v>
      </c>
      <c r="EP333" s="262"/>
      <c r="EQ333" s="252"/>
      <c r="ER333" s="262"/>
      <c r="ES333" s="252"/>
      <c r="ET333" s="262"/>
      <c r="EU333" s="284"/>
      <c r="EV333" s="284"/>
      <c r="EW333" s="252"/>
      <c r="EX333" s="418">
        <v>8.39</v>
      </c>
      <c r="EY333" s="419">
        <v>9.01</v>
      </c>
      <c r="EZ333" s="419">
        <v>10.199999999999999</v>
      </c>
      <c r="FA333" s="420">
        <v>12.3</v>
      </c>
      <c r="FB333" s="262"/>
      <c r="FC333" s="252"/>
      <c r="FD333" s="262"/>
      <c r="FE333" s="284"/>
      <c r="FF333" s="284"/>
      <c r="FG333" s="252"/>
      <c r="FH333" s="262"/>
      <c r="FI333" s="252"/>
      <c r="FJ333" s="262"/>
      <c r="FK333" s="252"/>
      <c r="FL333" s="604">
        <v>1.2484381162337863</v>
      </c>
      <c r="FM333" s="605">
        <v>1.2835008042381737</v>
      </c>
      <c r="FN333" s="262"/>
      <c r="FO333" s="284"/>
      <c r="FP333" s="284"/>
      <c r="FQ333" s="252"/>
      <c r="FR333" s="262">
        <v>31</v>
      </c>
      <c r="FS333" s="606">
        <v>25</v>
      </c>
      <c r="FT333" s="606">
        <v>28</v>
      </c>
      <c r="FU333" s="643">
        <v>29</v>
      </c>
      <c r="FV333" s="262"/>
      <c r="FW333" s="252"/>
      <c r="FX333" s="262">
        <v>18.2</v>
      </c>
      <c r="FY333" s="252"/>
      <c r="FZ333" s="278">
        <v>4.1975505415968026</v>
      </c>
      <c r="GA333" s="243">
        <v>4.5209118244007032</v>
      </c>
      <c r="GB333" s="266"/>
      <c r="GC333" s="262"/>
      <c r="GD333" s="252"/>
      <c r="GE333" s="767">
        <v>33.972287642759738</v>
      </c>
      <c r="GF333" s="768">
        <v>35.500700893115194</v>
      </c>
      <c r="GG333" s="768">
        <v>39.508047196973706</v>
      </c>
      <c r="GH333" s="769">
        <v>43.260508910919441</v>
      </c>
      <c r="GI333" s="266"/>
      <c r="GJ333" s="266"/>
      <c r="GK333" s="266"/>
      <c r="GL333" s="266">
        <v>5.34</v>
      </c>
      <c r="GM333" s="278">
        <v>12.251867247852498</v>
      </c>
      <c r="GN333" s="251">
        <v>14.346677293805181</v>
      </c>
      <c r="GO333" s="251">
        <v>14.54787599525898</v>
      </c>
      <c r="GP333" s="243">
        <v>15.653097627582307</v>
      </c>
      <c r="GQ333" s="278">
        <v>15.529052963902904</v>
      </c>
      <c r="GR333" s="251">
        <v>16.052215687837027</v>
      </c>
      <c r="GS333" s="251">
        <v>16.405482181280661</v>
      </c>
      <c r="GT333" s="243">
        <v>17.774322858939573</v>
      </c>
      <c r="GU333" s="278">
        <v>10.9658552482723</v>
      </c>
      <c r="GV333" s="251">
        <v>12.797486441830801</v>
      </c>
      <c r="GW333" s="251">
        <v>14.543544127044299</v>
      </c>
      <c r="GX333" s="243">
        <v>17.046013026185001</v>
      </c>
      <c r="GY333" s="418">
        <v>10.8</v>
      </c>
      <c r="GZ333" s="419">
        <v>11.1</v>
      </c>
      <c r="HA333" s="419">
        <v>12.6</v>
      </c>
      <c r="HB333" s="420">
        <v>14.1</v>
      </c>
      <c r="HC333" s="266">
        <v>16.7</v>
      </c>
      <c r="HD333" s="262"/>
      <c r="HE333" s="252"/>
      <c r="HF333" s="610">
        <v>12.035215358772895</v>
      </c>
      <c r="HG333" s="642">
        <v>13.346411110621844</v>
      </c>
      <c r="HH333" s="642">
        <v>14.303806895543332</v>
      </c>
      <c r="HI333" s="611">
        <v>16.683799189118115</v>
      </c>
      <c r="HJ333" s="262"/>
      <c r="HK333" s="252"/>
      <c r="HL333" s="418">
        <v>5.2</v>
      </c>
      <c r="HM333" s="419">
        <v>5.6</v>
      </c>
      <c r="HN333" s="419">
        <v>6.8</v>
      </c>
      <c r="HO333" s="420">
        <v>8.1</v>
      </c>
      <c r="HP333" s="418">
        <v>11.4</v>
      </c>
      <c r="HQ333" s="605">
        <v>15.855715719192149</v>
      </c>
      <c r="HR333" s="418">
        <v>9.4700000000000006</v>
      </c>
      <c r="HS333" s="419">
        <v>10.6</v>
      </c>
      <c r="HT333" s="419">
        <v>11.8</v>
      </c>
      <c r="HU333" s="420">
        <v>12.9</v>
      </c>
      <c r="HV333" s="262"/>
      <c r="HW333" s="252"/>
      <c r="HX333" s="262"/>
      <c r="HY333" s="252"/>
      <c r="HZ333" s="278">
        <v>28.500072537797546</v>
      </c>
      <c r="IA333" s="251">
        <v>28.999616977272698</v>
      </c>
      <c r="IB333" s="251">
        <v>30.380403136628342</v>
      </c>
      <c r="IC333" s="243">
        <v>31.723733645901575</v>
      </c>
      <c r="ID333" s="262"/>
      <c r="IE333" s="252"/>
      <c r="IF333" s="262"/>
      <c r="IG333" s="252"/>
      <c r="IH333" s="262"/>
      <c r="II333" s="284"/>
      <c r="IJ333" s="284"/>
      <c r="IK333" s="252"/>
      <c r="IL333" s="266"/>
      <c r="IM333" s="262"/>
      <c r="IN333" s="252"/>
      <c r="IO333" s="418">
        <v>12.8</v>
      </c>
      <c r="IP333" s="284"/>
      <c r="IQ333" s="284"/>
      <c r="IR333" s="420">
        <v>18.100000000000001</v>
      </c>
      <c r="IS333" s="418">
        <v>8.8000000000000007</v>
      </c>
      <c r="IT333" s="284"/>
      <c r="IU333" s="284"/>
      <c r="IV333" s="420">
        <v>10.5</v>
      </c>
      <c r="IW333" s="278">
        <v>5.4768854955315467</v>
      </c>
      <c r="IX333" s="251">
        <v>6.4046522908013443</v>
      </c>
      <c r="IY333" s="251">
        <v>6.8281713434079769</v>
      </c>
      <c r="IZ333" s="243">
        <v>7.9595653559659363</v>
      </c>
      <c r="JA333" s="266"/>
      <c r="JB333" s="262">
        <v>45.602522952737395</v>
      </c>
      <c r="JC333" s="284">
        <v>46.668878385972143</v>
      </c>
      <c r="JD333" s="284">
        <v>55.464418871455791</v>
      </c>
      <c r="JE333" s="252">
        <v>58.596404699961639</v>
      </c>
      <c r="JF333" s="262"/>
      <c r="JG333" s="284"/>
      <c r="JH333" s="252"/>
      <c r="JI333" s="262"/>
      <c r="JJ333" s="252"/>
      <c r="JK333" s="278">
        <v>16.308785803583422</v>
      </c>
      <c r="JL333" s="251">
        <v>16.567223765856166</v>
      </c>
      <c r="JM333" s="251">
        <v>18.711480951202638</v>
      </c>
      <c r="JN333" s="243">
        <v>19.286137019977339</v>
      </c>
      <c r="JO333" s="418">
        <v>39</v>
      </c>
      <c r="JP333" s="420">
        <v>32.700000000000003</v>
      </c>
      <c r="JQ333" s="278">
        <v>10.884139986908451</v>
      </c>
      <c r="JR333" s="251">
        <v>11.668903372612624</v>
      </c>
      <c r="JS333" s="251">
        <v>12.590353633385696</v>
      </c>
      <c r="JT333" s="243">
        <v>14.537384853589073</v>
      </c>
      <c r="JU333" s="418">
        <v>9.8000000000000007</v>
      </c>
      <c r="JV333" s="284"/>
      <c r="JW333" s="284"/>
      <c r="JX333" s="420">
        <v>14.3</v>
      </c>
      <c r="JY333" s="262">
        <v>45.377540022365281</v>
      </c>
      <c r="JZ333" s="284">
        <v>44.637273992341804</v>
      </c>
      <c r="KA333" s="284">
        <v>51.997499949421375</v>
      </c>
      <c r="KB333" s="252">
        <v>51.696658307291592</v>
      </c>
      <c r="KC333" s="262"/>
      <c r="KD333" s="284"/>
      <c r="KE333" s="284"/>
      <c r="KF333" s="284"/>
    </row>
    <row r="334" spans="1:292" s="151" customFormat="1" ht="14">
      <c r="A334" s="875"/>
      <c r="B334" s="766" t="s">
        <v>546</v>
      </c>
      <c r="C334" s="266"/>
      <c r="D334" s="610">
        <v>49.56131489162167</v>
      </c>
      <c r="E334" s="642">
        <v>52.382312397827384</v>
      </c>
      <c r="F334" s="642">
        <v>57.770757227664902</v>
      </c>
      <c r="G334" s="642">
        <v>59.050922531025179</v>
      </c>
      <c r="H334" s="611">
        <v>60.808833983618293</v>
      </c>
      <c r="I334" s="418">
        <v>14.2</v>
      </c>
      <c r="J334" s="419">
        <v>16.7</v>
      </c>
      <c r="K334" s="419">
        <v>17.600000000000001</v>
      </c>
      <c r="L334" s="420">
        <v>18.8</v>
      </c>
      <c r="M334" s="604">
        <v>15.098234400848582</v>
      </c>
      <c r="N334" s="284"/>
      <c r="O334" s="284"/>
      <c r="P334" s="605">
        <v>20.99000286416122</v>
      </c>
      <c r="Q334" s="262"/>
      <c r="R334" s="284"/>
      <c r="S334" s="284"/>
      <c r="T334" s="252"/>
      <c r="U334" s="262"/>
      <c r="V334" s="284"/>
      <c r="W334" s="252"/>
      <c r="X334" s="767">
        <v>30.80863017009332</v>
      </c>
      <c r="Y334" s="768">
        <v>31.342152218956581</v>
      </c>
      <c r="Z334" s="768">
        <v>34.986015858366088</v>
      </c>
      <c r="AA334" s="769">
        <v>47.574613997702912</v>
      </c>
      <c r="AB334" s="262">
        <v>22.690667052381869</v>
      </c>
      <c r="AC334" s="284">
        <v>24.957187063689858</v>
      </c>
      <c r="AD334" s="284">
        <v>26.258716816689233</v>
      </c>
      <c r="AE334" s="252">
        <v>33.411913787660609</v>
      </c>
      <c r="AF334" s="418"/>
      <c r="AG334" s="284"/>
      <c r="AH334" s="284"/>
      <c r="AI334" s="419"/>
      <c r="AJ334" s="420"/>
      <c r="AK334" s="418">
        <v>10.054758014774777</v>
      </c>
      <c r="AL334" s="284"/>
      <c r="AM334" s="284"/>
      <c r="AN334" s="420">
        <v>17.7</v>
      </c>
      <c r="AO334" s="418">
        <v>24.2</v>
      </c>
      <c r="AP334" s="420">
        <v>23.5</v>
      </c>
      <c r="AQ334" s="767">
        <v>26.133300112532577</v>
      </c>
      <c r="AR334" s="768">
        <v>26.343871869325937</v>
      </c>
      <c r="AS334" s="768">
        <v>29.239543277378676</v>
      </c>
      <c r="AT334" s="769">
        <v>32.446486355736184</v>
      </c>
      <c r="AU334" s="418">
        <v>8.92</v>
      </c>
      <c r="AV334" s="419">
        <v>10</v>
      </c>
      <c r="AW334" s="419">
        <v>11.2</v>
      </c>
      <c r="AX334" s="420">
        <v>12.2</v>
      </c>
      <c r="AY334" s="418"/>
      <c r="AZ334" s="419"/>
      <c r="BA334" s="419"/>
      <c r="BB334" s="420"/>
      <c r="BC334" s="278">
        <v>24.296176660482544</v>
      </c>
      <c r="BD334" s="251">
        <v>27.13481734736132</v>
      </c>
      <c r="BE334" s="251">
        <v>29.639165268792667</v>
      </c>
      <c r="BF334" s="243">
        <v>30.649907962138943</v>
      </c>
      <c r="BG334" s="418">
        <v>14.4</v>
      </c>
      <c r="BH334" s="284"/>
      <c r="BI334" s="284"/>
      <c r="BJ334" s="420">
        <v>17.5</v>
      </c>
      <c r="BK334" s="262"/>
      <c r="BL334" s="252"/>
      <c r="BM334" s="610">
        <v>39.035049412189991</v>
      </c>
      <c r="BN334" s="642">
        <v>41.139254738818124</v>
      </c>
      <c r="BO334" s="642">
        <v>42.885914135033488</v>
      </c>
      <c r="BP334" s="611">
        <v>58.511869370299159</v>
      </c>
      <c r="BQ334" s="266"/>
      <c r="BR334" s="262"/>
      <c r="BS334" s="284"/>
      <c r="BT334" s="252"/>
      <c r="BU334" s="262"/>
      <c r="BV334" s="284"/>
      <c r="BW334" s="252"/>
      <c r="BX334" s="262"/>
      <c r="BY334" s="284"/>
      <c r="BZ334" s="252"/>
      <c r="CA334" s="262"/>
      <c r="CB334" s="284"/>
      <c r="CC334" s="252"/>
      <c r="CD334" s="262"/>
      <c r="CE334" s="284"/>
      <c r="CF334" s="252"/>
      <c r="CG334" s="262"/>
      <c r="CH334" s="284"/>
      <c r="CI334" s="252"/>
      <c r="CJ334" s="262">
        <v>48.56</v>
      </c>
      <c r="CK334" s="252">
        <v>52.26</v>
      </c>
      <c r="CL334" s="767">
        <v>15.22006156663684</v>
      </c>
      <c r="CM334" s="611">
        <v>12.98</v>
      </c>
      <c r="CN334" s="610">
        <v>3.95</v>
      </c>
      <c r="CO334" s="611">
        <v>4.3600000000000003</v>
      </c>
      <c r="CP334" s="770">
        <v>5.6446656509273048</v>
      </c>
      <c r="CQ334" s="771">
        <v>7.2575926713028878</v>
      </c>
      <c r="CR334" s="266">
        <v>6.4090329258755263</v>
      </c>
      <c r="CS334" s="266">
        <v>7.3814573557366474</v>
      </c>
      <c r="CT334" s="262">
        <v>17.855508079563844</v>
      </c>
      <c r="CU334" s="252">
        <v>24.184035887358139</v>
      </c>
      <c r="CV334" s="604">
        <v>24.29667931504364</v>
      </c>
      <c r="CW334" s="748">
        <v>31.468945837390251</v>
      </c>
      <c r="CX334" s="748">
        <v>37.092871034537232</v>
      </c>
      <c r="CY334" s="605">
        <v>38.610174507408644</v>
      </c>
      <c r="CZ334" s="266">
        <v>14.74</v>
      </c>
      <c r="DA334" s="610">
        <v>43.09</v>
      </c>
      <c r="DB334" s="642">
        <v>50.53</v>
      </c>
      <c r="DC334" s="642">
        <v>53.27</v>
      </c>
      <c r="DD334" s="642">
        <v>54.12</v>
      </c>
      <c r="DE334" s="611">
        <v>45.7</v>
      </c>
      <c r="DF334" s="610">
        <v>35.044783593466079</v>
      </c>
      <c r="DG334" s="642">
        <v>37.228801438527277</v>
      </c>
      <c r="DH334" s="768">
        <v>37.954930591468617</v>
      </c>
      <c r="DI334" s="768">
        <v>43.736424683063014</v>
      </c>
      <c r="DJ334" s="769">
        <v>39.650943075402424</v>
      </c>
      <c r="DK334" s="262">
        <v>33.26</v>
      </c>
      <c r="DL334" s="284">
        <v>39.130000000000003</v>
      </c>
      <c r="DM334" s="284">
        <v>37.96</v>
      </c>
      <c r="DN334" s="252">
        <v>41.31</v>
      </c>
      <c r="DO334" s="278">
        <v>10.482307366949078</v>
      </c>
      <c r="DP334" s="251">
        <v>13.095671384062346</v>
      </c>
      <c r="DQ334" s="251">
        <v>15.438854583729784</v>
      </c>
      <c r="DR334" s="243">
        <v>17.375952447953505</v>
      </c>
      <c r="DS334" s="610">
        <v>9.3974044893273945</v>
      </c>
      <c r="DT334" s="642">
        <v>10.989052442150957</v>
      </c>
      <c r="DU334" s="642">
        <v>14.836312904296079</v>
      </c>
      <c r="DV334" s="611">
        <v>18.21056865529922</v>
      </c>
      <c r="DW334" s="749"/>
      <c r="DX334" s="749"/>
      <c r="DY334" s="262"/>
      <c r="DZ334" s="284"/>
      <c r="EA334" s="284"/>
      <c r="EB334" s="252"/>
      <c r="EC334" s="266"/>
      <c r="ED334" s="266"/>
      <c r="EE334" s="262"/>
      <c r="EF334" s="252"/>
      <c r="EG334" s="262"/>
      <c r="EH334" s="252"/>
      <c r="EI334" s="262"/>
      <c r="EJ334" s="252"/>
      <c r="EK334" s="262"/>
      <c r="EL334" s="284"/>
      <c r="EM334" s="252"/>
      <c r="EN334" s="418">
        <v>4</v>
      </c>
      <c r="EO334" s="420">
        <v>4.7</v>
      </c>
      <c r="EP334" s="262"/>
      <c r="EQ334" s="252"/>
      <c r="ER334" s="262"/>
      <c r="ES334" s="252"/>
      <c r="ET334" s="262"/>
      <c r="EU334" s="284"/>
      <c r="EV334" s="284"/>
      <c r="EW334" s="252"/>
      <c r="EX334" s="418">
        <v>8.65</v>
      </c>
      <c r="EY334" s="419">
        <v>9.64</v>
      </c>
      <c r="EZ334" s="419">
        <v>9.65</v>
      </c>
      <c r="FA334" s="420">
        <v>12.3</v>
      </c>
      <c r="FB334" s="262"/>
      <c r="FC334" s="252"/>
      <c r="FD334" s="262"/>
      <c r="FE334" s="284"/>
      <c r="FF334" s="284"/>
      <c r="FG334" s="252"/>
      <c r="FH334" s="262"/>
      <c r="FI334" s="252"/>
      <c r="FJ334" s="262"/>
      <c r="FK334" s="252"/>
      <c r="FL334" s="604">
        <v>1.0972786492139814</v>
      </c>
      <c r="FM334" s="605">
        <v>1.2324243922595046</v>
      </c>
      <c r="FN334" s="262"/>
      <c r="FO334" s="284"/>
      <c r="FP334" s="284"/>
      <c r="FQ334" s="252"/>
      <c r="FR334" s="262">
        <v>33</v>
      </c>
      <c r="FS334" s="606">
        <v>25</v>
      </c>
      <c r="FT334" s="606">
        <v>28</v>
      </c>
      <c r="FU334" s="643">
        <v>28</v>
      </c>
      <c r="FV334" s="262"/>
      <c r="FW334" s="252"/>
      <c r="FX334" s="262">
        <v>18.07</v>
      </c>
      <c r="FY334" s="252"/>
      <c r="FZ334" s="278">
        <v>4.3045852315754685</v>
      </c>
      <c r="GA334" s="243">
        <v>4.2813713279866477</v>
      </c>
      <c r="GB334" s="266"/>
      <c r="GC334" s="262"/>
      <c r="GD334" s="252"/>
      <c r="GE334" s="767">
        <v>24.410760260872571</v>
      </c>
      <c r="GF334" s="768">
        <v>24.030509941467674</v>
      </c>
      <c r="GG334" s="768">
        <v>26.277218356359057</v>
      </c>
      <c r="GH334" s="769">
        <v>30.900966228393486</v>
      </c>
      <c r="GI334" s="266"/>
      <c r="GJ334" s="266"/>
      <c r="GK334" s="266"/>
      <c r="GL334" s="266">
        <v>7.06</v>
      </c>
      <c r="GM334" s="278">
        <v>10.137449557180314</v>
      </c>
      <c r="GN334" s="251">
        <v>11.734682371190607</v>
      </c>
      <c r="GO334" s="251">
        <v>12.012895286827094</v>
      </c>
      <c r="GP334" s="243">
        <v>13.53852421270868</v>
      </c>
      <c r="GQ334" s="278">
        <v>14.601911899324067</v>
      </c>
      <c r="GR334" s="251">
        <v>15.521594968051247</v>
      </c>
      <c r="GS334" s="251">
        <v>16.242123808954886</v>
      </c>
      <c r="GT334" s="243">
        <v>17.147874257846279</v>
      </c>
      <c r="GU334" s="278">
        <v>10.996402195293101</v>
      </c>
      <c r="GV334" s="251">
        <v>12.442818599634</v>
      </c>
      <c r="GW334" s="251">
        <v>13.1125324578794</v>
      </c>
      <c r="GX334" s="243">
        <v>15.6870981684193</v>
      </c>
      <c r="GY334" s="418">
        <v>10.6</v>
      </c>
      <c r="GZ334" s="419">
        <v>11.2</v>
      </c>
      <c r="HA334" s="419">
        <v>12.3</v>
      </c>
      <c r="HB334" s="420">
        <v>13.3</v>
      </c>
      <c r="HC334" s="266">
        <v>17</v>
      </c>
      <c r="HD334" s="262"/>
      <c r="HE334" s="252"/>
      <c r="HF334" s="610">
        <v>14.949696574080077</v>
      </c>
      <c r="HG334" s="642">
        <v>17.463494939960352</v>
      </c>
      <c r="HH334" s="642">
        <v>19.12078642459112</v>
      </c>
      <c r="HI334" s="611">
        <v>22.593517433781049</v>
      </c>
      <c r="HJ334" s="262"/>
      <c r="HK334" s="252"/>
      <c r="HL334" s="418">
        <v>4.5999999999999996</v>
      </c>
      <c r="HM334" s="419">
        <v>5</v>
      </c>
      <c r="HN334" s="419">
        <v>6.2</v>
      </c>
      <c r="HO334" s="420">
        <v>7.3</v>
      </c>
      <c r="HP334" s="418">
        <v>11.9</v>
      </c>
      <c r="HQ334" s="605">
        <v>16.568267064994355</v>
      </c>
      <c r="HR334" s="418">
        <v>10.5</v>
      </c>
      <c r="HS334" s="419">
        <v>11.9</v>
      </c>
      <c r="HT334" s="419">
        <v>13.1</v>
      </c>
      <c r="HU334" s="420">
        <v>13.2</v>
      </c>
      <c r="HV334" s="262"/>
      <c r="HW334" s="252"/>
      <c r="HX334" s="262"/>
      <c r="HY334" s="252"/>
      <c r="HZ334" s="278">
        <v>20.010689228666365</v>
      </c>
      <c r="IA334" s="251">
        <v>21.200064115657575</v>
      </c>
      <c r="IB334" s="251">
        <v>21.596026667585846</v>
      </c>
      <c r="IC334" s="243">
        <v>22.836118207443487</v>
      </c>
      <c r="ID334" s="262"/>
      <c r="IE334" s="252"/>
      <c r="IF334" s="262"/>
      <c r="IG334" s="252"/>
      <c r="IH334" s="262"/>
      <c r="II334" s="284"/>
      <c r="IJ334" s="284"/>
      <c r="IK334" s="252"/>
      <c r="IL334" s="266"/>
      <c r="IM334" s="262"/>
      <c r="IN334" s="252"/>
      <c r="IO334" s="418">
        <v>8.4</v>
      </c>
      <c r="IP334" s="284"/>
      <c r="IQ334" s="284"/>
      <c r="IR334" s="420">
        <v>11.9</v>
      </c>
      <c r="IS334" s="418">
        <v>6.1</v>
      </c>
      <c r="IT334" s="284"/>
      <c r="IU334" s="284"/>
      <c r="IV334" s="420">
        <v>7.3</v>
      </c>
      <c r="IW334" s="278">
        <v>4.6491707652918146</v>
      </c>
      <c r="IX334" s="251">
        <v>5.3032014460505978</v>
      </c>
      <c r="IY334" s="251">
        <v>6.2018217843997618</v>
      </c>
      <c r="IZ334" s="243">
        <v>6.463493679383518</v>
      </c>
      <c r="JA334" s="266"/>
      <c r="JB334" s="262">
        <v>47.269110185061393</v>
      </c>
      <c r="JC334" s="284">
        <v>48.622951017352804</v>
      </c>
      <c r="JD334" s="284">
        <v>56.840941434825574</v>
      </c>
      <c r="JE334" s="252">
        <v>59.591427295969098</v>
      </c>
      <c r="JF334" s="262"/>
      <c r="JG334" s="284"/>
      <c r="JH334" s="252"/>
      <c r="JI334" s="262"/>
      <c r="JJ334" s="252"/>
      <c r="JK334" s="278">
        <v>16.354594616763841</v>
      </c>
      <c r="JL334" s="251">
        <v>16.713321563083749</v>
      </c>
      <c r="JM334" s="251">
        <v>19.014023022846942</v>
      </c>
      <c r="JN334" s="243">
        <v>19.368771060808964</v>
      </c>
      <c r="JO334" s="418">
        <v>41.3</v>
      </c>
      <c r="JP334" s="420">
        <v>33.4</v>
      </c>
      <c r="JQ334" s="278">
        <v>8.613509035936513</v>
      </c>
      <c r="JR334" s="251">
        <v>9.3309420870449635</v>
      </c>
      <c r="JS334" s="251">
        <v>10.200503873112984</v>
      </c>
      <c r="JT334" s="243">
        <v>11.894300444829597</v>
      </c>
      <c r="JU334" s="418">
        <v>9.1999999999999993</v>
      </c>
      <c r="JV334" s="284"/>
      <c r="JW334" s="284"/>
      <c r="JX334" s="420">
        <v>13.8</v>
      </c>
      <c r="JY334" s="262">
        <v>44.953056927519107</v>
      </c>
      <c r="JZ334" s="284">
        <v>44.381400594630485</v>
      </c>
      <c r="KA334" s="284">
        <v>52.003612230361909</v>
      </c>
      <c r="KB334" s="252">
        <v>51.922634619417991</v>
      </c>
      <c r="KC334" s="262"/>
      <c r="KD334" s="284"/>
      <c r="KE334" s="284"/>
      <c r="KF334" s="284"/>
    </row>
    <row r="335" spans="1:292" s="151" customFormat="1" ht="14">
      <c r="A335" s="875"/>
      <c r="B335" s="766" t="s">
        <v>547</v>
      </c>
      <c r="C335" s="266"/>
      <c r="D335" s="610">
        <v>31.932202206789015</v>
      </c>
      <c r="E335" s="642">
        <v>34.207068098576748</v>
      </c>
      <c r="F335" s="642">
        <v>36.785854923230438</v>
      </c>
      <c r="G335" s="642">
        <v>37.782585939026823</v>
      </c>
      <c r="H335" s="611">
        <v>39.214385302101711</v>
      </c>
      <c r="I335" s="418">
        <v>6.87</v>
      </c>
      <c r="J335" s="419">
        <v>8.4499999999999993</v>
      </c>
      <c r="K335" s="419">
        <v>8.5</v>
      </c>
      <c r="L335" s="420">
        <v>8.6300000000000008</v>
      </c>
      <c r="M335" s="604">
        <v>8.574146777595482</v>
      </c>
      <c r="N335" s="284"/>
      <c r="O335" s="284"/>
      <c r="P335" s="605">
        <v>12.377739084934776</v>
      </c>
      <c r="Q335" s="262"/>
      <c r="R335" s="284"/>
      <c r="S335" s="284"/>
      <c r="T335" s="252"/>
      <c r="U335" s="262"/>
      <c r="V335" s="284"/>
      <c r="W335" s="252"/>
      <c r="X335" s="767">
        <v>20.3728078318582</v>
      </c>
      <c r="Y335" s="768">
        <v>21.721379366718288</v>
      </c>
      <c r="Z335" s="768">
        <v>24.170825768360775</v>
      </c>
      <c r="AA335" s="769">
        <v>31.731637423710595</v>
      </c>
      <c r="AB335" s="262">
        <v>14.816346414622281</v>
      </c>
      <c r="AC335" s="284">
        <v>16.195754235743976</v>
      </c>
      <c r="AD335" s="284">
        <v>17.070022962570018</v>
      </c>
      <c r="AE335" s="252">
        <v>21.780186252269861</v>
      </c>
      <c r="AF335" s="418"/>
      <c r="AG335" s="284"/>
      <c r="AH335" s="284"/>
      <c r="AI335" s="419"/>
      <c r="AJ335" s="420"/>
      <c r="AK335" s="418">
        <v>6.2853941184739863</v>
      </c>
      <c r="AL335" s="284"/>
      <c r="AM335" s="284"/>
      <c r="AN335" s="420">
        <v>10.4</v>
      </c>
      <c r="AO335" s="418">
        <v>16.100000000000001</v>
      </c>
      <c r="AP335" s="420">
        <v>15.7</v>
      </c>
      <c r="AQ335" s="767">
        <v>18.451029748793498</v>
      </c>
      <c r="AR335" s="768">
        <v>17.94413030558157</v>
      </c>
      <c r="AS335" s="768">
        <v>19.729584064631606</v>
      </c>
      <c r="AT335" s="769">
        <v>22.073448533258475</v>
      </c>
      <c r="AU335" s="418">
        <v>5.16</v>
      </c>
      <c r="AV335" s="419">
        <v>5.32</v>
      </c>
      <c r="AW335" s="419">
        <v>6.43</v>
      </c>
      <c r="AX335" s="420">
        <v>6.95</v>
      </c>
      <c r="AY335" s="418"/>
      <c r="AZ335" s="419"/>
      <c r="BA335" s="419"/>
      <c r="BB335" s="420"/>
      <c r="BC335" s="278">
        <v>15.020911078892272</v>
      </c>
      <c r="BD335" s="251">
        <v>17.306444579445387</v>
      </c>
      <c r="BE335" s="251">
        <v>18.337958693264255</v>
      </c>
      <c r="BF335" s="243">
        <v>19.701668644269997</v>
      </c>
      <c r="BG335" s="418">
        <v>8.8000000000000007</v>
      </c>
      <c r="BH335" s="284"/>
      <c r="BI335" s="284"/>
      <c r="BJ335" s="420">
        <v>11.1</v>
      </c>
      <c r="BK335" s="262"/>
      <c r="BL335" s="252"/>
      <c r="BM335" s="610">
        <v>26.454971439267933</v>
      </c>
      <c r="BN335" s="642">
        <v>27.572234560872936</v>
      </c>
      <c r="BO335" s="642">
        <v>29.76450283758945</v>
      </c>
      <c r="BP335" s="611">
        <v>41.793741886565172</v>
      </c>
      <c r="BQ335" s="266"/>
      <c r="BR335" s="262"/>
      <c r="BS335" s="284"/>
      <c r="BT335" s="252"/>
      <c r="BU335" s="262"/>
      <c r="BV335" s="284"/>
      <c r="BW335" s="252"/>
      <c r="BX335" s="262"/>
      <c r="BY335" s="284"/>
      <c r="BZ335" s="252"/>
      <c r="CA335" s="262"/>
      <c r="CB335" s="284"/>
      <c r="CC335" s="252"/>
      <c r="CD335" s="262"/>
      <c r="CE335" s="284"/>
      <c r="CF335" s="252"/>
      <c r="CG335" s="262"/>
      <c r="CH335" s="284"/>
      <c r="CI335" s="252"/>
      <c r="CJ335" s="262">
        <v>32.78</v>
      </c>
      <c r="CK335" s="252">
        <v>33.31</v>
      </c>
      <c r="CL335" s="767">
        <v>10.23361065993131</v>
      </c>
      <c r="CM335" s="611">
        <v>8.0299999999999994</v>
      </c>
      <c r="CN335" s="610">
        <v>2.5099999999999998</v>
      </c>
      <c r="CO335" s="611">
        <v>2.66</v>
      </c>
      <c r="CP335" s="770">
        <v>3.7155514774550906</v>
      </c>
      <c r="CQ335" s="771">
        <v>4.6619907995550554</v>
      </c>
      <c r="CR335" s="266">
        <v>4.1974427208734975</v>
      </c>
      <c r="CS335" s="266">
        <v>5.3677114306012088</v>
      </c>
      <c r="CT335" s="262">
        <v>12.031215042550651</v>
      </c>
      <c r="CU335" s="252">
        <v>16.3301146792837</v>
      </c>
      <c r="CV335" s="604">
        <v>15.159833138217568</v>
      </c>
      <c r="CW335" s="748">
        <v>19.684393888219542</v>
      </c>
      <c r="CX335" s="748">
        <v>23.252087437581825</v>
      </c>
      <c r="CY335" s="605">
        <v>23.839629965702379</v>
      </c>
      <c r="CZ335" s="266">
        <v>7.97</v>
      </c>
      <c r="DA335" s="610">
        <v>28.36</v>
      </c>
      <c r="DB335" s="642">
        <v>34.619999999999997</v>
      </c>
      <c r="DC335" s="642">
        <v>35.58</v>
      </c>
      <c r="DD335" s="642">
        <v>34.94</v>
      </c>
      <c r="DE335" s="611">
        <v>28.1</v>
      </c>
      <c r="DF335" s="610">
        <v>22.628325490116492</v>
      </c>
      <c r="DG335" s="642">
        <v>23.984823276307285</v>
      </c>
      <c r="DH335" s="768">
        <v>24.177536162959967</v>
      </c>
      <c r="DI335" s="768">
        <v>27.832583202110712</v>
      </c>
      <c r="DJ335" s="769">
        <v>25.365927056656279</v>
      </c>
      <c r="DK335" s="262">
        <v>21.95</v>
      </c>
      <c r="DL335" s="284">
        <v>24.83</v>
      </c>
      <c r="DM335" s="284">
        <v>25.64</v>
      </c>
      <c r="DN335" s="252">
        <v>29.06</v>
      </c>
      <c r="DO335" s="278">
        <v>7.1602560536938702</v>
      </c>
      <c r="DP335" s="251">
        <v>8.0000973165203355</v>
      </c>
      <c r="DQ335" s="251">
        <v>9.2723202499950066</v>
      </c>
      <c r="DR335" s="243">
        <v>10.200296459220933</v>
      </c>
      <c r="DS335" s="610">
        <v>6.6506016871536096</v>
      </c>
      <c r="DT335" s="642">
        <v>8.0278569510430913</v>
      </c>
      <c r="DU335" s="642">
        <v>9.8033596290827099</v>
      </c>
      <c r="DV335" s="611">
        <v>13.711841311696201</v>
      </c>
      <c r="DW335" s="749"/>
      <c r="DX335" s="749"/>
      <c r="DY335" s="262"/>
      <c r="DZ335" s="284"/>
      <c r="EA335" s="284"/>
      <c r="EB335" s="252"/>
      <c r="EC335" s="266"/>
      <c r="ED335" s="266"/>
      <c r="EE335" s="262"/>
      <c r="EF335" s="252"/>
      <c r="EG335" s="262"/>
      <c r="EH335" s="252"/>
      <c r="EI335" s="262"/>
      <c r="EJ335" s="252"/>
      <c r="EK335" s="262"/>
      <c r="EL335" s="284"/>
      <c r="EM335" s="252"/>
      <c r="EN335" s="418">
        <v>2.2999999999999998</v>
      </c>
      <c r="EO335" s="420">
        <v>2.7</v>
      </c>
      <c r="EP335" s="262"/>
      <c r="EQ335" s="252"/>
      <c r="ER335" s="262"/>
      <c r="ES335" s="252"/>
      <c r="ET335" s="262"/>
      <c r="EU335" s="284"/>
      <c r="EV335" s="284"/>
      <c r="EW335" s="252"/>
      <c r="EX335" s="418">
        <v>4.76</v>
      </c>
      <c r="EY335" s="419">
        <v>5.36</v>
      </c>
      <c r="EZ335" s="419">
        <v>6.1</v>
      </c>
      <c r="FA335" s="420">
        <v>6.82</v>
      </c>
      <c r="FB335" s="262"/>
      <c r="FC335" s="252"/>
      <c r="FD335" s="262"/>
      <c r="FE335" s="284"/>
      <c r="FF335" s="284"/>
      <c r="FG335" s="252"/>
      <c r="FH335" s="262"/>
      <c r="FI335" s="252"/>
      <c r="FJ335" s="262"/>
      <c r="FK335" s="252"/>
      <c r="FL335" s="604">
        <v>0.86047435100135772</v>
      </c>
      <c r="FM335" s="605">
        <v>0.97086373414293203</v>
      </c>
      <c r="FN335" s="262"/>
      <c r="FO335" s="284"/>
      <c r="FP335" s="284"/>
      <c r="FQ335" s="252"/>
      <c r="FR335" s="262">
        <v>21</v>
      </c>
      <c r="FS335" s="606">
        <v>16</v>
      </c>
      <c r="FT335" s="606">
        <v>17</v>
      </c>
      <c r="FU335" s="643">
        <v>17</v>
      </c>
      <c r="FV335" s="262"/>
      <c r="FW335" s="252"/>
      <c r="FX335" s="262">
        <v>12.34</v>
      </c>
      <c r="FY335" s="252"/>
      <c r="FZ335" s="278">
        <v>2.6453440489023867</v>
      </c>
      <c r="GA335" s="243">
        <v>2.8109247163360154</v>
      </c>
      <c r="GB335" s="266"/>
      <c r="GC335" s="262"/>
      <c r="GD335" s="252"/>
      <c r="GE335" s="767">
        <v>16.573196936549969</v>
      </c>
      <c r="GF335" s="768">
        <v>17.33334550241003</v>
      </c>
      <c r="GG335" s="768">
        <v>19.182928913752956</v>
      </c>
      <c r="GH335" s="769">
        <v>21.081974949637125</v>
      </c>
      <c r="GI335" s="266"/>
      <c r="GJ335" s="266"/>
      <c r="GK335" s="266"/>
      <c r="GL335" s="266">
        <v>4.93</v>
      </c>
      <c r="GM335" s="278">
        <v>6.6371370231706948</v>
      </c>
      <c r="GN335" s="251">
        <v>7.6205743817229257</v>
      </c>
      <c r="GO335" s="251">
        <v>7.8951821978305299</v>
      </c>
      <c r="GP335" s="243">
        <v>8.5468845711260304</v>
      </c>
      <c r="GQ335" s="278">
        <v>9.1230456807440543</v>
      </c>
      <c r="GR335" s="251">
        <v>9.5919486636301485</v>
      </c>
      <c r="GS335" s="251">
        <v>9.881901287681762</v>
      </c>
      <c r="GT335" s="243">
        <v>10.605060076494745</v>
      </c>
      <c r="GU335" s="278">
        <v>6.4777426341771598</v>
      </c>
      <c r="GV335" s="251">
        <v>7.1428765049205998</v>
      </c>
      <c r="GW335" s="251">
        <v>7.8198190857554799</v>
      </c>
      <c r="GX335" s="243">
        <v>9.7780874482442908</v>
      </c>
      <c r="GY335" s="418">
        <v>6.3</v>
      </c>
      <c r="GZ335" s="419">
        <v>6.76</v>
      </c>
      <c r="HA335" s="419">
        <v>7.16</v>
      </c>
      <c r="HB335" s="420">
        <v>7.95</v>
      </c>
      <c r="HC335" s="266">
        <v>11.6</v>
      </c>
      <c r="HD335" s="262"/>
      <c r="HE335" s="252"/>
      <c r="HF335" s="610">
        <v>9.462433961311417</v>
      </c>
      <c r="HG335" s="642">
        <v>11.008601926910591</v>
      </c>
      <c r="HH335" s="642">
        <v>12.32849085715811</v>
      </c>
      <c r="HI335" s="611">
        <v>14.47236153600018</v>
      </c>
      <c r="HJ335" s="262"/>
      <c r="HK335" s="252"/>
      <c r="HL335" s="418">
        <v>3.3</v>
      </c>
      <c r="HM335" s="419">
        <v>3.5</v>
      </c>
      <c r="HN335" s="419">
        <v>4.3</v>
      </c>
      <c r="HO335" s="420">
        <v>4.8</v>
      </c>
      <c r="HP335" s="418">
        <v>7.4</v>
      </c>
      <c r="HQ335" s="605">
        <v>10.301023708295038</v>
      </c>
      <c r="HR335" s="418">
        <v>6.34</v>
      </c>
      <c r="HS335" s="419">
        <v>7.42</v>
      </c>
      <c r="HT335" s="419">
        <v>7.87</v>
      </c>
      <c r="HU335" s="420">
        <v>8.59</v>
      </c>
      <c r="HV335" s="262"/>
      <c r="HW335" s="252"/>
      <c r="HX335" s="262"/>
      <c r="HY335" s="252"/>
      <c r="HZ335" s="278">
        <v>15.130964964362615</v>
      </c>
      <c r="IA335" s="251">
        <v>15.600145247801967</v>
      </c>
      <c r="IB335" s="251">
        <v>15.803135959755117</v>
      </c>
      <c r="IC335" s="243">
        <v>16.154411702536969</v>
      </c>
      <c r="ID335" s="262"/>
      <c r="IE335" s="252"/>
      <c r="IF335" s="262"/>
      <c r="IG335" s="252"/>
      <c r="IH335" s="262"/>
      <c r="II335" s="284"/>
      <c r="IJ335" s="284"/>
      <c r="IK335" s="252"/>
      <c r="IL335" s="266"/>
      <c r="IM335" s="262"/>
      <c r="IN335" s="252"/>
      <c r="IO335" s="418">
        <v>5.7</v>
      </c>
      <c r="IP335" s="284"/>
      <c r="IQ335" s="284"/>
      <c r="IR335" s="420">
        <v>8</v>
      </c>
      <c r="IS335" s="418">
        <v>4.4000000000000004</v>
      </c>
      <c r="IT335" s="284"/>
      <c r="IU335" s="284"/>
      <c r="IV335" s="420">
        <v>5.2</v>
      </c>
      <c r="IW335" s="278">
        <v>2.7846890667871493</v>
      </c>
      <c r="IX335" s="251">
        <v>3.5578989644195373</v>
      </c>
      <c r="IY335" s="251">
        <v>3.6295435123346924</v>
      </c>
      <c r="IZ335" s="243">
        <v>3.8046535002142243</v>
      </c>
      <c r="JA335" s="266"/>
      <c r="JB335" s="262">
        <v>32.058646192173953</v>
      </c>
      <c r="JC335" s="284">
        <v>32.772231902263776</v>
      </c>
      <c r="JD335" s="284">
        <v>38.003723566561916</v>
      </c>
      <c r="JE335" s="252">
        <v>39.622978387482036</v>
      </c>
      <c r="JF335" s="262"/>
      <c r="JG335" s="284"/>
      <c r="JH335" s="252"/>
      <c r="JI335" s="262"/>
      <c r="JJ335" s="252"/>
      <c r="JK335" s="278">
        <v>9.5358679437233409</v>
      </c>
      <c r="JL335" s="251">
        <v>9.8089794618847677</v>
      </c>
      <c r="JM335" s="251">
        <v>10.703273716232266</v>
      </c>
      <c r="JN335" s="243">
        <v>11.049467479436736</v>
      </c>
      <c r="JO335" s="418">
        <v>26.9</v>
      </c>
      <c r="JP335" s="420">
        <v>22.5</v>
      </c>
      <c r="JQ335" s="278">
        <v>5.6212980045702201</v>
      </c>
      <c r="JR335" s="251">
        <v>6.1327746375162571</v>
      </c>
      <c r="JS335" s="251">
        <v>6.6786200158689812</v>
      </c>
      <c r="JT335" s="243">
        <v>7.5263132416203122</v>
      </c>
      <c r="JU335" s="418">
        <v>5.8</v>
      </c>
      <c r="JV335" s="284"/>
      <c r="JW335" s="284"/>
      <c r="JX335" s="420">
        <v>8.9</v>
      </c>
      <c r="JY335" s="262">
        <v>31.352161884424433</v>
      </c>
      <c r="JZ335" s="284">
        <v>30.433761876116506</v>
      </c>
      <c r="KA335" s="284">
        <v>35.569726208251915</v>
      </c>
      <c r="KB335" s="252">
        <v>34.677208184356132</v>
      </c>
      <c r="KC335" s="262"/>
      <c r="KD335" s="284"/>
      <c r="KE335" s="284"/>
      <c r="KF335" s="284"/>
    </row>
    <row r="336" spans="1:292" s="151" customFormat="1" ht="14">
      <c r="A336" s="875"/>
      <c r="B336" s="766" t="s">
        <v>548</v>
      </c>
      <c r="C336" s="266"/>
      <c r="D336" s="610">
        <v>30.081383673331725</v>
      </c>
      <c r="E336" s="642">
        <v>31.86139419676897</v>
      </c>
      <c r="F336" s="642">
        <v>33.645361389936213</v>
      </c>
      <c r="G336" s="642">
        <v>34.651096395741263</v>
      </c>
      <c r="H336" s="611">
        <v>35.872370333711395</v>
      </c>
      <c r="I336" s="418">
        <v>7.26</v>
      </c>
      <c r="J336" s="419">
        <v>8.58</v>
      </c>
      <c r="K336" s="419">
        <v>9.6300000000000008</v>
      </c>
      <c r="L336" s="420">
        <v>9.1300000000000008</v>
      </c>
      <c r="M336" s="262"/>
      <c r="N336" s="284"/>
      <c r="O336" s="284"/>
      <c r="P336" s="252"/>
      <c r="Q336" s="262"/>
      <c r="R336" s="284"/>
      <c r="S336" s="284"/>
      <c r="T336" s="252"/>
      <c r="U336" s="262"/>
      <c r="V336" s="284"/>
      <c r="W336" s="252"/>
      <c r="X336" s="767">
        <v>22.226648872835234</v>
      </c>
      <c r="Y336" s="768">
        <v>23.100434512643361</v>
      </c>
      <c r="Z336" s="768">
        <v>25.811451380454372</v>
      </c>
      <c r="AA336" s="769">
        <v>33.627259659858346</v>
      </c>
      <c r="AB336" s="262">
        <v>24.573459773282149</v>
      </c>
      <c r="AC336" s="284">
        <v>26.925023869170591</v>
      </c>
      <c r="AD336" s="284">
        <v>28.080579915370599</v>
      </c>
      <c r="AE336" s="252">
        <v>36.189965232011012</v>
      </c>
      <c r="AF336" s="418"/>
      <c r="AG336" s="284"/>
      <c r="AH336" s="284"/>
      <c r="AI336" s="284"/>
      <c r="AJ336" s="252"/>
      <c r="AK336" s="418"/>
      <c r="AL336" s="284"/>
      <c r="AM336" s="284"/>
      <c r="AN336" s="252"/>
      <c r="AO336" s="418">
        <v>17.8</v>
      </c>
      <c r="AP336" s="420">
        <v>16.8</v>
      </c>
      <c r="AQ336" s="767">
        <v>13.318171765958148</v>
      </c>
      <c r="AR336" s="768">
        <v>14.182068195137457</v>
      </c>
      <c r="AS336" s="768">
        <v>14.990358522523898</v>
      </c>
      <c r="AT336" s="769">
        <v>17.03494703547042</v>
      </c>
      <c r="AU336" s="418">
        <v>6.03</v>
      </c>
      <c r="AV336" s="419">
        <v>6.6</v>
      </c>
      <c r="AW336" s="419">
        <v>6.83</v>
      </c>
      <c r="AX336" s="420">
        <v>7.57</v>
      </c>
      <c r="AY336" s="262"/>
      <c r="AZ336" s="284"/>
      <c r="BA336" s="284"/>
      <c r="BB336" s="252"/>
      <c r="BC336" s="278">
        <v>28.183713093341563</v>
      </c>
      <c r="BD336" s="251">
        <v>32.362842137958438</v>
      </c>
      <c r="BE336" s="251">
        <v>34.064051427971499</v>
      </c>
      <c r="BF336" s="243">
        <v>35.835582404534307</v>
      </c>
      <c r="BG336" s="418"/>
      <c r="BH336" s="284"/>
      <c r="BI336" s="284"/>
      <c r="BJ336" s="420"/>
      <c r="BK336" s="262"/>
      <c r="BL336" s="252"/>
      <c r="BM336" s="610">
        <v>24.258108181492283</v>
      </c>
      <c r="BN336" s="642">
        <v>24.428765140335795</v>
      </c>
      <c r="BO336" s="642">
        <v>26.844209248616277</v>
      </c>
      <c r="BP336" s="611">
        <v>36.536397279279136</v>
      </c>
      <c r="BQ336" s="266"/>
      <c r="BR336" s="262"/>
      <c r="BS336" s="284"/>
      <c r="BT336" s="252"/>
      <c r="BU336" s="262"/>
      <c r="BV336" s="284"/>
      <c r="BW336" s="252"/>
      <c r="BX336" s="262"/>
      <c r="BY336" s="284"/>
      <c r="BZ336" s="252"/>
      <c r="CA336" s="262"/>
      <c r="CB336" s="284"/>
      <c r="CC336" s="252"/>
      <c r="CD336" s="262"/>
      <c r="CE336" s="284"/>
      <c r="CF336" s="252"/>
      <c r="CG336" s="262"/>
      <c r="CH336" s="284"/>
      <c r="CI336" s="252"/>
      <c r="CJ336" s="262">
        <v>55.8</v>
      </c>
      <c r="CK336" s="252">
        <v>60.5</v>
      </c>
      <c r="CL336" s="767">
        <v>9.6422851511908334</v>
      </c>
      <c r="CM336" s="611">
        <v>11.64</v>
      </c>
      <c r="CN336" s="610">
        <v>3.42</v>
      </c>
      <c r="CO336" s="611">
        <v>3.66</v>
      </c>
      <c r="CP336" s="770">
        <v>7.5864536782168726</v>
      </c>
      <c r="CQ336" s="771">
        <v>9.1270902308062087</v>
      </c>
      <c r="CR336" s="266">
        <v>9.1822265212650187</v>
      </c>
      <c r="CS336" s="266">
        <v>6.1633035809716121</v>
      </c>
      <c r="CT336" s="262">
        <v>18.613187273898699</v>
      </c>
      <c r="CU336" s="252">
        <v>25.387365240033915</v>
      </c>
      <c r="CV336" s="604"/>
      <c r="CW336" s="748"/>
      <c r="CX336" s="748"/>
      <c r="CY336" s="605"/>
      <c r="CZ336" s="266">
        <v>11.88</v>
      </c>
      <c r="DA336" s="610">
        <v>52.23</v>
      </c>
      <c r="DB336" s="642">
        <v>60.1</v>
      </c>
      <c r="DC336" s="642">
        <v>63.65</v>
      </c>
      <c r="DD336" s="642">
        <v>63.92</v>
      </c>
      <c r="DE336" s="611">
        <v>53.3</v>
      </c>
      <c r="DF336" s="610">
        <v>22.377749821174636</v>
      </c>
      <c r="DG336" s="642">
        <v>23.455478290988424</v>
      </c>
      <c r="DH336" s="768">
        <v>23.368670776126308</v>
      </c>
      <c r="DI336" s="768">
        <v>26.528434211212858</v>
      </c>
      <c r="DJ336" s="769">
        <v>23.915518908944051</v>
      </c>
      <c r="DK336" s="262">
        <v>39.18</v>
      </c>
      <c r="DL336" s="284">
        <v>46.04</v>
      </c>
      <c r="DM336" s="284">
        <v>46.35</v>
      </c>
      <c r="DN336" s="252">
        <v>49.33</v>
      </c>
      <c r="DO336" s="278">
        <v>5.9763977675156497</v>
      </c>
      <c r="DP336" s="251">
        <v>6.481091496927867</v>
      </c>
      <c r="DQ336" s="251">
        <v>8.4481340222171326</v>
      </c>
      <c r="DR336" s="243">
        <v>10.70898196465906</v>
      </c>
      <c r="DS336" s="610">
        <v>5.6424108330279115</v>
      </c>
      <c r="DT336" s="642">
        <v>6.6399586862850217</v>
      </c>
      <c r="DU336" s="642">
        <v>9.0049229723969528</v>
      </c>
      <c r="DV336" s="611">
        <v>11.509302743695876</v>
      </c>
      <c r="DW336" s="749"/>
      <c r="DX336" s="749"/>
      <c r="DY336" s="262"/>
      <c r="DZ336" s="284"/>
      <c r="EA336" s="284"/>
      <c r="EB336" s="252"/>
      <c r="EC336" s="266"/>
      <c r="ED336" s="266"/>
      <c r="EE336" s="262"/>
      <c r="EF336" s="252"/>
      <c r="EG336" s="262"/>
      <c r="EH336" s="252"/>
      <c r="EI336" s="262"/>
      <c r="EJ336" s="252"/>
      <c r="EK336" s="262"/>
      <c r="EL336" s="284"/>
      <c r="EM336" s="252"/>
      <c r="EN336" s="262"/>
      <c r="EO336" s="252"/>
      <c r="EP336" s="262"/>
      <c r="EQ336" s="252"/>
      <c r="ER336" s="262"/>
      <c r="ES336" s="252"/>
      <c r="ET336" s="262"/>
      <c r="EU336" s="284"/>
      <c r="EV336" s="284"/>
      <c r="EW336" s="252"/>
      <c r="EX336" s="418">
        <v>5.91</v>
      </c>
      <c r="EY336" s="419">
        <v>6.35</v>
      </c>
      <c r="EZ336" s="419">
        <v>6.9</v>
      </c>
      <c r="FA336" s="420">
        <v>8.1300000000000008</v>
      </c>
      <c r="FB336" s="262"/>
      <c r="FC336" s="252"/>
      <c r="FD336" s="262"/>
      <c r="FE336" s="284"/>
      <c r="FF336" s="284"/>
      <c r="FG336" s="252"/>
      <c r="FH336" s="262"/>
      <c r="FI336" s="252"/>
      <c r="FJ336" s="262"/>
      <c r="FK336" s="252"/>
      <c r="FL336" s="262"/>
      <c r="FM336" s="252"/>
      <c r="FN336" s="262"/>
      <c r="FO336" s="284"/>
      <c r="FP336" s="284"/>
      <c r="FQ336" s="252"/>
      <c r="FR336" s="262">
        <v>41</v>
      </c>
      <c r="FS336" s="606">
        <v>27</v>
      </c>
      <c r="FT336" s="606">
        <v>30</v>
      </c>
      <c r="FU336" s="643">
        <v>31</v>
      </c>
      <c r="FV336" s="262"/>
      <c r="FW336" s="252"/>
      <c r="FX336" s="262">
        <v>10.66</v>
      </c>
      <c r="FY336" s="252"/>
      <c r="FZ336" s="278">
        <v>3.274528956533632</v>
      </c>
      <c r="GA336" s="243">
        <v>3.2738782301976337</v>
      </c>
      <c r="GB336" s="266"/>
      <c r="GC336" s="262"/>
      <c r="GD336" s="252"/>
      <c r="GE336" s="767">
        <v>11.576886036033846</v>
      </c>
      <c r="GF336" s="768">
        <v>12.274160379799833</v>
      </c>
      <c r="GG336" s="768">
        <v>13.590080424819282</v>
      </c>
      <c r="GH336" s="769">
        <v>14.838182066221455</v>
      </c>
      <c r="GI336" s="266"/>
      <c r="GJ336" s="266"/>
      <c r="GK336" s="266"/>
      <c r="GL336" s="266">
        <v>9.3699999999999992</v>
      </c>
      <c r="GM336" s="278">
        <v>9.5354514846056162</v>
      </c>
      <c r="GN336" s="251">
        <v>10.81486850318278</v>
      </c>
      <c r="GO336" s="251">
        <v>11.385128837805045</v>
      </c>
      <c r="GP336" s="243">
        <v>12.361181545716052</v>
      </c>
      <c r="GQ336" s="278">
        <v>14.373485839935078</v>
      </c>
      <c r="GR336" s="251">
        <v>15.896087649962752</v>
      </c>
      <c r="GS336" s="251">
        <v>16.203716668125942</v>
      </c>
      <c r="GT336" s="243">
        <v>17.53845865409841</v>
      </c>
      <c r="GU336" s="278">
        <v>7.8861800442886496</v>
      </c>
      <c r="GV336" s="251">
        <v>9.0420224221929093</v>
      </c>
      <c r="GW336" s="251">
        <v>10.195958142799601</v>
      </c>
      <c r="GX336" s="243">
        <v>13.016908504344</v>
      </c>
      <c r="GY336" s="418">
        <v>7.81</v>
      </c>
      <c r="GZ336" s="419">
        <v>9.1199999999999992</v>
      </c>
      <c r="HA336" s="419">
        <v>9.82</v>
      </c>
      <c r="HB336" s="420">
        <v>10.1</v>
      </c>
      <c r="HC336" s="266">
        <v>18.399999999999999</v>
      </c>
      <c r="HD336" s="262"/>
      <c r="HE336" s="252"/>
      <c r="HF336" s="610">
        <v>7.5491786160399075</v>
      </c>
      <c r="HG336" s="642">
        <v>8.3246741146395582</v>
      </c>
      <c r="HH336" s="642">
        <v>9.2752646609415201</v>
      </c>
      <c r="HI336" s="611">
        <v>10.534863494801634</v>
      </c>
      <c r="HJ336" s="262"/>
      <c r="HK336" s="252"/>
      <c r="HL336" s="418"/>
      <c r="HM336" s="419"/>
      <c r="HN336" s="419"/>
      <c r="HO336" s="420"/>
      <c r="HP336" s="262"/>
      <c r="HQ336" s="252"/>
      <c r="HR336" s="418">
        <v>6.25</v>
      </c>
      <c r="HS336" s="419">
        <v>6.79</v>
      </c>
      <c r="HT336" s="419">
        <v>7.58</v>
      </c>
      <c r="HU336" s="420">
        <v>8</v>
      </c>
      <c r="HV336" s="262"/>
      <c r="HW336" s="252"/>
      <c r="HX336" s="262"/>
      <c r="HY336" s="252"/>
      <c r="HZ336" s="278">
        <v>22.129692779055802</v>
      </c>
      <c r="IA336" s="251">
        <v>22.372647832557732</v>
      </c>
      <c r="IB336" s="251">
        <v>24.600726603074111</v>
      </c>
      <c r="IC336" s="243">
        <v>26.699935998998509</v>
      </c>
      <c r="ID336" s="262"/>
      <c r="IE336" s="252"/>
      <c r="IF336" s="262"/>
      <c r="IG336" s="252"/>
      <c r="IH336" s="262"/>
      <c r="II336" s="284"/>
      <c r="IJ336" s="284"/>
      <c r="IK336" s="252"/>
      <c r="IL336" s="266"/>
      <c r="IM336" s="262"/>
      <c r="IN336" s="252"/>
      <c r="IO336" s="262"/>
      <c r="IP336" s="284"/>
      <c r="IQ336" s="284"/>
      <c r="IR336" s="252"/>
      <c r="IS336" s="262"/>
      <c r="IT336" s="284"/>
      <c r="IU336" s="284"/>
      <c r="IV336" s="252"/>
      <c r="IW336" s="278">
        <v>3.3320944756116018</v>
      </c>
      <c r="IX336" s="251">
        <v>3.4619507434144463</v>
      </c>
      <c r="IY336" s="251">
        <v>3.9919772405331804</v>
      </c>
      <c r="IZ336" s="243">
        <v>4.6305493169019849</v>
      </c>
      <c r="JA336" s="266"/>
      <c r="JB336" s="262">
        <v>32.172563694151719</v>
      </c>
      <c r="JC336" s="284">
        <v>32.772679736787666</v>
      </c>
      <c r="JD336" s="284">
        <v>38.548933103966505</v>
      </c>
      <c r="JE336" s="252">
        <v>40.145081929601211</v>
      </c>
      <c r="JF336" s="262"/>
      <c r="JG336" s="284"/>
      <c r="JH336" s="252"/>
      <c r="JI336" s="262"/>
      <c r="JJ336" s="252"/>
      <c r="JK336" s="278">
        <v>12.430730443319099</v>
      </c>
      <c r="JL336" s="251">
        <v>13.4001432496643</v>
      </c>
      <c r="JM336" s="251">
        <v>14.200144521896769</v>
      </c>
      <c r="JN336" s="243">
        <v>14.856304321278015</v>
      </c>
      <c r="JO336" s="418">
        <v>31</v>
      </c>
      <c r="JP336" s="420">
        <v>26.5</v>
      </c>
      <c r="JQ336" s="278">
        <v>7.8231368470946245</v>
      </c>
      <c r="JR336" s="251">
        <v>8.5807041701407449</v>
      </c>
      <c r="JS336" s="251">
        <v>9.5311934777319784</v>
      </c>
      <c r="JT336" s="243">
        <v>12.692188911318572</v>
      </c>
      <c r="JU336" s="262"/>
      <c r="JV336" s="284"/>
      <c r="JW336" s="284"/>
      <c r="JX336" s="252"/>
      <c r="JY336" s="262">
        <v>31.694392915562606</v>
      </c>
      <c r="JZ336" s="284">
        <v>30.686518452389375</v>
      </c>
      <c r="KA336" s="284">
        <v>35.514552685628701</v>
      </c>
      <c r="KB336" s="252">
        <v>35.743513982850196</v>
      </c>
      <c r="KC336" s="262"/>
      <c r="KD336" s="284"/>
      <c r="KE336" s="284"/>
      <c r="KF336" s="284"/>
    </row>
    <row r="337" spans="1:292" s="151" customFormat="1" ht="14">
      <c r="A337" s="875"/>
      <c r="B337" s="766" t="s">
        <v>549</v>
      </c>
      <c r="C337" s="266"/>
      <c r="D337" s="610">
        <v>19.833757471035092</v>
      </c>
      <c r="E337" s="642">
        <v>20.840963329086971</v>
      </c>
      <c r="F337" s="642">
        <v>21.799024249742537</v>
      </c>
      <c r="G337" s="642">
        <v>22.19701814017084</v>
      </c>
      <c r="H337" s="611">
        <v>22.68790951226099</v>
      </c>
      <c r="I337" s="418">
        <v>8.1199999999999992</v>
      </c>
      <c r="J337" s="419">
        <v>8.5299999999999994</v>
      </c>
      <c r="K337" s="419">
        <v>9.39</v>
      </c>
      <c r="L337" s="420">
        <v>9.58</v>
      </c>
      <c r="M337" s="262"/>
      <c r="N337" s="284"/>
      <c r="O337" s="284"/>
      <c r="P337" s="252"/>
      <c r="Q337" s="262"/>
      <c r="R337" s="284"/>
      <c r="S337" s="284"/>
      <c r="T337" s="252"/>
      <c r="U337" s="262"/>
      <c r="V337" s="284"/>
      <c r="W337" s="252"/>
      <c r="X337" s="767">
        <v>15.172828000160646</v>
      </c>
      <c r="Y337" s="768">
        <v>15.84809501260618</v>
      </c>
      <c r="Z337" s="768">
        <v>17.496837932158908</v>
      </c>
      <c r="AA337" s="769">
        <v>22.788087310261844</v>
      </c>
      <c r="AB337" s="262">
        <v>16.866959006874463</v>
      </c>
      <c r="AC337" s="284">
        <v>18.948831067907392</v>
      </c>
      <c r="AD337" s="284">
        <v>19.176176685747322</v>
      </c>
      <c r="AE337" s="252">
        <v>24.935379457547821</v>
      </c>
      <c r="AF337" s="262"/>
      <c r="AG337" s="284"/>
      <c r="AH337" s="284"/>
      <c r="AI337" s="284"/>
      <c r="AJ337" s="252"/>
      <c r="AK337" s="418"/>
      <c r="AL337" s="284"/>
      <c r="AM337" s="284"/>
      <c r="AN337" s="252"/>
      <c r="AO337" s="418">
        <v>10.8</v>
      </c>
      <c r="AP337" s="420">
        <v>11.2</v>
      </c>
      <c r="AQ337" s="767">
        <v>8.7334107046291454</v>
      </c>
      <c r="AR337" s="768">
        <v>8.702309387075859</v>
      </c>
      <c r="AS337" s="768">
        <v>10.093958711345479</v>
      </c>
      <c r="AT337" s="769">
        <v>11.272539081214347</v>
      </c>
      <c r="AU337" s="418">
        <v>6.12</v>
      </c>
      <c r="AV337" s="419">
        <v>6.96</v>
      </c>
      <c r="AW337" s="419">
        <v>6.61</v>
      </c>
      <c r="AX337" s="420">
        <v>7.97</v>
      </c>
      <c r="AY337" s="262"/>
      <c r="AZ337" s="284"/>
      <c r="BA337" s="284"/>
      <c r="BB337" s="252"/>
      <c r="BC337" s="278">
        <v>16.211341780283473</v>
      </c>
      <c r="BD337" s="251">
        <v>18.95889096773567</v>
      </c>
      <c r="BE337" s="251">
        <v>20.177480885855502</v>
      </c>
      <c r="BF337" s="243">
        <v>21.300117018497698</v>
      </c>
      <c r="BG337" s="418"/>
      <c r="BH337" s="284"/>
      <c r="BI337" s="284"/>
      <c r="BJ337" s="420"/>
      <c r="BK337" s="262"/>
      <c r="BL337" s="252"/>
      <c r="BM337" s="610">
        <v>15.807011943876816</v>
      </c>
      <c r="BN337" s="642">
        <v>16.432429240092056</v>
      </c>
      <c r="BO337" s="642">
        <v>17.505760921434444</v>
      </c>
      <c r="BP337" s="611">
        <v>24.631167874545365</v>
      </c>
      <c r="BQ337" s="266"/>
      <c r="BR337" s="262"/>
      <c r="BS337" s="284"/>
      <c r="BT337" s="252"/>
      <c r="BU337" s="262"/>
      <c r="BV337" s="284"/>
      <c r="BW337" s="252"/>
      <c r="BX337" s="262"/>
      <c r="BY337" s="284"/>
      <c r="BZ337" s="252"/>
      <c r="CA337" s="262"/>
      <c r="CB337" s="284"/>
      <c r="CC337" s="252"/>
      <c r="CD337" s="262"/>
      <c r="CE337" s="284"/>
      <c r="CF337" s="252"/>
      <c r="CG337" s="262"/>
      <c r="CH337" s="284"/>
      <c r="CI337" s="252"/>
      <c r="CJ337" s="262">
        <v>38.83</v>
      </c>
      <c r="CK337" s="252">
        <v>39.909999999999997</v>
      </c>
      <c r="CL337" s="767">
        <v>5.9602983167667931</v>
      </c>
      <c r="CM337" s="611">
        <v>8.89</v>
      </c>
      <c r="CN337" s="610">
        <v>2.58</v>
      </c>
      <c r="CO337" s="611">
        <v>2.95</v>
      </c>
      <c r="CP337" s="770">
        <v>5.6648286001821893</v>
      </c>
      <c r="CQ337" s="771">
        <v>7.2644935735873624</v>
      </c>
      <c r="CR337" s="266">
        <v>7.3182728124340013</v>
      </c>
      <c r="CS337" s="266">
        <v>3.9278930218143184</v>
      </c>
      <c r="CT337" s="262">
        <v>18.977449739810542</v>
      </c>
      <c r="CU337" s="252">
        <v>26.09130887629728</v>
      </c>
      <c r="CV337" s="604"/>
      <c r="CW337" s="748"/>
      <c r="CX337" s="748"/>
      <c r="CY337" s="605"/>
      <c r="CZ337" s="266">
        <v>10.18</v>
      </c>
      <c r="DA337" s="610">
        <v>36.880000000000003</v>
      </c>
      <c r="DB337" s="642">
        <v>43.93</v>
      </c>
      <c r="DC337" s="642">
        <v>47.56</v>
      </c>
      <c r="DD337" s="642">
        <v>44.7</v>
      </c>
      <c r="DE337" s="611">
        <v>36.299999999999997</v>
      </c>
      <c r="DF337" s="610">
        <v>14.654372354303755</v>
      </c>
      <c r="DG337" s="642">
        <v>15.086057687425935</v>
      </c>
      <c r="DH337" s="768">
        <v>15.196691627970763</v>
      </c>
      <c r="DI337" s="768">
        <v>16.749556142537887</v>
      </c>
      <c r="DJ337" s="769">
        <v>15.194839301094959</v>
      </c>
      <c r="DK337" s="262">
        <v>29.54</v>
      </c>
      <c r="DL337" s="284">
        <v>33.32</v>
      </c>
      <c r="DM337" s="284">
        <v>32.729999999999997</v>
      </c>
      <c r="DN337" s="252">
        <v>34.950000000000003</v>
      </c>
      <c r="DO337" s="278">
        <v>4.4400176725589438</v>
      </c>
      <c r="DP337" s="251">
        <v>4.9399910472322341</v>
      </c>
      <c r="DQ337" s="251">
        <v>5.3099211068312178</v>
      </c>
      <c r="DR337" s="243">
        <v>6.3869275917988926</v>
      </c>
      <c r="DS337" s="610">
        <v>3.7909903497135842</v>
      </c>
      <c r="DT337" s="642">
        <v>4.3785828395948103</v>
      </c>
      <c r="DU337" s="642">
        <v>6.082911260745762</v>
      </c>
      <c r="DV337" s="611">
        <v>8.3599297997720665</v>
      </c>
      <c r="DW337" s="749"/>
      <c r="DX337" s="749"/>
      <c r="DY337" s="262"/>
      <c r="DZ337" s="284"/>
      <c r="EA337" s="284"/>
      <c r="EB337" s="252"/>
      <c r="EC337" s="266"/>
      <c r="ED337" s="266"/>
      <c r="EE337" s="262"/>
      <c r="EF337" s="252"/>
      <c r="EG337" s="262"/>
      <c r="EH337" s="252"/>
      <c r="EI337" s="262"/>
      <c r="EJ337" s="252"/>
      <c r="EK337" s="262"/>
      <c r="EL337" s="284"/>
      <c r="EM337" s="252"/>
      <c r="EN337" s="262"/>
      <c r="EO337" s="252"/>
      <c r="EP337" s="262"/>
      <c r="EQ337" s="252"/>
      <c r="ER337" s="262"/>
      <c r="ES337" s="252"/>
      <c r="ET337" s="262"/>
      <c r="EU337" s="284"/>
      <c r="EV337" s="284"/>
      <c r="EW337" s="252"/>
      <c r="EX337" s="418">
        <v>5.98</v>
      </c>
      <c r="EY337" s="419">
        <v>6.66</v>
      </c>
      <c r="EZ337" s="419">
        <v>7.36</v>
      </c>
      <c r="FA337" s="420">
        <v>7.86</v>
      </c>
      <c r="FB337" s="262"/>
      <c r="FC337" s="252"/>
      <c r="FD337" s="262"/>
      <c r="FE337" s="284"/>
      <c r="FF337" s="284"/>
      <c r="FG337" s="252"/>
      <c r="FH337" s="262"/>
      <c r="FI337" s="252"/>
      <c r="FJ337" s="262"/>
      <c r="FK337" s="252"/>
      <c r="FL337" s="262"/>
      <c r="FM337" s="252"/>
      <c r="FN337" s="262"/>
      <c r="FO337" s="284"/>
      <c r="FP337" s="284"/>
      <c r="FQ337" s="252"/>
      <c r="FR337" s="262">
        <v>28</v>
      </c>
      <c r="FS337" s="606">
        <v>19</v>
      </c>
      <c r="FT337" s="606">
        <v>20</v>
      </c>
      <c r="FU337" s="643">
        <v>21</v>
      </c>
      <c r="FV337" s="262"/>
      <c r="FW337" s="252"/>
      <c r="FX337" s="262">
        <v>9.2200000000000006</v>
      </c>
      <c r="FY337" s="252"/>
      <c r="FZ337" s="278">
        <v>2.6396463847970586</v>
      </c>
      <c r="GA337" s="243">
        <v>2.7791440960196954</v>
      </c>
      <c r="GB337" s="266"/>
      <c r="GC337" s="262"/>
      <c r="GD337" s="252"/>
      <c r="GE337" s="767">
        <v>7.6561913859247932</v>
      </c>
      <c r="GF337" s="768">
        <v>7.9749679292565654</v>
      </c>
      <c r="GG337" s="768">
        <v>8.8569002929940179</v>
      </c>
      <c r="GH337" s="769">
        <v>9.3057396511690307</v>
      </c>
      <c r="GI337" s="266"/>
      <c r="GJ337" s="266"/>
      <c r="GK337" s="266"/>
      <c r="GL337" s="266">
        <v>6.99</v>
      </c>
      <c r="GM337" s="278">
        <v>7.0606392643601925</v>
      </c>
      <c r="GN337" s="251">
        <v>7.8204337506638861</v>
      </c>
      <c r="GO337" s="251">
        <v>8.3789156520553103</v>
      </c>
      <c r="GP337" s="243">
        <v>8.9794526086095701</v>
      </c>
      <c r="GQ337" s="278">
        <v>8.3633050861586185</v>
      </c>
      <c r="GR337" s="251">
        <v>9.3810953341298333</v>
      </c>
      <c r="GS337" s="251">
        <v>9.5019266410807433</v>
      </c>
      <c r="GT337" s="243">
        <v>10.212373503728884</v>
      </c>
      <c r="GU337" s="278">
        <v>7.63616014437119</v>
      </c>
      <c r="GV337" s="251">
        <v>8.3259948917202706</v>
      </c>
      <c r="GW337" s="251">
        <v>9.6935817057523792</v>
      </c>
      <c r="GX337" s="243">
        <v>12.429243540823499</v>
      </c>
      <c r="GY337" s="418">
        <v>7.64</v>
      </c>
      <c r="GZ337" s="419">
        <v>8.41</v>
      </c>
      <c r="HA337" s="419">
        <v>9.08</v>
      </c>
      <c r="HB337" s="420">
        <v>9.65</v>
      </c>
      <c r="HC337" s="266">
        <v>15.9</v>
      </c>
      <c r="HD337" s="262"/>
      <c r="HE337" s="252"/>
      <c r="HF337" s="610">
        <v>5.0613461660068513</v>
      </c>
      <c r="HG337" s="642">
        <v>5.4698810839907539</v>
      </c>
      <c r="HH337" s="642">
        <v>6.5204429716951964</v>
      </c>
      <c r="HI337" s="611">
        <v>6.6040724849017849</v>
      </c>
      <c r="HJ337" s="262"/>
      <c r="HK337" s="252"/>
      <c r="HL337" s="262"/>
      <c r="HM337" s="284"/>
      <c r="HN337" s="284"/>
      <c r="HO337" s="252"/>
      <c r="HP337" s="262"/>
      <c r="HQ337" s="252"/>
      <c r="HR337" s="418">
        <v>6.14</v>
      </c>
      <c r="HS337" s="419">
        <v>7.85</v>
      </c>
      <c r="HT337" s="419">
        <v>8.5399999999999991</v>
      </c>
      <c r="HU337" s="420">
        <v>9.0299999999999994</v>
      </c>
      <c r="HV337" s="262"/>
      <c r="HW337" s="252"/>
      <c r="HX337" s="262"/>
      <c r="HY337" s="252"/>
      <c r="HZ337" s="278">
        <v>20.913103989873221</v>
      </c>
      <c r="IA337" s="251">
        <v>21.500486716884655</v>
      </c>
      <c r="IB337" s="251">
        <v>20.823505709882504</v>
      </c>
      <c r="IC337" s="243">
        <v>22.652524273503513</v>
      </c>
      <c r="ID337" s="262"/>
      <c r="IE337" s="252"/>
      <c r="IF337" s="262"/>
      <c r="IG337" s="252"/>
      <c r="IH337" s="262"/>
      <c r="II337" s="284"/>
      <c r="IJ337" s="284"/>
      <c r="IK337" s="252"/>
      <c r="IL337" s="266"/>
      <c r="IM337" s="262"/>
      <c r="IN337" s="252"/>
      <c r="IO337" s="262"/>
      <c r="IP337" s="284"/>
      <c r="IQ337" s="284"/>
      <c r="IR337" s="252"/>
      <c r="IS337" s="262"/>
      <c r="IT337" s="284"/>
      <c r="IU337" s="284"/>
      <c r="IV337" s="252"/>
      <c r="IW337" s="278">
        <v>2.2670134344764388</v>
      </c>
      <c r="IX337" s="251">
        <v>2.4642629068999748</v>
      </c>
      <c r="IY337" s="251">
        <v>2.5310289085242474</v>
      </c>
      <c r="IZ337" s="243">
        <v>2.9564482341291725</v>
      </c>
      <c r="JA337" s="266"/>
      <c r="JB337" s="262">
        <v>20.811427225720834</v>
      </c>
      <c r="JC337" s="284">
        <v>21.161204875792762</v>
      </c>
      <c r="JD337" s="284">
        <v>24.738615386801886</v>
      </c>
      <c r="JE337" s="252">
        <v>26.002728310197071</v>
      </c>
      <c r="JF337" s="262"/>
      <c r="JG337" s="284"/>
      <c r="JH337" s="252"/>
      <c r="JI337" s="262"/>
      <c r="JJ337" s="252"/>
      <c r="JK337" s="278">
        <v>8.732517090355671</v>
      </c>
      <c r="JL337" s="251">
        <v>9.3200625173632794</v>
      </c>
      <c r="JM337" s="251">
        <v>9.6399672200384554</v>
      </c>
      <c r="JN337" s="243">
        <v>10.099986147528247</v>
      </c>
      <c r="JO337" s="418">
        <v>20.2</v>
      </c>
      <c r="JP337" s="420">
        <v>16.3</v>
      </c>
      <c r="JQ337" s="278">
        <v>5.3790515083942498</v>
      </c>
      <c r="JR337" s="251">
        <v>5.8651246477787744</v>
      </c>
      <c r="JS337" s="251">
        <v>6.2292367834349252</v>
      </c>
      <c r="JT337" s="243">
        <v>7.5221071875007066</v>
      </c>
      <c r="JU337" s="262"/>
      <c r="JV337" s="284"/>
      <c r="JW337" s="284"/>
      <c r="JX337" s="252"/>
      <c r="JY337" s="262">
        <v>19.581295320284891</v>
      </c>
      <c r="JZ337" s="284">
        <v>19.764823284347329</v>
      </c>
      <c r="KA337" s="284">
        <v>22.8776155837771</v>
      </c>
      <c r="KB337" s="252">
        <v>23.010418252767796</v>
      </c>
      <c r="KC337" s="262"/>
      <c r="KD337" s="284"/>
      <c r="KE337" s="284"/>
      <c r="KF337" s="284"/>
    </row>
    <row r="338" spans="1:292" s="151" customFormat="1" ht="14">
      <c r="A338" s="875"/>
      <c r="B338" s="766" t="s">
        <v>550</v>
      </c>
      <c r="C338" s="266"/>
      <c r="D338" s="610">
        <v>32.296375413077854</v>
      </c>
      <c r="E338" s="642">
        <v>34.490204649457176</v>
      </c>
      <c r="F338" s="642">
        <v>34.254868145448597</v>
      </c>
      <c r="G338" s="642">
        <v>34.947302715100221</v>
      </c>
      <c r="H338" s="611">
        <v>35.933785361500945</v>
      </c>
      <c r="I338" s="418">
        <v>28.2</v>
      </c>
      <c r="J338" s="419">
        <v>33.799999999999997</v>
      </c>
      <c r="K338" s="419">
        <v>35.9</v>
      </c>
      <c r="L338" s="420">
        <v>36</v>
      </c>
      <c r="M338" s="604">
        <v>20.865441438816685</v>
      </c>
      <c r="N338" s="284"/>
      <c r="O338" s="284"/>
      <c r="P338" s="605">
        <v>31.765881984953396</v>
      </c>
      <c r="Q338" s="262"/>
      <c r="R338" s="284"/>
      <c r="S338" s="284"/>
      <c r="T338" s="252"/>
      <c r="U338" s="262"/>
      <c r="V338" s="284"/>
      <c r="W338" s="252"/>
      <c r="X338" s="767">
        <v>24.347515613223479</v>
      </c>
      <c r="Y338" s="768">
        <v>25.19496207235029</v>
      </c>
      <c r="Z338" s="768">
        <v>28.385767115603088</v>
      </c>
      <c r="AA338" s="769">
        <v>35.64760547286761</v>
      </c>
      <c r="AB338" s="262">
        <v>29.8</v>
      </c>
      <c r="AC338" s="284">
        <v>30.6</v>
      </c>
      <c r="AD338" s="284">
        <v>32.9</v>
      </c>
      <c r="AE338" s="252">
        <v>41.7</v>
      </c>
      <c r="AF338" s="418"/>
      <c r="AG338" s="284"/>
      <c r="AH338" s="284"/>
      <c r="AI338" s="419"/>
      <c r="AJ338" s="420"/>
      <c r="AK338" s="418">
        <v>26.078832438860498</v>
      </c>
      <c r="AL338" s="284"/>
      <c r="AM338" s="284"/>
      <c r="AN338" s="420">
        <v>46.1</v>
      </c>
      <c r="AO338" s="418">
        <v>19</v>
      </c>
      <c r="AP338" s="420">
        <v>19.2</v>
      </c>
      <c r="AQ338" s="767">
        <v>7.5827637079718144</v>
      </c>
      <c r="AR338" s="768">
        <v>7.8626981959405429</v>
      </c>
      <c r="AS338" s="768">
        <v>8.120487381859709</v>
      </c>
      <c r="AT338" s="769">
        <v>9.7106176869963861</v>
      </c>
      <c r="AU338" s="418">
        <v>24.6</v>
      </c>
      <c r="AV338" s="419">
        <v>25.9</v>
      </c>
      <c r="AW338" s="419">
        <v>30.5</v>
      </c>
      <c r="AX338" s="420">
        <v>32</v>
      </c>
      <c r="AY338" s="418"/>
      <c r="AZ338" s="419"/>
      <c r="BA338" s="419"/>
      <c r="BB338" s="420"/>
      <c r="BC338" s="278">
        <v>32.481950433292766</v>
      </c>
      <c r="BD338" s="251">
        <v>33.956879711679768</v>
      </c>
      <c r="BE338" s="251">
        <v>38.902084711959226</v>
      </c>
      <c r="BF338" s="243">
        <v>40.919825561992852</v>
      </c>
      <c r="BG338" s="418">
        <v>42.6</v>
      </c>
      <c r="BH338" s="284"/>
      <c r="BI338" s="284"/>
      <c r="BJ338" s="420">
        <v>51.3</v>
      </c>
      <c r="BK338" s="262"/>
      <c r="BL338" s="252"/>
      <c r="BM338" s="610">
        <v>22.204556817702397</v>
      </c>
      <c r="BN338" s="642">
        <v>22.568125131486738</v>
      </c>
      <c r="BO338" s="642">
        <v>24.352659342028939</v>
      </c>
      <c r="BP338" s="611">
        <v>33.114474376032263</v>
      </c>
      <c r="BQ338" s="266"/>
      <c r="BR338" s="262"/>
      <c r="BS338" s="284"/>
      <c r="BT338" s="252"/>
      <c r="BU338" s="262"/>
      <c r="BV338" s="284"/>
      <c r="BW338" s="252"/>
      <c r="BX338" s="262"/>
      <c r="BY338" s="284"/>
      <c r="BZ338" s="252"/>
      <c r="CA338" s="262"/>
      <c r="CB338" s="284"/>
      <c r="CC338" s="252"/>
      <c r="CD338" s="262"/>
      <c r="CE338" s="284"/>
      <c r="CF338" s="252"/>
      <c r="CG338" s="262"/>
      <c r="CH338" s="284"/>
      <c r="CI338" s="252"/>
      <c r="CJ338" s="262">
        <v>31.83</v>
      </c>
      <c r="CK338" s="252">
        <v>30.31</v>
      </c>
      <c r="CL338" s="767">
        <v>7.5892029848438955</v>
      </c>
      <c r="CM338" s="611">
        <v>31.14</v>
      </c>
      <c r="CN338" s="610">
        <v>10.1</v>
      </c>
      <c r="CO338" s="611">
        <v>17.45</v>
      </c>
      <c r="CP338" s="770">
        <v>6.3363508244139561</v>
      </c>
      <c r="CQ338" s="771">
        <v>8.2756914114592117</v>
      </c>
      <c r="CR338" s="266">
        <v>6.5868629110682315</v>
      </c>
      <c r="CS338" s="266">
        <v>9.1277818574838747</v>
      </c>
      <c r="CT338" s="770">
        <v>13.933577002199037</v>
      </c>
      <c r="CU338" s="771">
        <v>19.048116072433956</v>
      </c>
      <c r="CV338" s="604">
        <v>22.120703100457753</v>
      </c>
      <c r="CW338" s="748">
        <v>28.21033134584464</v>
      </c>
      <c r="CX338" s="748">
        <v>33.115739517104103</v>
      </c>
      <c r="CY338" s="605">
        <v>35.30475354035503</v>
      </c>
      <c r="CZ338" s="266">
        <v>17.079999999999998</v>
      </c>
      <c r="DA338" s="610">
        <v>30.2</v>
      </c>
      <c r="DB338" s="642">
        <v>35.200000000000003</v>
      </c>
      <c r="DC338" s="642">
        <v>36.799999999999997</v>
      </c>
      <c r="DD338" s="642">
        <v>37.1</v>
      </c>
      <c r="DE338" s="611">
        <v>32.299999999999997</v>
      </c>
      <c r="DF338" s="610">
        <v>24.44952358311151</v>
      </c>
      <c r="DG338" s="642">
        <v>25.147354875339119</v>
      </c>
      <c r="DH338" s="768">
        <v>25.238522359929124</v>
      </c>
      <c r="DI338" s="768">
        <v>27.336386392079536</v>
      </c>
      <c r="DJ338" s="769">
        <v>24.820837014372987</v>
      </c>
      <c r="DK338" s="262">
        <v>23.8</v>
      </c>
      <c r="DL338" s="284">
        <v>26.3</v>
      </c>
      <c r="DM338" s="284">
        <v>26.7</v>
      </c>
      <c r="DN338" s="252">
        <v>28.5</v>
      </c>
      <c r="DO338" s="278">
        <v>22.688786820447142</v>
      </c>
      <c r="DP338" s="251">
        <v>24.902489345440166</v>
      </c>
      <c r="DQ338" s="251">
        <v>26.999980522012851</v>
      </c>
      <c r="DR338" s="243">
        <v>31.248710117166755</v>
      </c>
      <c r="DS338" s="610">
        <v>4.4307111137736639</v>
      </c>
      <c r="DT338" s="642">
        <v>5.4360941477608558</v>
      </c>
      <c r="DU338" s="642">
        <v>6.8877795130549959</v>
      </c>
      <c r="DV338" s="611">
        <v>9.1552970558879636</v>
      </c>
      <c r="DW338" s="749"/>
      <c r="DX338" s="749"/>
      <c r="DY338" s="262"/>
      <c r="DZ338" s="284"/>
      <c r="EA338" s="284"/>
      <c r="EB338" s="252"/>
      <c r="EC338" s="266"/>
      <c r="ED338" s="266"/>
      <c r="EE338" s="262"/>
      <c r="EF338" s="252"/>
      <c r="EG338" s="262"/>
      <c r="EH338" s="252"/>
      <c r="EI338" s="262"/>
      <c r="EJ338" s="252"/>
      <c r="EK338" s="262"/>
      <c r="EL338" s="284"/>
      <c r="EM338" s="252"/>
      <c r="EN338" s="418">
        <v>21.7</v>
      </c>
      <c r="EO338" s="420">
        <v>22.6</v>
      </c>
      <c r="EP338" s="262"/>
      <c r="EQ338" s="252"/>
      <c r="ER338" s="262"/>
      <c r="ES338" s="252"/>
      <c r="ET338" s="262"/>
      <c r="EU338" s="284"/>
      <c r="EV338" s="284"/>
      <c r="EW338" s="252"/>
      <c r="EX338" s="418">
        <v>14.6</v>
      </c>
      <c r="EY338" s="419">
        <v>16.600000000000001</v>
      </c>
      <c r="EZ338" s="419">
        <v>20.3</v>
      </c>
      <c r="FA338" s="420">
        <v>22.4</v>
      </c>
      <c r="FB338" s="262"/>
      <c r="FC338" s="252"/>
      <c r="FD338" s="262"/>
      <c r="FE338" s="284"/>
      <c r="FF338" s="284"/>
      <c r="FG338" s="252"/>
      <c r="FH338" s="262"/>
      <c r="FI338" s="252"/>
      <c r="FJ338" s="262"/>
      <c r="FK338" s="252"/>
      <c r="FL338" s="604">
        <v>5.7191715052093643</v>
      </c>
      <c r="FM338" s="605">
        <v>6.4784661903267011</v>
      </c>
      <c r="FN338" s="262"/>
      <c r="FO338" s="284"/>
      <c r="FP338" s="284"/>
      <c r="FQ338" s="252"/>
      <c r="FR338" s="262">
        <v>30</v>
      </c>
      <c r="FS338" s="606">
        <v>32</v>
      </c>
      <c r="FT338" s="606">
        <v>34</v>
      </c>
      <c r="FU338" s="643">
        <v>35</v>
      </c>
      <c r="FV338" s="262"/>
      <c r="FW338" s="252"/>
      <c r="FX338" s="262">
        <v>44.5</v>
      </c>
      <c r="FY338" s="252"/>
      <c r="FZ338" s="278">
        <v>16.307528621464407</v>
      </c>
      <c r="GA338" s="243">
        <v>18.700286199262756</v>
      </c>
      <c r="GB338" s="266"/>
      <c r="GC338" s="262"/>
      <c r="GD338" s="252"/>
      <c r="GE338" s="767">
        <v>4.8886665516722694</v>
      </c>
      <c r="GF338" s="768">
        <v>5.3988178163211762</v>
      </c>
      <c r="GG338" s="768">
        <v>5.8367659216690564</v>
      </c>
      <c r="GH338" s="769">
        <v>6.3057049034897688</v>
      </c>
      <c r="GI338" s="266"/>
      <c r="GJ338" s="266"/>
      <c r="GK338" s="266"/>
      <c r="GL338" s="266">
        <v>21.5</v>
      </c>
      <c r="GM338" s="278">
        <v>14.154069790638637</v>
      </c>
      <c r="GN338" s="251">
        <v>15.690976334462826</v>
      </c>
      <c r="GO338" s="251">
        <v>16.958933976091711</v>
      </c>
      <c r="GP338" s="243">
        <v>19.365973282649353</v>
      </c>
      <c r="GQ338" s="278">
        <v>12.731953471973032</v>
      </c>
      <c r="GR338" s="251">
        <v>13.558459261583931</v>
      </c>
      <c r="GS338" s="251">
        <v>14.15584791912665</v>
      </c>
      <c r="GT338" s="243">
        <v>15.636829779772938</v>
      </c>
      <c r="GU338" s="278">
        <v>11.6167816167633</v>
      </c>
      <c r="GV338" s="251">
        <v>12.671679735542099</v>
      </c>
      <c r="GW338" s="251">
        <v>14.4141441356836</v>
      </c>
      <c r="GX338" s="243">
        <v>17.171663978581002</v>
      </c>
      <c r="GY338" s="418">
        <v>14.6</v>
      </c>
      <c r="GZ338" s="419">
        <v>18.2</v>
      </c>
      <c r="HA338" s="419">
        <v>17.5</v>
      </c>
      <c r="HB338" s="420">
        <v>18.100000000000001</v>
      </c>
      <c r="HC338" s="266">
        <v>17.100000000000001</v>
      </c>
      <c r="HD338" s="262"/>
      <c r="HE338" s="252"/>
      <c r="HF338" s="610">
        <v>5.2825063567256736</v>
      </c>
      <c r="HG338" s="642">
        <v>5.7433202857927386</v>
      </c>
      <c r="HH338" s="642">
        <v>6.207422733771284</v>
      </c>
      <c r="HI338" s="611">
        <v>7.5063446954002604</v>
      </c>
      <c r="HJ338" s="262"/>
      <c r="HK338" s="252"/>
      <c r="HL338" s="418">
        <v>6.1</v>
      </c>
      <c r="HM338" s="419">
        <v>6.6</v>
      </c>
      <c r="HN338" s="419">
        <v>8.4</v>
      </c>
      <c r="HO338" s="420">
        <v>9.6</v>
      </c>
      <c r="HP338" s="418">
        <v>11.7</v>
      </c>
      <c r="HQ338" s="605">
        <v>16.30757754823745</v>
      </c>
      <c r="HR338" s="418">
        <v>16.8</v>
      </c>
      <c r="HS338" s="419">
        <v>17.399999999999999</v>
      </c>
      <c r="HT338" s="419">
        <v>21.1</v>
      </c>
      <c r="HU338" s="420">
        <v>22.1</v>
      </c>
      <c r="HV338" s="262"/>
      <c r="HW338" s="252"/>
      <c r="HX338" s="262"/>
      <c r="HY338" s="252"/>
      <c r="HZ338" s="278">
        <v>13.227777007658627</v>
      </c>
      <c r="IA338" s="251">
        <v>13.391155532896974</v>
      </c>
      <c r="IB338" s="251">
        <v>14.224550371184991</v>
      </c>
      <c r="IC338" s="243">
        <v>14.899853153947108</v>
      </c>
      <c r="ID338" s="262"/>
      <c r="IE338" s="252"/>
      <c r="IF338" s="262"/>
      <c r="IG338" s="252"/>
      <c r="IH338" s="262"/>
      <c r="II338" s="284"/>
      <c r="IJ338" s="284"/>
      <c r="IK338" s="252"/>
      <c r="IL338" s="266"/>
      <c r="IM338" s="262"/>
      <c r="IN338" s="252"/>
      <c r="IO338" s="418">
        <v>6.9</v>
      </c>
      <c r="IP338" s="284"/>
      <c r="IQ338" s="284"/>
      <c r="IR338" s="420">
        <v>8.6999999999999993</v>
      </c>
      <c r="IS338" s="418">
        <v>19</v>
      </c>
      <c r="IT338" s="284"/>
      <c r="IU338" s="284"/>
      <c r="IV338" s="420">
        <v>24.3</v>
      </c>
      <c r="IW338" s="278">
        <v>20.296943137024588</v>
      </c>
      <c r="IX338" s="251">
        <v>21.429449052444653</v>
      </c>
      <c r="IY338" s="251">
        <v>23.262638640735439</v>
      </c>
      <c r="IZ338" s="243">
        <v>25.19272263739833</v>
      </c>
      <c r="JA338" s="266"/>
      <c r="JB338" s="262">
        <v>37.479393193064993</v>
      </c>
      <c r="JC338" s="284">
        <v>39.089044489065905</v>
      </c>
      <c r="JD338" s="284">
        <v>43.981777626993747</v>
      </c>
      <c r="JE338" s="252">
        <v>47.062982194758852</v>
      </c>
      <c r="JF338" s="262"/>
      <c r="JG338" s="284"/>
      <c r="JH338" s="252"/>
      <c r="JI338" s="262"/>
      <c r="JJ338" s="252"/>
      <c r="JK338" s="278">
        <v>34.121627639923851</v>
      </c>
      <c r="JL338" s="251">
        <v>35.459578432270476</v>
      </c>
      <c r="JM338" s="251">
        <v>36.438682651383132</v>
      </c>
      <c r="JN338" s="243">
        <v>38.683667967546327</v>
      </c>
      <c r="JO338" s="418">
        <v>37.5</v>
      </c>
      <c r="JP338" s="420">
        <v>30.6</v>
      </c>
      <c r="JQ338" s="278">
        <v>12.284305079917441</v>
      </c>
      <c r="JR338" s="251">
        <v>12.979888466657851</v>
      </c>
      <c r="JS338" s="251">
        <v>13.227265746530145</v>
      </c>
      <c r="JT338" s="243">
        <v>14.846529831380005</v>
      </c>
      <c r="JU338" s="418">
        <v>16.5</v>
      </c>
      <c r="JV338" s="284"/>
      <c r="JW338" s="284"/>
      <c r="JX338" s="420">
        <v>23.9</v>
      </c>
      <c r="JY338" s="262">
        <v>38.649798961431564</v>
      </c>
      <c r="JZ338" s="284">
        <v>37.214357908840093</v>
      </c>
      <c r="KA338" s="284">
        <v>44.600499052268923</v>
      </c>
      <c r="KB338" s="252">
        <v>42.955446427093811</v>
      </c>
      <c r="KC338" s="262"/>
      <c r="KD338" s="284"/>
      <c r="KE338" s="284"/>
      <c r="KF338" s="284"/>
    </row>
    <row r="339" spans="1:292" s="151" customFormat="1" ht="14">
      <c r="A339" s="875"/>
      <c r="B339" s="766" t="s">
        <v>551</v>
      </c>
      <c r="C339" s="266"/>
      <c r="D339" s="610">
        <v>22.314543518781555</v>
      </c>
      <c r="E339" s="642">
        <v>24.040394864649354</v>
      </c>
      <c r="F339" s="642">
        <v>22.547411147494469</v>
      </c>
      <c r="G339" s="642">
        <v>23.283761780861443</v>
      </c>
      <c r="H339" s="611">
        <v>23.623289694276263</v>
      </c>
      <c r="I339" s="418">
        <v>36.6</v>
      </c>
      <c r="J339" s="419">
        <v>43.2</v>
      </c>
      <c r="K339" s="419">
        <v>46.1</v>
      </c>
      <c r="L339" s="420">
        <v>47.4</v>
      </c>
      <c r="M339" s="604">
        <v>28.498017617222448</v>
      </c>
      <c r="N339" s="284"/>
      <c r="O339" s="284"/>
      <c r="P339" s="605">
        <v>42.957143603135911</v>
      </c>
      <c r="Q339" s="262"/>
      <c r="R339" s="284"/>
      <c r="S339" s="284"/>
      <c r="T339" s="252"/>
      <c r="U339" s="262"/>
      <c r="V339" s="284"/>
      <c r="W339" s="252"/>
      <c r="X339" s="767">
        <v>18.751210016501759</v>
      </c>
      <c r="Y339" s="768">
        <v>18.912388047948184</v>
      </c>
      <c r="Z339" s="768">
        <v>18.549765738221563</v>
      </c>
      <c r="AA339" s="769">
        <v>27.897460740491894</v>
      </c>
      <c r="AB339" s="262">
        <v>39.200000000000003</v>
      </c>
      <c r="AC339" s="284">
        <v>43</v>
      </c>
      <c r="AD339" s="284">
        <v>43.3</v>
      </c>
      <c r="AE339" s="252">
        <v>56.8</v>
      </c>
      <c r="AF339" s="418"/>
      <c r="AG339" s="284"/>
      <c r="AH339" s="284"/>
      <c r="AI339" s="419"/>
      <c r="AJ339" s="420"/>
      <c r="AK339" s="418">
        <v>23.805914080834153</v>
      </c>
      <c r="AL339" s="284"/>
      <c r="AM339" s="284"/>
      <c r="AN339" s="420">
        <v>42.2</v>
      </c>
      <c r="AO339" s="418">
        <v>12.9</v>
      </c>
      <c r="AP339" s="420">
        <v>13</v>
      </c>
      <c r="AQ339" s="767">
        <v>5.7696033419715</v>
      </c>
      <c r="AR339" s="768">
        <v>5.8447566525219452</v>
      </c>
      <c r="AS339" s="768">
        <v>5.8889058599256492</v>
      </c>
      <c r="AT339" s="769">
        <v>7.192070442919138</v>
      </c>
      <c r="AU339" s="418">
        <v>22.6</v>
      </c>
      <c r="AV339" s="419">
        <v>24.6</v>
      </c>
      <c r="AW339" s="419">
        <v>29.1</v>
      </c>
      <c r="AX339" s="420">
        <v>31.2</v>
      </c>
      <c r="AY339" s="418"/>
      <c r="AZ339" s="419"/>
      <c r="BA339" s="419"/>
      <c r="BB339" s="420"/>
      <c r="BC339" s="278">
        <v>71.461494811596339</v>
      </c>
      <c r="BD339" s="251">
        <v>75.076685168222184</v>
      </c>
      <c r="BE339" s="251">
        <v>86.975751644761871</v>
      </c>
      <c r="BF339" s="243">
        <v>94.475091190402068</v>
      </c>
      <c r="BG339" s="418">
        <v>36.5</v>
      </c>
      <c r="BH339" s="284"/>
      <c r="BI339" s="284"/>
      <c r="BJ339" s="420">
        <v>43.8</v>
      </c>
      <c r="BK339" s="262"/>
      <c r="BL339" s="252"/>
      <c r="BM339" s="610">
        <v>17.286524924215442</v>
      </c>
      <c r="BN339" s="642">
        <v>18.858862479945351</v>
      </c>
      <c r="BO339" s="642">
        <v>19.619569097675498</v>
      </c>
      <c r="BP339" s="611">
        <v>26.807183296859851</v>
      </c>
      <c r="BQ339" s="266"/>
      <c r="BR339" s="262"/>
      <c r="BS339" s="284"/>
      <c r="BT339" s="252"/>
      <c r="BU339" s="262"/>
      <c r="BV339" s="284"/>
      <c r="BW339" s="252"/>
      <c r="BX339" s="262"/>
      <c r="BY339" s="284"/>
      <c r="BZ339" s="252"/>
      <c r="CA339" s="262"/>
      <c r="CB339" s="284"/>
      <c r="CC339" s="252"/>
      <c r="CD339" s="262"/>
      <c r="CE339" s="284"/>
      <c r="CF339" s="252"/>
      <c r="CG339" s="262"/>
      <c r="CH339" s="284"/>
      <c r="CI339" s="252"/>
      <c r="CJ339" s="262">
        <v>110.83</v>
      </c>
      <c r="CK339" s="252">
        <v>115.54</v>
      </c>
      <c r="CL339" s="767">
        <v>5.076726601039911</v>
      </c>
      <c r="CM339" s="611">
        <v>8.57</v>
      </c>
      <c r="CN339" s="610">
        <v>6.6</v>
      </c>
      <c r="CO339" s="611">
        <v>8.73</v>
      </c>
      <c r="CP339" s="770">
        <v>11.887690824504361</v>
      </c>
      <c r="CQ339" s="771">
        <v>14.724153289907509</v>
      </c>
      <c r="CR339" s="266">
        <v>13.905312001107227</v>
      </c>
      <c r="CS339" s="266">
        <v>7.1640142237829938</v>
      </c>
      <c r="CT339" s="770">
        <v>45.620983057683027</v>
      </c>
      <c r="CU339" s="771">
        <v>61.943360408079251</v>
      </c>
      <c r="CV339" s="604">
        <v>22.503557209282175</v>
      </c>
      <c r="CW339" s="748">
        <v>28.892146201700154</v>
      </c>
      <c r="CX339" s="748">
        <v>35.662800782769857</v>
      </c>
      <c r="CY339" s="605">
        <v>38.012689610411968</v>
      </c>
      <c r="CZ339" s="266">
        <v>46.39</v>
      </c>
      <c r="DA339" s="610">
        <v>100.4</v>
      </c>
      <c r="DB339" s="642">
        <v>122.6</v>
      </c>
      <c r="DC339" s="642">
        <v>127.7</v>
      </c>
      <c r="DD339" s="642">
        <v>123.5</v>
      </c>
      <c r="DE339" s="611">
        <v>108</v>
      </c>
      <c r="DF339" s="610">
        <v>17.464890530299183</v>
      </c>
      <c r="DG339" s="642">
        <v>17.189763691168881</v>
      </c>
      <c r="DH339" s="768">
        <v>17.405035818785468</v>
      </c>
      <c r="DI339" s="768">
        <v>18.465359002004501</v>
      </c>
      <c r="DJ339" s="769">
        <v>16.883107218834791</v>
      </c>
      <c r="DK339" s="262">
        <v>80.5</v>
      </c>
      <c r="DL339" s="284">
        <v>88.4</v>
      </c>
      <c r="DM339" s="284">
        <v>89.1</v>
      </c>
      <c r="DN339" s="252">
        <v>96.3</v>
      </c>
      <c r="DO339" s="278">
        <v>23.352098884316938</v>
      </c>
      <c r="DP339" s="251">
        <v>25.553360323895852</v>
      </c>
      <c r="DQ339" s="251">
        <v>27.799846500446456</v>
      </c>
      <c r="DR339" s="243">
        <v>31.871716929576163</v>
      </c>
      <c r="DS339" s="610">
        <v>2.8992927317547852</v>
      </c>
      <c r="DT339" s="642">
        <v>3.828939084537168</v>
      </c>
      <c r="DU339" s="642">
        <v>5.5438057275922876</v>
      </c>
      <c r="DV339" s="611">
        <v>5.8577545346777766</v>
      </c>
      <c r="DW339" s="749"/>
      <c r="DX339" s="749"/>
      <c r="DY339" s="262"/>
      <c r="DZ339" s="284"/>
      <c r="EA339" s="284"/>
      <c r="EB339" s="252"/>
      <c r="EC339" s="266"/>
      <c r="ED339" s="266"/>
      <c r="EE339" s="262"/>
      <c r="EF339" s="252"/>
      <c r="EG339" s="262"/>
      <c r="EH339" s="252"/>
      <c r="EI339" s="262"/>
      <c r="EJ339" s="252"/>
      <c r="EK339" s="262"/>
      <c r="EL339" s="284"/>
      <c r="EM339" s="252"/>
      <c r="EN339" s="418">
        <v>16.2</v>
      </c>
      <c r="EO339" s="420">
        <v>16.3</v>
      </c>
      <c r="EP339" s="262"/>
      <c r="EQ339" s="252"/>
      <c r="ER339" s="262"/>
      <c r="ES339" s="252"/>
      <c r="ET339" s="262"/>
      <c r="EU339" s="284"/>
      <c r="EV339" s="284"/>
      <c r="EW339" s="252"/>
      <c r="EX339" s="418">
        <v>18.600000000000001</v>
      </c>
      <c r="EY339" s="419">
        <v>19.2</v>
      </c>
      <c r="EZ339" s="419">
        <v>21.6</v>
      </c>
      <c r="FA339" s="420">
        <v>25.5</v>
      </c>
      <c r="FB339" s="262"/>
      <c r="FC339" s="252"/>
      <c r="FD339" s="262"/>
      <c r="FE339" s="284"/>
      <c r="FF339" s="284"/>
      <c r="FG339" s="252"/>
      <c r="FH339" s="262"/>
      <c r="FI339" s="252"/>
      <c r="FJ339" s="262"/>
      <c r="FK339" s="252"/>
      <c r="FL339" s="604">
        <v>1.5507570502733956</v>
      </c>
      <c r="FM339" s="605">
        <v>1.9116582902661636</v>
      </c>
      <c r="FN339" s="262"/>
      <c r="FO339" s="284"/>
      <c r="FP339" s="284"/>
      <c r="FQ339" s="252"/>
      <c r="FR339" s="262">
        <v>77</v>
      </c>
      <c r="FS339" s="606">
        <v>84</v>
      </c>
      <c r="FT339" s="606">
        <v>92</v>
      </c>
      <c r="FU339" s="643">
        <v>88</v>
      </c>
      <c r="FV339" s="262"/>
      <c r="FW339" s="252"/>
      <c r="FX339" s="262">
        <v>24.5</v>
      </c>
      <c r="FY339" s="252"/>
      <c r="FZ339" s="278">
        <v>5.7721407147050083</v>
      </c>
      <c r="GA339" s="243">
        <v>10.580574877251294</v>
      </c>
      <c r="GB339" s="266"/>
      <c r="GC339" s="262"/>
      <c r="GD339" s="252"/>
      <c r="GE339" s="767">
        <v>3.8911208904843257</v>
      </c>
      <c r="GF339" s="768">
        <v>4.1300987264403544</v>
      </c>
      <c r="GG339" s="768">
        <v>4.5353010421970339</v>
      </c>
      <c r="GH339" s="769">
        <v>5.665293247350883</v>
      </c>
      <c r="GI339" s="266"/>
      <c r="GJ339" s="266"/>
      <c r="GK339" s="266"/>
      <c r="GL339" s="266">
        <v>0</v>
      </c>
      <c r="GM339" s="278">
        <v>22.593179461675533</v>
      </c>
      <c r="GN339" s="251">
        <v>24.48306067706735</v>
      </c>
      <c r="GO339" s="251">
        <v>26.184654933407931</v>
      </c>
      <c r="GP339" s="243">
        <v>30.328029396391809</v>
      </c>
      <c r="GQ339" s="278">
        <v>36.717249575609479</v>
      </c>
      <c r="GR339" s="251">
        <v>38.69775597167758</v>
      </c>
      <c r="GS339" s="251">
        <v>39.119977362729188</v>
      </c>
      <c r="GT339" s="243">
        <v>44.227271237186336</v>
      </c>
      <c r="GU339" s="278">
        <v>17.362540233242999</v>
      </c>
      <c r="GV339" s="251">
        <v>19.9510699004781</v>
      </c>
      <c r="GW339" s="251">
        <v>21.2710750504319</v>
      </c>
      <c r="GX339" s="243">
        <v>25.047815477768602</v>
      </c>
      <c r="GY339" s="418">
        <v>18.5</v>
      </c>
      <c r="GZ339" s="419">
        <v>20.5</v>
      </c>
      <c r="HA339" s="419">
        <v>21.7</v>
      </c>
      <c r="HB339" s="420">
        <v>24.9</v>
      </c>
      <c r="HC339" s="266">
        <v>56.5</v>
      </c>
      <c r="HD339" s="262"/>
      <c r="HE339" s="252"/>
      <c r="HF339" s="610">
        <v>5.1559617177978172</v>
      </c>
      <c r="HG339" s="642">
        <v>5.6986155817869966</v>
      </c>
      <c r="HH339" s="642">
        <v>6.2470070051040745</v>
      </c>
      <c r="HI339" s="611">
        <v>6.5381788440724744</v>
      </c>
      <c r="HJ339" s="262"/>
      <c r="HK339" s="252"/>
      <c r="HL339" s="418">
        <v>8.1</v>
      </c>
      <c r="HM339" s="419">
        <v>9</v>
      </c>
      <c r="HN339" s="419">
        <v>10.7</v>
      </c>
      <c r="HO339" s="420">
        <v>11.9</v>
      </c>
      <c r="HP339" s="418">
        <v>45.3</v>
      </c>
      <c r="HQ339" s="605">
        <v>62.870735848970625</v>
      </c>
      <c r="HR339" s="418">
        <v>13.5</v>
      </c>
      <c r="HS339" s="419">
        <v>13.7</v>
      </c>
      <c r="HT339" s="419">
        <v>17.2</v>
      </c>
      <c r="HU339" s="420">
        <v>17.600000000000001</v>
      </c>
      <c r="HV339" s="262"/>
      <c r="HW339" s="252"/>
      <c r="HX339" s="262"/>
      <c r="HY339" s="252"/>
      <c r="HZ339" s="278">
        <v>55.895283828276227</v>
      </c>
      <c r="IA339" s="251">
        <v>56.600033881010283</v>
      </c>
      <c r="IB339" s="251">
        <v>57.218391092209117</v>
      </c>
      <c r="IC339" s="243">
        <v>59.099629128951825</v>
      </c>
      <c r="ID339" s="262"/>
      <c r="IE339" s="252"/>
      <c r="IF339" s="262"/>
      <c r="IG339" s="252"/>
      <c r="IH339" s="262"/>
      <c r="II339" s="284"/>
      <c r="IJ339" s="284"/>
      <c r="IK339" s="252"/>
      <c r="IL339" s="266"/>
      <c r="IM339" s="262"/>
      <c r="IN339" s="252"/>
      <c r="IO339" s="418">
        <v>35.4</v>
      </c>
      <c r="IP339" s="284"/>
      <c r="IQ339" s="284"/>
      <c r="IR339" s="420">
        <v>42.9</v>
      </c>
      <c r="IS339" s="418">
        <v>23.1</v>
      </c>
      <c r="IT339" s="284"/>
      <c r="IU339" s="284"/>
      <c r="IV339" s="420">
        <v>30.3</v>
      </c>
      <c r="IW339" s="278">
        <v>29.558948274091421</v>
      </c>
      <c r="IX339" s="251">
        <v>30.518914912003829</v>
      </c>
      <c r="IY339" s="251">
        <v>32.591402469084137</v>
      </c>
      <c r="IZ339" s="243">
        <v>35.36315442863593</v>
      </c>
      <c r="JA339" s="266"/>
      <c r="JB339" s="262">
        <v>24.995388866156585</v>
      </c>
      <c r="JC339" s="284">
        <v>25.634645260430286</v>
      </c>
      <c r="JD339" s="284">
        <v>30.900332971815867</v>
      </c>
      <c r="JE339" s="252">
        <v>31.348878189930151</v>
      </c>
      <c r="JF339" s="262"/>
      <c r="JG339" s="284"/>
      <c r="JH339" s="252"/>
      <c r="JI339" s="262"/>
      <c r="JJ339" s="252"/>
      <c r="JK339" s="278">
        <v>23.347649273296476</v>
      </c>
      <c r="JL339" s="251">
        <v>24.249569942261008</v>
      </c>
      <c r="JM339" s="251">
        <v>24.94784986524272</v>
      </c>
      <c r="JN339" s="243">
        <v>26.456665406258924</v>
      </c>
      <c r="JO339" s="418">
        <v>23.8</v>
      </c>
      <c r="JP339" s="420">
        <v>20.7</v>
      </c>
      <c r="JQ339" s="278">
        <v>21.462155091225359</v>
      </c>
      <c r="JR339" s="251">
        <v>23.295091806285818</v>
      </c>
      <c r="JS339" s="251">
        <v>24.058202076340269</v>
      </c>
      <c r="JT339" s="243">
        <v>27.127366649801253</v>
      </c>
      <c r="JU339" s="418">
        <v>21.8</v>
      </c>
      <c r="JV339" s="284"/>
      <c r="JW339" s="284"/>
      <c r="JX339" s="420">
        <v>30.7</v>
      </c>
      <c r="JY339" s="262">
        <v>27.206943771406809</v>
      </c>
      <c r="JZ339" s="284">
        <v>24.823836134614858</v>
      </c>
      <c r="KA339" s="284">
        <v>27.904273932191298</v>
      </c>
      <c r="KB339" s="252">
        <v>30.937350314178779</v>
      </c>
      <c r="KC339" s="262"/>
      <c r="KD339" s="284"/>
      <c r="KE339" s="284"/>
      <c r="KF339" s="284"/>
    </row>
    <row r="340" spans="1:292" s="151" customFormat="1" ht="14">
      <c r="A340" s="875"/>
      <c r="B340" s="766" t="s">
        <v>552</v>
      </c>
      <c r="C340" s="266"/>
      <c r="D340" s="610">
        <v>187.85685637172281</v>
      </c>
      <c r="E340" s="642">
        <v>203.58363617056526</v>
      </c>
      <c r="F340" s="642">
        <v>212.82858078602405</v>
      </c>
      <c r="G340" s="642">
        <v>221.99383991107604</v>
      </c>
      <c r="H340" s="611">
        <v>234.59839340418344</v>
      </c>
      <c r="I340" s="418">
        <v>100</v>
      </c>
      <c r="J340" s="419">
        <v>116</v>
      </c>
      <c r="K340" s="419">
        <v>123</v>
      </c>
      <c r="L340" s="420">
        <v>125</v>
      </c>
      <c r="M340" s="604">
        <v>73.60698539069044</v>
      </c>
      <c r="N340" s="284"/>
      <c r="O340" s="284"/>
      <c r="P340" s="605">
        <v>103.24035270853125</v>
      </c>
      <c r="Q340" s="262"/>
      <c r="R340" s="284"/>
      <c r="S340" s="284"/>
      <c r="T340" s="252"/>
      <c r="U340" s="262"/>
      <c r="V340" s="284"/>
      <c r="W340" s="252"/>
      <c r="X340" s="767">
        <v>150.7779255829434</v>
      </c>
      <c r="Y340" s="768">
        <v>154.55192801789315</v>
      </c>
      <c r="Z340" s="768">
        <v>175.38498611389346</v>
      </c>
      <c r="AA340" s="769">
        <v>230.45634268031037</v>
      </c>
      <c r="AB340" s="262">
        <v>80.707818674425681</v>
      </c>
      <c r="AC340" s="284">
        <v>90.723580765637053</v>
      </c>
      <c r="AD340" s="284">
        <v>78.153067134256631</v>
      </c>
      <c r="AE340" s="252">
        <v>119.42626355666513</v>
      </c>
      <c r="AF340" s="418"/>
      <c r="AG340" s="284"/>
      <c r="AH340" s="284"/>
      <c r="AI340" s="419"/>
      <c r="AJ340" s="420"/>
      <c r="AK340" s="418">
        <v>51.514532296870371</v>
      </c>
      <c r="AL340" s="284"/>
      <c r="AM340" s="284"/>
      <c r="AN340" s="420">
        <v>87.3</v>
      </c>
      <c r="AO340" s="418">
        <v>76.5</v>
      </c>
      <c r="AP340" s="420">
        <v>78.3</v>
      </c>
      <c r="AQ340" s="767">
        <v>116.08121937246737</v>
      </c>
      <c r="AR340" s="768">
        <v>121.34202244020545</v>
      </c>
      <c r="AS340" s="768">
        <v>151.82460615006667</v>
      </c>
      <c r="AT340" s="769">
        <v>135.45827121452339</v>
      </c>
      <c r="AU340" s="418">
        <v>141</v>
      </c>
      <c r="AV340" s="419">
        <v>144</v>
      </c>
      <c r="AW340" s="419">
        <v>179</v>
      </c>
      <c r="AX340" s="420">
        <v>182</v>
      </c>
      <c r="AY340" s="418"/>
      <c r="AZ340" s="419"/>
      <c r="BA340" s="419"/>
      <c r="BB340" s="420"/>
      <c r="BC340" s="278">
        <v>114.0701910587225</v>
      </c>
      <c r="BD340" s="251">
        <v>120.89795964466967</v>
      </c>
      <c r="BE340" s="251">
        <v>137.81237472042605</v>
      </c>
      <c r="BF340" s="243">
        <v>149.44200332560371</v>
      </c>
      <c r="BG340" s="418">
        <v>35.1</v>
      </c>
      <c r="BH340" s="284"/>
      <c r="BI340" s="284"/>
      <c r="BJ340" s="420">
        <v>40.4</v>
      </c>
      <c r="BK340" s="262"/>
      <c r="BL340" s="252"/>
      <c r="BM340" s="610">
        <v>201.95342993754815</v>
      </c>
      <c r="BN340" s="642">
        <v>215.09827247997802</v>
      </c>
      <c r="BO340" s="642">
        <v>230.38406015353783</v>
      </c>
      <c r="BP340" s="611">
        <v>327.26306234653805</v>
      </c>
      <c r="BQ340" s="266"/>
      <c r="BR340" s="262"/>
      <c r="BS340" s="284"/>
      <c r="BT340" s="252"/>
      <c r="BU340" s="262"/>
      <c r="BV340" s="284"/>
      <c r="BW340" s="252"/>
      <c r="BX340" s="262"/>
      <c r="BY340" s="284"/>
      <c r="BZ340" s="252"/>
      <c r="CA340" s="262"/>
      <c r="CB340" s="284"/>
      <c r="CC340" s="252"/>
      <c r="CD340" s="262"/>
      <c r="CE340" s="284"/>
      <c r="CF340" s="252"/>
      <c r="CG340" s="262"/>
      <c r="CH340" s="284"/>
      <c r="CI340" s="252"/>
      <c r="CJ340" s="262">
        <v>110.65</v>
      </c>
      <c r="CK340" s="252">
        <v>115.2</v>
      </c>
      <c r="CL340" s="767">
        <v>112.29638483602234</v>
      </c>
      <c r="CM340" s="611">
        <v>93.81</v>
      </c>
      <c r="CN340" s="610">
        <v>19</v>
      </c>
      <c r="CO340" s="611">
        <v>27.04</v>
      </c>
      <c r="CP340" s="770">
        <v>17.62911177849254</v>
      </c>
      <c r="CQ340" s="771">
        <v>22.637055632932274</v>
      </c>
      <c r="CR340" s="266">
        <v>17.899999999999999</v>
      </c>
      <c r="CS340" s="266">
        <v>18.402350731882034</v>
      </c>
      <c r="CT340" s="262">
        <v>218.99886660258466</v>
      </c>
      <c r="CU340" s="252">
        <v>306.80177254425013</v>
      </c>
      <c r="CV340" s="604">
        <v>83.259029479547252</v>
      </c>
      <c r="CW340" s="748">
        <v>100.23029922636236</v>
      </c>
      <c r="CX340" s="748">
        <v>110.52469937211859</v>
      </c>
      <c r="CY340" s="605">
        <v>116.91327976309418</v>
      </c>
      <c r="CZ340" s="266">
        <v>55.42</v>
      </c>
      <c r="DA340" s="610">
        <v>177.5</v>
      </c>
      <c r="DB340" s="642">
        <v>205</v>
      </c>
      <c r="DC340" s="642">
        <v>207.3</v>
      </c>
      <c r="DD340" s="642">
        <v>223.8</v>
      </c>
      <c r="DE340" s="611">
        <v>205</v>
      </c>
      <c r="DF340" s="610">
        <v>141.75132757088224</v>
      </c>
      <c r="DG340" s="642">
        <v>164.02567262220524</v>
      </c>
      <c r="DH340" s="768">
        <v>185.41786092593432</v>
      </c>
      <c r="DI340" s="768">
        <v>263.97798940485524</v>
      </c>
      <c r="DJ340" s="769">
        <v>243.58656177674311</v>
      </c>
      <c r="DK340" s="262">
        <v>138</v>
      </c>
      <c r="DL340" s="284">
        <v>153.19999999999999</v>
      </c>
      <c r="DM340" s="284">
        <v>152.5</v>
      </c>
      <c r="DN340" s="252">
        <v>167.9</v>
      </c>
      <c r="DO340" s="278">
        <v>183.27211379246836</v>
      </c>
      <c r="DP340" s="251">
        <v>200.24288111765142</v>
      </c>
      <c r="DQ340" s="251">
        <v>229.90969207616752</v>
      </c>
      <c r="DR340" s="243">
        <v>262.57102657161624</v>
      </c>
      <c r="DS340" s="610">
        <v>138.93892022337059</v>
      </c>
      <c r="DT340" s="642">
        <v>152.43275582225999</v>
      </c>
      <c r="DU340" s="642">
        <v>206.14819667142811</v>
      </c>
      <c r="DV340" s="611">
        <v>228.02760161983642</v>
      </c>
      <c r="DW340" s="749"/>
      <c r="DX340" s="749"/>
      <c r="DY340" s="262"/>
      <c r="DZ340" s="284"/>
      <c r="EA340" s="284"/>
      <c r="EB340" s="252"/>
      <c r="EC340" s="266"/>
      <c r="ED340" s="266"/>
      <c r="EE340" s="262"/>
      <c r="EF340" s="252"/>
      <c r="EG340" s="262"/>
      <c r="EH340" s="252"/>
      <c r="EI340" s="262"/>
      <c r="EJ340" s="252"/>
      <c r="EK340" s="262"/>
      <c r="EL340" s="284"/>
      <c r="EM340" s="252"/>
      <c r="EN340" s="418">
        <v>17.2</v>
      </c>
      <c r="EO340" s="420">
        <v>18.600000000000001</v>
      </c>
      <c r="EP340" s="262"/>
      <c r="EQ340" s="252"/>
      <c r="ER340" s="262"/>
      <c r="ES340" s="252"/>
      <c r="ET340" s="262"/>
      <c r="EU340" s="284"/>
      <c r="EV340" s="284"/>
      <c r="EW340" s="252"/>
      <c r="EX340" s="418">
        <v>157</v>
      </c>
      <c r="EY340" s="419">
        <v>161</v>
      </c>
      <c r="EZ340" s="419">
        <v>186</v>
      </c>
      <c r="FA340" s="420">
        <v>218</v>
      </c>
      <c r="FB340" s="262"/>
      <c r="FC340" s="252"/>
      <c r="FD340" s="262"/>
      <c r="FE340" s="284"/>
      <c r="FF340" s="284"/>
      <c r="FG340" s="252"/>
      <c r="FH340" s="262"/>
      <c r="FI340" s="252"/>
      <c r="FJ340" s="262"/>
      <c r="FK340" s="252"/>
      <c r="FL340" s="604">
        <v>10.696087806747631</v>
      </c>
      <c r="FM340" s="605">
        <v>12.61669757182775</v>
      </c>
      <c r="FN340" s="262"/>
      <c r="FO340" s="284"/>
      <c r="FP340" s="284"/>
      <c r="FQ340" s="252"/>
      <c r="FR340" s="262">
        <v>146</v>
      </c>
      <c r="FS340" s="606">
        <v>139</v>
      </c>
      <c r="FT340" s="606">
        <v>153</v>
      </c>
      <c r="FU340" s="643">
        <v>151</v>
      </c>
      <c r="FV340" s="262"/>
      <c r="FW340" s="252"/>
      <c r="FX340" s="262">
        <v>40.299999999999997</v>
      </c>
      <c r="FY340" s="252"/>
      <c r="FZ340" s="278">
        <v>64.417674950314321</v>
      </c>
      <c r="GA340" s="243">
        <v>73.608233060971855</v>
      </c>
      <c r="GB340" s="266"/>
      <c r="GC340" s="262"/>
      <c r="GD340" s="252"/>
      <c r="GE340" s="767">
        <v>76.987398361347218</v>
      </c>
      <c r="GF340" s="768">
        <v>78.657227932178614</v>
      </c>
      <c r="GG340" s="768">
        <v>88.284376090410532</v>
      </c>
      <c r="GH340" s="769">
        <v>95.654982265182639</v>
      </c>
      <c r="GI340" s="266"/>
      <c r="GJ340" s="266"/>
      <c r="GK340" s="266"/>
      <c r="GL340" s="266">
        <v>10.93</v>
      </c>
      <c r="GM340" s="278">
        <v>194.74993957262342</v>
      </c>
      <c r="GN340" s="251">
        <v>209.71258681132267</v>
      </c>
      <c r="GO340" s="251">
        <v>235.62849008435251</v>
      </c>
      <c r="GP340" s="243">
        <v>258.53172990911821</v>
      </c>
      <c r="GQ340" s="278">
        <v>190.66807635053885</v>
      </c>
      <c r="GR340" s="251">
        <v>205.4093537419657</v>
      </c>
      <c r="GS340" s="251">
        <v>220.31911898551786</v>
      </c>
      <c r="GT340" s="243">
        <v>229.5877193409367</v>
      </c>
      <c r="GU340" s="278">
        <v>175.19498557829201</v>
      </c>
      <c r="GV340" s="251">
        <v>198.60728366227301</v>
      </c>
      <c r="GW340" s="251">
        <v>220.20407771988201</v>
      </c>
      <c r="GX340" s="243">
        <v>249.839349679978</v>
      </c>
      <c r="GY340" s="418">
        <v>136</v>
      </c>
      <c r="GZ340" s="419">
        <v>142</v>
      </c>
      <c r="HA340" s="419">
        <v>149</v>
      </c>
      <c r="HB340" s="420">
        <v>175</v>
      </c>
      <c r="HC340" s="266">
        <v>155</v>
      </c>
      <c r="HD340" s="262"/>
      <c r="HE340" s="252"/>
      <c r="HF340" s="610">
        <v>178.63930499886982</v>
      </c>
      <c r="HG340" s="642">
        <v>190.08855407910252</v>
      </c>
      <c r="HH340" s="642">
        <v>204.52502042789109</v>
      </c>
      <c r="HI340" s="611">
        <v>251.14712416353234</v>
      </c>
      <c r="HJ340" s="262"/>
      <c r="HK340" s="252"/>
      <c r="HL340" s="418">
        <v>27.6</v>
      </c>
      <c r="HM340" s="419">
        <v>30.4</v>
      </c>
      <c r="HN340" s="419">
        <v>39.799999999999997</v>
      </c>
      <c r="HO340" s="420">
        <v>45.9</v>
      </c>
      <c r="HP340" s="418">
        <v>79.900000000000006</v>
      </c>
      <c r="HQ340" s="605">
        <v>110.99580313471741</v>
      </c>
      <c r="HR340" s="418">
        <v>139</v>
      </c>
      <c r="HS340" s="419">
        <v>149</v>
      </c>
      <c r="HT340" s="419">
        <v>170</v>
      </c>
      <c r="HU340" s="420">
        <v>184</v>
      </c>
      <c r="HV340" s="262"/>
      <c r="HW340" s="252"/>
      <c r="HX340" s="262"/>
      <c r="HY340" s="252"/>
      <c r="HZ340" s="278">
        <v>648.55465369535034</v>
      </c>
      <c r="IA340" s="251">
        <v>666.37894094748003</v>
      </c>
      <c r="IB340" s="251">
        <v>695.64517179380857</v>
      </c>
      <c r="IC340" s="243">
        <v>712.00172674718772</v>
      </c>
      <c r="ID340" s="262"/>
      <c r="IE340" s="252"/>
      <c r="IF340" s="262"/>
      <c r="IG340" s="252"/>
      <c r="IH340" s="262"/>
      <c r="II340" s="284"/>
      <c r="IJ340" s="284"/>
      <c r="IK340" s="252"/>
      <c r="IL340" s="266"/>
      <c r="IM340" s="262"/>
      <c r="IN340" s="252"/>
      <c r="IO340" s="418">
        <v>207.8</v>
      </c>
      <c r="IP340" s="284"/>
      <c r="IQ340" s="284"/>
      <c r="IR340" s="252"/>
      <c r="IS340" s="418">
        <v>65</v>
      </c>
      <c r="IT340" s="284"/>
      <c r="IU340" s="284"/>
      <c r="IV340" s="420">
        <v>85.8</v>
      </c>
      <c r="IW340" s="278">
        <v>89.342834230015313</v>
      </c>
      <c r="IX340" s="251">
        <v>94.49135286721534</v>
      </c>
      <c r="IY340" s="251">
        <v>104.72610390616768</v>
      </c>
      <c r="IZ340" s="243">
        <v>117.4798633516647</v>
      </c>
      <c r="JA340" s="266"/>
      <c r="JB340" s="262">
        <v>41.973772073020122</v>
      </c>
      <c r="JC340" s="284">
        <v>45.518066023216669</v>
      </c>
      <c r="JD340" s="284">
        <v>52.000289482831285</v>
      </c>
      <c r="JE340" s="252">
        <v>55.166917245143757</v>
      </c>
      <c r="JF340" s="262"/>
      <c r="JG340" s="284"/>
      <c r="JH340" s="252"/>
      <c r="JI340" s="262"/>
      <c r="JJ340" s="252"/>
      <c r="JK340" s="278">
        <v>171.55880249244683</v>
      </c>
      <c r="JL340" s="251">
        <v>176.80230671494348</v>
      </c>
      <c r="JM340" s="251">
        <v>185.199087181718</v>
      </c>
      <c r="JN340" s="243">
        <v>199.22474070669884</v>
      </c>
      <c r="JO340" s="418">
        <v>138</v>
      </c>
      <c r="JP340" s="420">
        <v>114</v>
      </c>
      <c r="JQ340" s="278">
        <v>164.00533799591713</v>
      </c>
      <c r="JR340" s="251">
        <v>177.95079363560941</v>
      </c>
      <c r="JS340" s="251">
        <v>187.76495910936879</v>
      </c>
      <c r="JT340" s="243">
        <v>203.66557174513696</v>
      </c>
      <c r="JU340" s="418">
        <v>63.3</v>
      </c>
      <c r="JV340" s="284"/>
      <c r="JW340" s="284"/>
      <c r="JX340" s="420">
        <v>92.7</v>
      </c>
      <c r="JY340" s="262">
        <v>115.32887034253625</v>
      </c>
      <c r="JZ340" s="284">
        <v>112.72150436462125</v>
      </c>
      <c r="KA340" s="284">
        <v>130.16180809031533</v>
      </c>
      <c r="KB340" s="252">
        <v>128.24501978636442</v>
      </c>
      <c r="KC340" s="262"/>
      <c r="KD340" s="284"/>
      <c r="KE340" s="284"/>
      <c r="KF340" s="284"/>
    </row>
    <row r="341" spans="1:292" s="151" customFormat="1" ht="14">
      <c r="A341" s="875"/>
      <c r="B341" s="766" t="s">
        <v>742</v>
      </c>
      <c r="C341" s="266"/>
      <c r="D341" s="610">
        <v>151.53292459581127</v>
      </c>
      <c r="E341" s="642">
        <v>160.52558071893392</v>
      </c>
      <c r="F341" s="642">
        <v>173.56702521042678</v>
      </c>
      <c r="G341" s="642">
        <v>182.12307444701389</v>
      </c>
      <c r="H341" s="611">
        <v>191.24662230821431</v>
      </c>
      <c r="I341" s="418">
        <v>127</v>
      </c>
      <c r="J341" s="419">
        <v>144</v>
      </c>
      <c r="K341" s="419">
        <v>159</v>
      </c>
      <c r="L341" s="420">
        <v>172</v>
      </c>
      <c r="M341" s="262"/>
      <c r="N341" s="284"/>
      <c r="O341" s="284"/>
      <c r="P341" s="252"/>
      <c r="Q341" s="262"/>
      <c r="R341" s="284"/>
      <c r="S341" s="284"/>
      <c r="T341" s="252"/>
      <c r="U341" s="262"/>
      <c r="V341" s="284"/>
      <c r="W341" s="252"/>
      <c r="X341" s="767">
        <v>134.87860680327699</v>
      </c>
      <c r="Y341" s="768">
        <v>139.10427364835192</v>
      </c>
      <c r="Z341" s="768">
        <v>163.11360324143416</v>
      </c>
      <c r="AA341" s="769">
        <v>214.80436343526833</v>
      </c>
      <c r="AB341" s="262">
        <v>76.538738118502266</v>
      </c>
      <c r="AC341" s="284">
        <v>83.016834984860736</v>
      </c>
      <c r="AD341" s="284">
        <v>86.987089097772156</v>
      </c>
      <c r="AE341" s="252">
        <v>110.82699305481486</v>
      </c>
      <c r="AF341" s="262"/>
      <c r="AG341" s="284"/>
      <c r="AH341" s="284"/>
      <c r="AI341" s="284"/>
      <c r="AJ341" s="252"/>
      <c r="AK341" s="418"/>
      <c r="AL341" s="284"/>
      <c r="AM341" s="284"/>
      <c r="AN341" s="252"/>
      <c r="AO341" s="418">
        <v>55.7</v>
      </c>
      <c r="AP341" s="420">
        <v>56.3</v>
      </c>
      <c r="AQ341" s="767">
        <v>120.41021799885878</v>
      </c>
      <c r="AR341" s="768">
        <v>126.90035874584011</v>
      </c>
      <c r="AS341" s="768">
        <v>149.13882398060784</v>
      </c>
      <c r="AT341" s="769">
        <v>145.05779868979323</v>
      </c>
      <c r="AU341" s="418">
        <v>192</v>
      </c>
      <c r="AV341" s="419">
        <v>198</v>
      </c>
      <c r="AW341" s="419">
        <v>234</v>
      </c>
      <c r="AX341" s="420">
        <v>242</v>
      </c>
      <c r="AY341" s="262"/>
      <c r="AZ341" s="284"/>
      <c r="BA341" s="284"/>
      <c r="BB341" s="252"/>
      <c r="BC341" s="278">
        <v>78.681080257850113</v>
      </c>
      <c r="BD341" s="251">
        <v>86.058285057406181</v>
      </c>
      <c r="BE341" s="251">
        <v>97.770260442218586</v>
      </c>
      <c r="BF341" s="243">
        <v>105.18698110122142</v>
      </c>
      <c r="BG341" s="418"/>
      <c r="BH341" s="284"/>
      <c r="BI341" s="284"/>
      <c r="BJ341" s="252"/>
      <c r="BK341" s="262"/>
      <c r="BL341" s="252"/>
      <c r="BM341" s="610">
        <v>222.51730397794117</v>
      </c>
      <c r="BN341" s="642">
        <v>227.26021443145726</v>
      </c>
      <c r="BO341" s="642">
        <v>252.3809354811591</v>
      </c>
      <c r="BP341" s="611">
        <v>349.53541720245801</v>
      </c>
      <c r="BQ341" s="266"/>
      <c r="BR341" s="262"/>
      <c r="BS341" s="284"/>
      <c r="BT341" s="252"/>
      <c r="BU341" s="262"/>
      <c r="BV341" s="284"/>
      <c r="BW341" s="252"/>
      <c r="BX341" s="262"/>
      <c r="BY341" s="284"/>
      <c r="BZ341" s="252"/>
      <c r="CA341" s="262"/>
      <c r="CB341" s="284"/>
      <c r="CC341" s="252"/>
      <c r="CD341" s="262"/>
      <c r="CE341" s="284"/>
      <c r="CF341" s="252"/>
      <c r="CG341" s="262"/>
      <c r="CH341" s="284"/>
      <c r="CI341" s="252"/>
      <c r="CJ341" s="262">
        <v>84.25</v>
      </c>
      <c r="CK341" s="252">
        <v>87.42</v>
      </c>
      <c r="CL341" s="767">
        <v>68.604781625232974</v>
      </c>
      <c r="CM341" s="611">
        <v>56.57</v>
      </c>
      <c r="CN341" s="262">
        <v>13</v>
      </c>
      <c r="CO341" s="611">
        <v>18.100000000000001</v>
      </c>
      <c r="CP341" s="770">
        <v>13.419803877827899</v>
      </c>
      <c r="CQ341" s="771">
        <v>18.168855432026152</v>
      </c>
      <c r="CR341" s="266">
        <v>13.5</v>
      </c>
      <c r="CS341" s="266">
        <v>14.667046134479396</v>
      </c>
      <c r="CT341" s="262">
        <v>264.19739670364851</v>
      </c>
      <c r="CU341" s="252">
        <v>388.87274186862544</v>
      </c>
      <c r="CV341" s="262"/>
      <c r="CW341" s="284"/>
      <c r="CX341" s="284"/>
      <c r="CY341" s="252"/>
      <c r="CZ341" s="266">
        <v>55.27</v>
      </c>
      <c r="DA341" s="610">
        <v>141.9</v>
      </c>
      <c r="DB341" s="642">
        <v>155.1</v>
      </c>
      <c r="DC341" s="642">
        <v>163.69999999999999</v>
      </c>
      <c r="DD341" s="642">
        <v>164</v>
      </c>
      <c r="DE341" s="611">
        <v>154</v>
      </c>
      <c r="DF341" s="610">
        <v>106.16694113864958</v>
      </c>
      <c r="DG341" s="642">
        <v>117.17516938935638</v>
      </c>
      <c r="DH341" s="768">
        <v>133.39245696915859</v>
      </c>
      <c r="DI341" s="768">
        <v>187.63793389108085</v>
      </c>
      <c r="DJ341" s="769">
        <v>172.41899324581621</v>
      </c>
      <c r="DK341" s="262">
        <v>109</v>
      </c>
      <c r="DL341" s="284">
        <v>124.7</v>
      </c>
      <c r="DM341" s="284">
        <v>116.3</v>
      </c>
      <c r="DN341" s="252">
        <v>129.80000000000001</v>
      </c>
      <c r="DO341" s="278">
        <v>115.80558193862852</v>
      </c>
      <c r="DP341" s="251">
        <v>131.56884883819868</v>
      </c>
      <c r="DQ341" s="251">
        <v>143.79198077538396</v>
      </c>
      <c r="DR341" s="243">
        <v>164.67033219540795</v>
      </c>
      <c r="DS341" s="610">
        <v>100.2272173630992</v>
      </c>
      <c r="DT341" s="642">
        <v>108.85858633234203</v>
      </c>
      <c r="DU341" s="642">
        <v>130.14964766902656</v>
      </c>
      <c r="DV341" s="611">
        <v>165.54719698090835</v>
      </c>
      <c r="DW341" s="749"/>
      <c r="DX341" s="749"/>
      <c r="DY341" s="262"/>
      <c r="DZ341" s="284"/>
      <c r="EA341" s="284"/>
      <c r="EB341" s="252"/>
      <c r="EC341" s="266"/>
      <c r="ED341" s="266"/>
      <c r="EE341" s="262"/>
      <c r="EF341" s="252"/>
      <c r="EG341" s="262"/>
      <c r="EH341" s="252"/>
      <c r="EI341" s="262"/>
      <c r="EJ341" s="252"/>
      <c r="EK341" s="262"/>
      <c r="EL341" s="284"/>
      <c r="EM341" s="252"/>
      <c r="EN341" s="262"/>
      <c r="EO341" s="252"/>
      <c r="EP341" s="262"/>
      <c r="EQ341" s="252"/>
      <c r="ER341" s="262"/>
      <c r="ES341" s="252"/>
      <c r="ET341" s="262"/>
      <c r="EU341" s="284"/>
      <c r="EV341" s="284"/>
      <c r="EW341" s="252"/>
      <c r="EX341" s="418">
        <v>185</v>
      </c>
      <c r="EY341" s="419">
        <v>201</v>
      </c>
      <c r="EZ341" s="419">
        <v>217</v>
      </c>
      <c r="FA341" s="420">
        <v>258</v>
      </c>
      <c r="FB341" s="262"/>
      <c r="FC341" s="252"/>
      <c r="FD341" s="262"/>
      <c r="FE341" s="284"/>
      <c r="FF341" s="284"/>
      <c r="FG341" s="252"/>
      <c r="FH341" s="262"/>
      <c r="FI341" s="252"/>
      <c r="FJ341" s="262"/>
      <c r="FK341" s="252"/>
      <c r="FL341" s="262"/>
      <c r="FM341" s="252"/>
      <c r="FN341" s="262"/>
      <c r="FO341" s="284"/>
      <c r="FP341" s="284"/>
      <c r="FQ341" s="252"/>
      <c r="FR341" s="262">
        <v>105</v>
      </c>
      <c r="FS341" s="606">
        <v>101</v>
      </c>
      <c r="FT341" s="606">
        <v>114</v>
      </c>
      <c r="FU341" s="643">
        <v>108</v>
      </c>
      <c r="FV341" s="262"/>
      <c r="FW341" s="252"/>
      <c r="FX341" s="262">
        <v>31.1</v>
      </c>
      <c r="FY341" s="252"/>
      <c r="FZ341" s="278">
        <v>40.911756262967899</v>
      </c>
      <c r="GA341" s="243">
        <v>44.79279179905533</v>
      </c>
      <c r="GB341" s="266"/>
      <c r="GC341" s="262"/>
      <c r="GD341" s="252"/>
      <c r="GE341" s="767">
        <v>77.857025748770965</v>
      </c>
      <c r="GF341" s="768">
        <v>88.898604918576879</v>
      </c>
      <c r="GG341" s="768">
        <v>98.768596947750467</v>
      </c>
      <c r="GH341" s="769">
        <v>106.87282235227264</v>
      </c>
      <c r="GI341" s="266"/>
      <c r="GJ341" s="266"/>
      <c r="GK341" s="266"/>
      <c r="GL341" s="266">
        <v>6.67</v>
      </c>
      <c r="GM341" s="278">
        <v>149.06495690076494</v>
      </c>
      <c r="GN341" s="251">
        <v>156.71130839468304</v>
      </c>
      <c r="GO341" s="251">
        <v>174.85680118210874</v>
      </c>
      <c r="GP341" s="243">
        <v>190.34489568257533</v>
      </c>
      <c r="GQ341" s="278">
        <v>147.51108304247691</v>
      </c>
      <c r="GR341" s="251">
        <v>159.26816158931868</v>
      </c>
      <c r="GS341" s="251">
        <v>179.25968769815839</v>
      </c>
      <c r="GT341" s="243">
        <v>186.04937180259182</v>
      </c>
      <c r="GU341" s="278">
        <v>220.651598178065</v>
      </c>
      <c r="GV341" s="251">
        <v>257.15600747741303</v>
      </c>
      <c r="GW341" s="251">
        <v>263.167674798142</v>
      </c>
      <c r="GX341" s="243">
        <v>317.49297850853401</v>
      </c>
      <c r="GY341" s="418">
        <v>154</v>
      </c>
      <c r="GZ341" s="419">
        <v>175</v>
      </c>
      <c r="HA341" s="419">
        <v>184</v>
      </c>
      <c r="HB341" s="420">
        <v>213</v>
      </c>
      <c r="HC341" s="266">
        <v>145</v>
      </c>
      <c r="HD341" s="262"/>
      <c r="HE341" s="252"/>
      <c r="HF341" s="610">
        <v>80.157399620841616</v>
      </c>
      <c r="HG341" s="642">
        <v>92.829355846715515</v>
      </c>
      <c r="HH341" s="642">
        <v>101.3286009564449</v>
      </c>
      <c r="HI341" s="611">
        <v>112.84705862589877</v>
      </c>
      <c r="HJ341" s="262"/>
      <c r="HK341" s="252"/>
      <c r="HL341" s="262"/>
      <c r="HM341" s="284"/>
      <c r="HN341" s="284"/>
      <c r="HO341" s="252"/>
      <c r="HP341" s="262"/>
      <c r="HQ341" s="252"/>
      <c r="HR341" s="418">
        <v>166</v>
      </c>
      <c r="HS341" s="419">
        <v>172</v>
      </c>
      <c r="HT341" s="419">
        <v>203</v>
      </c>
      <c r="HU341" s="420">
        <v>214</v>
      </c>
      <c r="HV341" s="262"/>
      <c r="HW341" s="252"/>
      <c r="HX341" s="262"/>
      <c r="HY341" s="252"/>
      <c r="HZ341" s="278">
        <v>753.90337048682807</v>
      </c>
      <c r="IA341" s="251">
        <v>779.79291024349413</v>
      </c>
      <c r="IB341" s="251">
        <v>815.99993283142692</v>
      </c>
      <c r="IC341" s="243">
        <v>844.99904713649039</v>
      </c>
      <c r="ID341" s="262"/>
      <c r="IE341" s="252"/>
      <c r="IF341" s="262"/>
      <c r="IG341" s="252"/>
      <c r="IH341" s="262"/>
      <c r="II341" s="284"/>
      <c r="IJ341" s="284"/>
      <c r="IK341" s="252"/>
      <c r="IL341" s="266"/>
      <c r="IM341" s="262"/>
      <c r="IN341" s="252"/>
      <c r="IO341" s="262"/>
      <c r="IP341" s="284"/>
      <c r="IQ341" s="284"/>
      <c r="IR341" s="252"/>
      <c r="IS341" s="262"/>
      <c r="IT341" s="284"/>
      <c r="IU341" s="284"/>
      <c r="IV341" s="252"/>
      <c r="IW341" s="278">
        <v>67.434201784309735</v>
      </c>
      <c r="IX341" s="251">
        <v>73.358372296487531</v>
      </c>
      <c r="IY341" s="251">
        <v>80.316070199302672</v>
      </c>
      <c r="IZ341" s="243">
        <v>90.957650180741979</v>
      </c>
      <c r="JA341" s="266"/>
      <c r="JB341" s="262">
        <v>33.942459750670501</v>
      </c>
      <c r="JC341" s="284">
        <v>34.295643454176286</v>
      </c>
      <c r="JD341" s="284">
        <v>38.537677276541224</v>
      </c>
      <c r="JE341" s="252">
        <v>40.929692792441905</v>
      </c>
      <c r="JF341" s="262"/>
      <c r="JG341" s="284"/>
      <c r="JH341" s="252"/>
      <c r="JI341" s="262"/>
      <c r="JJ341" s="252"/>
      <c r="JK341" s="278">
        <v>124.81365534907935</v>
      </c>
      <c r="JL341" s="251">
        <v>129.56753244886121</v>
      </c>
      <c r="JM341" s="251">
        <v>142.97463070242222</v>
      </c>
      <c r="JN341" s="243">
        <v>157.03701597490181</v>
      </c>
      <c r="JO341" s="418">
        <v>104</v>
      </c>
      <c r="JP341" s="420">
        <v>85.4</v>
      </c>
      <c r="JQ341" s="278">
        <v>119.35432824313803</v>
      </c>
      <c r="JR341" s="251">
        <v>129.80623676893097</v>
      </c>
      <c r="JS341" s="251">
        <v>135.79706268371152</v>
      </c>
      <c r="JT341" s="243">
        <v>144.60628660331761</v>
      </c>
      <c r="JU341" s="262"/>
      <c r="JV341" s="284"/>
      <c r="JW341" s="284"/>
      <c r="JX341" s="252"/>
      <c r="JY341" s="262">
        <v>88.030198811483615</v>
      </c>
      <c r="JZ341" s="284">
        <v>87.171114884436022</v>
      </c>
      <c r="KA341" s="284">
        <v>105.54988349159829</v>
      </c>
      <c r="KB341" s="252">
        <v>101.69505422305265</v>
      </c>
      <c r="KC341" s="262"/>
      <c r="KD341" s="284"/>
      <c r="KE341" s="284"/>
      <c r="KF341" s="284"/>
    </row>
    <row r="342" spans="1:292" s="151" customFormat="1" ht="14">
      <c r="A342" s="876"/>
      <c r="B342" s="766" t="s">
        <v>553</v>
      </c>
      <c r="C342" s="266"/>
      <c r="D342" s="610">
        <v>240.14792754496634</v>
      </c>
      <c r="E342" s="642">
        <v>254.44341921951164</v>
      </c>
      <c r="F342" s="642">
        <v>278.77753706501784</v>
      </c>
      <c r="G342" s="642">
        <v>291.54103598970795</v>
      </c>
      <c r="H342" s="611">
        <v>304.76883967832725</v>
      </c>
      <c r="I342" s="418">
        <v>116</v>
      </c>
      <c r="J342" s="419">
        <v>134</v>
      </c>
      <c r="K342" s="419">
        <v>139</v>
      </c>
      <c r="L342" s="420">
        <v>151</v>
      </c>
      <c r="M342" s="604">
        <v>84.220040227449147</v>
      </c>
      <c r="N342" s="284"/>
      <c r="O342" s="284"/>
      <c r="P342" s="605">
        <v>113.81612295954886</v>
      </c>
      <c r="Q342" s="262"/>
      <c r="R342" s="284"/>
      <c r="S342" s="284"/>
      <c r="T342" s="252"/>
      <c r="U342" s="262"/>
      <c r="V342" s="284"/>
      <c r="W342" s="252"/>
      <c r="X342" s="767">
        <v>178.01090622328027</v>
      </c>
      <c r="Y342" s="768">
        <v>187.60741239018697</v>
      </c>
      <c r="Z342" s="768">
        <v>218.84614616302173</v>
      </c>
      <c r="AA342" s="769">
        <v>281.55316937661826</v>
      </c>
      <c r="AB342" s="262">
        <v>89.862325457791073</v>
      </c>
      <c r="AC342" s="284">
        <v>93.466570250980268</v>
      </c>
      <c r="AD342" s="284">
        <v>103.88755195309147</v>
      </c>
      <c r="AE342" s="252">
        <v>126.59903317751638</v>
      </c>
      <c r="AF342" s="418"/>
      <c r="AG342" s="284"/>
      <c r="AH342" s="284"/>
      <c r="AI342" s="419"/>
      <c r="AJ342" s="420"/>
      <c r="AK342" s="418">
        <v>60.158079211796675</v>
      </c>
      <c r="AL342" s="284"/>
      <c r="AM342" s="284"/>
      <c r="AN342" s="420">
        <v>107.5</v>
      </c>
      <c r="AO342" s="418">
        <v>84.9</v>
      </c>
      <c r="AP342" s="420">
        <v>86.8</v>
      </c>
      <c r="AQ342" s="767">
        <v>200.3400922904359</v>
      </c>
      <c r="AR342" s="768">
        <v>214.30097159252574</v>
      </c>
      <c r="AS342" s="768">
        <v>227.76892205376316</v>
      </c>
      <c r="AT342" s="769">
        <v>233.31935739453817</v>
      </c>
      <c r="AU342" s="418">
        <v>166</v>
      </c>
      <c r="AV342" s="419">
        <v>177</v>
      </c>
      <c r="AW342" s="419">
        <v>216</v>
      </c>
      <c r="AX342" s="420">
        <v>222</v>
      </c>
      <c r="AY342" s="418"/>
      <c r="AZ342" s="419"/>
      <c r="BA342" s="419"/>
      <c r="BB342" s="420"/>
      <c r="BC342" s="278">
        <v>151.38804497785327</v>
      </c>
      <c r="BD342" s="251">
        <v>159.75253967340726</v>
      </c>
      <c r="BE342" s="251">
        <v>174.35025168254558</v>
      </c>
      <c r="BF342" s="243">
        <v>193.04497293711205</v>
      </c>
      <c r="BG342" s="418">
        <v>55.1</v>
      </c>
      <c r="BH342" s="284"/>
      <c r="BI342" s="284"/>
      <c r="BJ342" s="420">
        <v>67.599999999999994</v>
      </c>
      <c r="BK342" s="262"/>
      <c r="BL342" s="252"/>
      <c r="BM342" s="610">
        <v>237.11460607771085</v>
      </c>
      <c r="BN342" s="642">
        <v>246.13358119839677</v>
      </c>
      <c r="BO342" s="642">
        <v>268.91926191130614</v>
      </c>
      <c r="BP342" s="611">
        <v>377.7043218338664</v>
      </c>
      <c r="BQ342" s="266"/>
      <c r="BR342" s="262"/>
      <c r="BS342" s="284"/>
      <c r="BT342" s="252"/>
      <c r="BU342" s="262"/>
      <c r="BV342" s="284"/>
      <c r="BW342" s="252"/>
      <c r="BX342" s="262"/>
      <c r="BY342" s="284"/>
      <c r="BZ342" s="252"/>
      <c r="CA342" s="262"/>
      <c r="CB342" s="284"/>
      <c r="CC342" s="252"/>
      <c r="CD342" s="262"/>
      <c r="CE342" s="284"/>
      <c r="CF342" s="252"/>
      <c r="CG342" s="262"/>
      <c r="CH342" s="284"/>
      <c r="CI342" s="252"/>
      <c r="CJ342" s="262">
        <v>133.88</v>
      </c>
      <c r="CK342" s="252">
        <v>141.83000000000001</v>
      </c>
      <c r="CL342" s="767">
        <v>98.005624796966487</v>
      </c>
      <c r="CM342" s="611">
        <v>83.77</v>
      </c>
      <c r="CN342" s="418">
        <v>16.100000000000001</v>
      </c>
      <c r="CO342" s="611">
        <v>23.98</v>
      </c>
      <c r="CP342" s="770">
        <v>20.735679549756561</v>
      </c>
      <c r="CQ342" s="771">
        <v>25.279300408956416</v>
      </c>
      <c r="CR342" s="266">
        <v>20.3</v>
      </c>
      <c r="CS342" s="266">
        <v>20.420048649110868</v>
      </c>
      <c r="CT342" s="262">
        <v>185.41168055605689</v>
      </c>
      <c r="CU342" s="252">
        <v>254.86991023720856</v>
      </c>
      <c r="CV342" s="604">
        <v>65.977376922186679</v>
      </c>
      <c r="CW342" s="748">
        <v>77.629340784595342</v>
      </c>
      <c r="CX342" s="748">
        <v>95.979842365668375</v>
      </c>
      <c r="CY342" s="605">
        <v>100.7778768958776</v>
      </c>
      <c r="CZ342" s="266">
        <v>55.44</v>
      </c>
      <c r="DA342" s="610">
        <v>225.4</v>
      </c>
      <c r="DB342" s="642">
        <v>259.10000000000002</v>
      </c>
      <c r="DC342" s="642">
        <v>274.7</v>
      </c>
      <c r="DD342" s="642">
        <v>276.2</v>
      </c>
      <c r="DE342" s="611">
        <v>258</v>
      </c>
      <c r="DF342" s="610">
        <v>168.52145228881841</v>
      </c>
      <c r="DG342" s="642">
        <v>188.17810644340997</v>
      </c>
      <c r="DH342" s="768">
        <v>207.84769178826664</v>
      </c>
      <c r="DI342" s="768">
        <v>283.18161848060316</v>
      </c>
      <c r="DJ342" s="769">
        <v>257.94894231220763</v>
      </c>
      <c r="DK342" s="262">
        <v>176.5</v>
      </c>
      <c r="DL342" s="284">
        <v>200.2</v>
      </c>
      <c r="DM342" s="284">
        <v>197.7</v>
      </c>
      <c r="DN342" s="252">
        <v>225.1</v>
      </c>
      <c r="DO342" s="278">
        <v>228.56979657842498</v>
      </c>
      <c r="DP342" s="251">
        <v>247.98995665613435</v>
      </c>
      <c r="DQ342" s="251">
        <v>284.48319437471417</v>
      </c>
      <c r="DR342" s="243">
        <v>324.81257303298634</v>
      </c>
      <c r="DS342" s="610">
        <v>118.00204045457239</v>
      </c>
      <c r="DT342" s="642">
        <v>136.55794002809256</v>
      </c>
      <c r="DU342" s="642">
        <v>176.77544785198555</v>
      </c>
      <c r="DV342" s="611">
        <v>206.72792591732423</v>
      </c>
      <c r="DW342" s="749"/>
      <c r="DX342" s="749"/>
      <c r="DY342" s="262"/>
      <c r="DZ342" s="284"/>
      <c r="EA342" s="284"/>
      <c r="EB342" s="252"/>
      <c r="EC342" s="266"/>
      <c r="ED342" s="266"/>
      <c r="EE342" s="262"/>
      <c r="EF342" s="252"/>
      <c r="EG342" s="262"/>
      <c r="EH342" s="252"/>
      <c r="EI342" s="262"/>
      <c r="EJ342" s="252"/>
      <c r="EK342" s="262"/>
      <c r="EL342" s="284"/>
      <c r="EM342" s="252"/>
      <c r="EN342" s="418">
        <v>18</v>
      </c>
      <c r="EO342" s="420">
        <v>19.2</v>
      </c>
      <c r="EP342" s="262"/>
      <c r="EQ342" s="252"/>
      <c r="ER342" s="262"/>
      <c r="ES342" s="252"/>
      <c r="ET342" s="262"/>
      <c r="EU342" s="284"/>
      <c r="EV342" s="284"/>
      <c r="EW342" s="252"/>
      <c r="EX342" s="418">
        <v>179</v>
      </c>
      <c r="EY342" s="419">
        <v>194</v>
      </c>
      <c r="EZ342" s="419">
        <v>223</v>
      </c>
      <c r="FA342" s="420">
        <v>254</v>
      </c>
      <c r="FB342" s="262"/>
      <c r="FC342" s="252"/>
      <c r="FD342" s="262"/>
      <c r="FE342" s="284"/>
      <c r="FF342" s="284"/>
      <c r="FG342" s="252"/>
      <c r="FH342" s="262"/>
      <c r="FI342" s="252"/>
      <c r="FJ342" s="262"/>
      <c r="FK342" s="252"/>
      <c r="FL342" s="604">
        <v>5.5076214520920592</v>
      </c>
      <c r="FM342" s="605">
        <v>6.1736553446475453</v>
      </c>
      <c r="FN342" s="262"/>
      <c r="FO342" s="284"/>
      <c r="FP342" s="284"/>
      <c r="FQ342" s="252"/>
      <c r="FR342" s="262">
        <v>190</v>
      </c>
      <c r="FS342" s="606">
        <v>182</v>
      </c>
      <c r="FT342" s="606">
        <v>202</v>
      </c>
      <c r="FU342" s="643">
        <v>195</v>
      </c>
      <c r="FV342" s="262"/>
      <c r="FW342" s="252"/>
      <c r="FX342" s="262">
        <v>51.6</v>
      </c>
      <c r="FY342" s="252"/>
      <c r="FZ342" s="278">
        <v>41.448107429236003</v>
      </c>
      <c r="GA342" s="243">
        <v>47.340991842078743</v>
      </c>
      <c r="GB342" s="266"/>
      <c r="GC342" s="262"/>
      <c r="GD342" s="252"/>
      <c r="GE342" s="767">
        <v>205.66593732666837</v>
      </c>
      <c r="GF342" s="768">
        <v>199.5134200298896</v>
      </c>
      <c r="GG342" s="768">
        <v>218.56685396536727</v>
      </c>
      <c r="GH342" s="769">
        <v>256.6733007594824</v>
      </c>
      <c r="GI342" s="266"/>
      <c r="GJ342" s="266"/>
      <c r="GK342" s="266"/>
      <c r="GL342" s="266">
        <v>6.5</v>
      </c>
      <c r="GM342" s="278">
        <v>202.88231641525056</v>
      </c>
      <c r="GN342" s="251">
        <v>216.84916423269738</v>
      </c>
      <c r="GO342" s="251">
        <v>244.91981626018801</v>
      </c>
      <c r="GP342" s="243">
        <v>266.02481220214457</v>
      </c>
      <c r="GQ342" s="278">
        <v>215.58434611749394</v>
      </c>
      <c r="GR342" s="251">
        <v>232.88108068742446</v>
      </c>
      <c r="GS342" s="251">
        <v>244.1779533952344</v>
      </c>
      <c r="GT342" s="243">
        <v>256.60403425846107</v>
      </c>
      <c r="GU342" s="278">
        <v>208.102170441331</v>
      </c>
      <c r="GV342" s="251">
        <v>242.48582124502801</v>
      </c>
      <c r="GW342" s="251">
        <v>263.167674798142</v>
      </c>
      <c r="GX342" s="243">
        <v>302.255431796278</v>
      </c>
      <c r="GY342" s="418">
        <v>160</v>
      </c>
      <c r="GZ342" s="419">
        <v>178</v>
      </c>
      <c r="HA342" s="419">
        <v>182</v>
      </c>
      <c r="HB342" s="420">
        <v>214</v>
      </c>
      <c r="HC342" s="266">
        <v>143</v>
      </c>
      <c r="HD342" s="262"/>
      <c r="HE342" s="252"/>
      <c r="HF342" s="610">
        <v>259.3446915587914</v>
      </c>
      <c r="HG342" s="642">
        <v>295.75169881995333</v>
      </c>
      <c r="HH342" s="642">
        <v>313.82118463886417</v>
      </c>
      <c r="HI342" s="611">
        <v>378.27955013181452</v>
      </c>
      <c r="HJ342" s="262"/>
      <c r="HK342" s="252"/>
      <c r="HL342" s="418">
        <v>22.3</v>
      </c>
      <c r="HM342" s="419">
        <v>23.9</v>
      </c>
      <c r="HN342" s="419">
        <v>30.9</v>
      </c>
      <c r="HO342" s="420">
        <v>35.9</v>
      </c>
      <c r="HP342" s="418">
        <v>82</v>
      </c>
      <c r="HQ342" s="605">
        <v>113.83174857854807</v>
      </c>
      <c r="HR342" s="418">
        <v>149</v>
      </c>
      <c r="HS342" s="419">
        <v>152</v>
      </c>
      <c r="HT342" s="419">
        <v>177</v>
      </c>
      <c r="HU342" s="420">
        <v>206</v>
      </c>
      <c r="HV342" s="262"/>
      <c r="HW342" s="252"/>
      <c r="HX342" s="262"/>
      <c r="HY342" s="252"/>
      <c r="HZ342" s="278">
        <v>466.21664257663178</v>
      </c>
      <c r="IA342" s="251">
        <v>475.25949532946231</v>
      </c>
      <c r="IB342" s="251">
        <v>494.74723701332266</v>
      </c>
      <c r="IC342" s="243">
        <v>522.00094357797013</v>
      </c>
      <c r="ID342" s="262"/>
      <c r="IE342" s="252"/>
      <c r="IF342" s="262"/>
      <c r="IG342" s="252"/>
      <c r="IH342" s="262"/>
      <c r="II342" s="284"/>
      <c r="IJ342" s="284"/>
      <c r="IK342" s="252"/>
      <c r="IL342" s="266"/>
      <c r="IM342" s="262"/>
      <c r="IN342" s="252"/>
      <c r="IO342" s="418">
        <v>151.69999999999999</v>
      </c>
      <c r="IP342" s="284"/>
      <c r="IQ342" s="284"/>
      <c r="IR342" s="420">
        <v>191.4</v>
      </c>
      <c r="IS342" s="418">
        <v>72.8</v>
      </c>
      <c r="IT342" s="284"/>
      <c r="IU342" s="284"/>
      <c r="IV342" s="420">
        <v>94.3</v>
      </c>
      <c r="IW342" s="278">
        <v>89.837299892852414</v>
      </c>
      <c r="IX342" s="251">
        <v>93.779312917100086</v>
      </c>
      <c r="IY342" s="251">
        <v>103.41529085021345</v>
      </c>
      <c r="IZ342" s="243">
        <v>118.21633089107658</v>
      </c>
      <c r="JA342" s="266"/>
      <c r="JB342" s="262">
        <v>39.530955235727092</v>
      </c>
      <c r="JC342" s="284">
        <v>42.438734120516457</v>
      </c>
      <c r="JD342" s="284">
        <v>50.576343800029569</v>
      </c>
      <c r="JE342" s="252">
        <v>53.925314956840118</v>
      </c>
      <c r="JF342" s="262"/>
      <c r="JG342" s="284"/>
      <c r="JH342" s="252"/>
      <c r="JI342" s="262"/>
      <c r="JJ342" s="252"/>
      <c r="JK342" s="278">
        <v>179.48521975325116</v>
      </c>
      <c r="JL342" s="251">
        <v>184.26840215783193</v>
      </c>
      <c r="JM342" s="251">
        <v>196.78072894535089</v>
      </c>
      <c r="JN342" s="243">
        <v>213.08270207344816</v>
      </c>
      <c r="JO342" s="418">
        <v>181</v>
      </c>
      <c r="JP342" s="420">
        <v>146</v>
      </c>
      <c r="JQ342" s="278">
        <v>187.39925569211729</v>
      </c>
      <c r="JR342" s="251">
        <v>199.81524989430744</v>
      </c>
      <c r="JS342" s="251">
        <v>214.52497657191685</v>
      </c>
      <c r="JT342" s="243">
        <v>226.28366787829495</v>
      </c>
      <c r="JU342" s="418">
        <v>79</v>
      </c>
      <c r="JV342" s="284"/>
      <c r="JW342" s="284"/>
      <c r="JX342" s="420">
        <v>114.1</v>
      </c>
      <c r="JY342" s="262">
        <v>154.28888303347941</v>
      </c>
      <c r="JZ342" s="284">
        <v>151.0059382954208</v>
      </c>
      <c r="KA342" s="284">
        <v>167.44308048684167</v>
      </c>
      <c r="KB342" s="252">
        <v>169.32034847728727</v>
      </c>
      <c r="KC342" s="262"/>
      <c r="KD342" s="284"/>
      <c r="KE342" s="284"/>
      <c r="KF342" s="284"/>
    </row>
  </sheetData>
  <mergeCells count="888">
    <mergeCell ref="HF102:HI102"/>
    <mergeCell ref="HL102:HO102"/>
    <mergeCell ref="HR102:HU102"/>
    <mergeCell ref="BK232:BL232"/>
    <mergeCell ref="BM232:BP232"/>
    <mergeCell ref="DF232:DJ232"/>
    <mergeCell ref="FL232:FM232"/>
    <mergeCell ref="HF232:HI232"/>
    <mergeCell ref="CJ232:CK232"/>
    <mergeCell ref="CL232:CM232"/>
    <mergeCell ref="CN232:CO232"/>
    <mergeCell ref="DF102:DJ102"/>
    <mergeCell ref="GE102:GH102"/>
    <mergeCell ref="GU102:GX102"/>
    <mergeCell ref="GY102:HB102"/>
    <mergeCell ref="GQ232:GT232"/>
    <mergeCell ref="GU232:GX232"/>
    <mergeCell ref="GY232:HB232"/>
    <mergeCell ref="HL232:HO232"/>
    <mergeCell ref="HP232:HQ232"/>
    <mergeCell ref="HR232:HU232"/>
    <mergeCell ref="FD232:FG232"/>
    <mergeCell ref="FN232:FQ232"/>
    <mergeCell ref="FR232:FU232"/>
    <mergeCell ref="JO102:JP102"/>
    <mergeCell ref="ID102:IE102"/>
    <mergeCell ref="IF102:IG102"/>
    <mergeCell ref="FH102:FI102"/>
    <mergeCell ref="HV102:HW102"/>
    <mergeCell ref="FJ102:FK102"/>
    <mergeCell ref="HX102:HY102"/>
    <mergeCell ref="DK232:DN232"/>
    <mergeCell ref="DO232:DR232"/>
    <mergeCell ref="DS232:DU232"/>
    <mergeCell ref="DY232:EB232"/>
    <mergeCell ref="EN232:EO232"/>
    <mergeCell ref="ET232:EW232"/>
    <mergeCell ref="GC102:GD102"/>
    <mergeCell ref="HD102:HE102"/>
    <mergeCell ref="EP102:EQ102"/>
    <mergeCell ref="ER102:ES102"/>
    <mergeCell ref="DS102:DV102"/>
    <mergeCell ref="DY102:EB102"/>
    <mergeCell ref="EG102:EH102"/>
    <mergeCell ref="EI102:EJ102"/>
    <mergeCell ref="EN102:EO102"/>
    <mergeCell ref="EX102:FA102"/>
    <mergeCell ref="FL102:FM102"/>
    <mergeCell ref="D1:H1"/>
    <mergeCell ref="I1:L1"/>
    <mergeCell ref="M1:P1"/>
    <mergeCell ref="Q1:T1"/>
    <mergeCell ref="U1:W1"/>
    <mergeCell ref="X1:AA1"/>
    <mergeCell ref="A164:A175"/>
    <mergeCell ref="X24:AA24"/>
    <mergeCell ref="AY1:BB1"/>
    <mergeCell ref="AB3:AE3"/>
    <mergeCell ref="AF3:AJ3"/>
    <mergeCell ref="AK3:AN3"/>
    <mergeCell ref="AO3:AP3"/>
    <mergeCell ref="AQ3:AT3"/>
    <mergeCell ref="AU3:AX3"/>
    <mergeCell ref="D3:H3"/>
    <mergeCell ref="I3:L3"/>
    <mergeCell ref="M3:P3"/>
    <mergeCell ref="Q3:T3"/>
    <mergeCell ref="U3:W3"/>
    <mergeCell ref="X3:AA3"/>
    <mergeCell ref="A17:A19"/>
    <mergeCell ref="A20:A23"/>
    <mergeCell ref="D24:H24"/>
    <mergeCell ref="BC1:BF1"/>
    <mergeCell ref="BG1:BJ1"/>
    <mergeCell ref="BK1:BL1"/>
    <mergeCell ref="BM1:BP1"/>
    <mergeCell ref="CJ1:CK1"/>
    <mergeCell ref="AB1:AE1"/>
    <mergeCell ref="AF1:AJ1"/>
    <mergeCell ref="AK1:AN1"/>
    <mergeCell ref="AO1:AP1"/>
    <mergeCell ref="AQ1:AT1"/>
    <mergeCell ref="AU1:AX1"/>
    <mergeCell ref="DF1:DJ1"/>
    <mergeCell ref="DK1:DN1"/>
    <mergeCell ref="DO1:DR1"/>
    <mergeCell ref="DS1:DV1"/>
    <mergeCell ref="DY1:EB1"/>
    <mergeCell ref="EE1:EF1"/>
    <mergeCell ref="CL1:CM1"/>
    <mergeCell ref="CN1:CO1"/>
    <mergeCell ref="CP1:CQ1"/>
    <mergeCell ref="CT1:CU1"/>
    <mergeCell ref="CV1:CY1"/>
    <mergeCell ref="DA1:DE1"/>
    <mergeCell ref="ET1:EW1"/>
    <mergeCell ref="EX1:FA1"/>
    <mergeCell ref="FB1:FC1"/>
    <mergeCell ref="FD1:FG1"/>
    <mergeCell ref="FH1:FI1"/>
    <mergeCell ref="FJ1:FK1"/>
    <mergeCell ref="EG1:EH1"/>
    <mergeCell ref="EI1:EJ1"/>
    <mergeCell ref="EK1:EM1"/>
    <mergeCell ref="EN1:EO1"/>
    <mergeCell ref="EP1:EQ1"/>
    <mergeCell ref="ER1:ES1"/>
    <mergeCell ref="GC1:GD1"/>
    <mergeCell ref="GE1:GH1"/>
    <mergeCell ref="GM1:GP1"/>
    <mergeCell ref="GQ1:GT1"/>
    <mergeCell ref="GU1:GX1"/>
    <mergeCell ref="GY1:HB1"/>
    <mergeCell ref="FL1:FM1"/>
    <mergeCell ref="FN1:FQ1"/>
    <mergeCell ref="FR1:FU1"/>
    <mergeCell ref="FV1:FW1"/>
    <mergeCell ref="FX1:FY1"/>
    <mergeCell ref="FZ1:GA1"/>
    <mergeCell ref="ID1:IE1"/>
    <mergeCell ref="IF1:IG1"/>
    <mergeCell ref="IH1:IK1"/>
    <mergeCell ref="HD1:HE1"/>
    <mergeCell ref="HF1:HI1"/>
    <mergeCell ref="HJ1:HK1"/>
    <mergeCell ref="HL1:HO1"/>
    <mergeCell ref="HP1:HQ1"/>
    <mergeCell ref="HR1:HU1"/>
    <mergeCell ref="D2:H2"/>
    <mergeCell ref="I2:L2"/>
    <mergeCell ref="M2:P2"/>
    <mergeCell ref="Q2:T2"/>
    <mergeCell ref="U2:W2"/>
    <mergeCell ref="X2:AA2"/>
    <mergeCell ref="AB2:AE2"/>
    <mergeCell ref="AF2:AJ2"/>
    <mergeCell ref="AK2:AN2"/>
    <mergeCell ref="BK2:BL2"/>
    <mergeCell ref="BM2:BP2"/>
    <mergeCell ref="AO2:AP2"/>
    <mergeCell ref="AQ2:AT2"/>
    <mergeCell ref="AU2:AX2"/>
    <mergeCell ref="AY2:BB2"/>
    <mergeCell ref="BC2:BF2"/>
    <mergeCell ref="BG2:BJ2"/>
    <mergeCell ref="KC1:KF1"/>
    <mergeCell ref="JI1:JJ1"/>
    <mergeCell ref="JK1:JN1"/>
    <mergeCell ref="JO1:JP1"/>
    <mergeCell ref="JQ1:JT1"/>
    <mergeCell ref="JU1:JX1"/>
    <mergeCell ref="JY1:KB1"/>
    <mergeCell ref="IM1:IN1"/>
    <mergeCell ref="IO1:IR1"/>
    <mergeCell ref="IS1:IV1"/>
    <mergeCell ref="IW1:IZ1"/>
    <mergeCell ref="JB1:JE1"/>
    <mergeCell ref="JF1:JH1"/>
    <mergeCell ref="HV1:HW1"/>
    <mergeCell ref="HX1:HY1"/>
    <mergeCell ref="HZ1:IC1"/>
    <mergeCell ref="DF2:DJ2"/>
    <mergeCell ref="DK2:DN2"/>
    <mergeCell ref="DO2:DR2"/>
    <mergeCell ref="DS2:DV2"/>
    <mergeCell ref="DY2:EB2"/>
    <mergeCell ref="EE2:EF2"/>
    <mergeCell ref="CJ2:CK2"/>
    <mergeCell ref="CL2:CM2"/>
    <mergeCell ref="CN2:CO2"/>
    <mergeCell ref="CP2:CQ2"/>
    <mergeCell ref="CV2:CY2"/>
    <mergeCell ref="DA2:DE2"/>
    <mergeCell ref="ET2:EW2"/>
    <mergeCell ref="EX2:FA2"/>
    <mergeCell ref="FB2:FC2"/>
    <mergeCell ref="FD2:FG2"/>
    <mergeCell ref="FH2:FI2"/>
    <mergeCell ref="FJ2:FK2"/>
    <mergeCell ref="EG2:EH2"/>
    <mergeCell ref="EI2:EJ2"/>
    <mergeCell ref="EK2:EM2"/>
    <mergeCell ref="EN2:EO2"/>
    <mergeCell ref="EP2:EQ2"/>
    <mergeCell ref="ER2:ES2"/>
    <mergeCell ref="GQ2:GT2"/>
    <mergeCell ref="GU2:GX2"/>
    <mergeCell ref="HD2:HE2"/>
    <mergeCell ref="FL2:FM2"/>
    <mergeCell ref="FN2:FQ2"/>
    <mergeCell ref="FR2:FU2"/>
    <mergeCell ref="FV2:FW2"/>
    <mergeCell ref="FX2:FY2"/>
    <mergeCell ref="FZ2:GA2"/>
    <mergeCell ref="JU2:JX2"/>
    <mergeCell ref="JY2:KB2"/>
    <mergeCell ref="KC2:KF2"/>
    <mergeCell ref="IO2:IR2"/>
    <mergeCell ref="IS2:IV2"/>
    <mergeCell ref="IW2:IZ2"/>
    <mergeCell ref="JB2:JE2"/>
    <mergeCell ref="JF2:JH2"/>
    <mergeCell ref="JI2:JJ2"/>
    <mergeCell ref="AY3:BB3"/>
    <mergeCell ref="BC3:BF3"/>
    <mergeCell ref="BG3:BJ3"/>
    <mergeCell ref="BK3:BL3"/>
    <mergeCell ref="BM3:BP3"/>
    <mergeCell ref="BR3:BT3"/>
    <mergeCell ref="JK2:JN2"/>
    <mergeCell ref="JO2:JP2"/>
    <mergeCell ref="JQ2:JT2"/>
    <mergeCell ref="HX2:HY2"/>
    <mergeCell ref="HZ2:IC2"/>
    <mergeCell ref="ID2:IE2"/>
    <mergeCell ref="IF2:IG2"/>
    <mergeCell ref="IH2:IK2"/>
    <mergeCell ref="IM2:IN2"/>
    <mergeCell ref="HF2:HI2"/>
    <mergeCell ref="HJ2:HK2"/>
    <mergeCell ref="HL2:HO2"/>
    <mergeCell ref="HP2:HQ2"/>
    <mergeCell ref="HR2:HU2"/>
    <mergeCell ref="HV2:HW2"/>
    <mergeCell ref="GC2:GD2"/>
    <mergeCell ref="GE2:GH2"/>
    <mergeCell ref="GM2:GP2"/>
    <mergeCell ref="CL3:CM3"/>
    <mergeCell ref="CN3:CO3"/>
    <mergeCell ref="CP3:CQ3"/>
    <mergeCell ref="CT3:CU3"/>
    <mergeCell ref="CV3:CY3"/>
    <mergeCell ref="DA3:DE3"/>
    <mergeCell ref="BU3:BW3"/>
    <mergeCell ref="BX3:BZ3"/>
    <mergeCell ref="CA3:CC3"/>
    <mergeCell ref="CD3:CF3"/>
    <mergeCell ref="CG3:CI3"/>
    <mergeCell ref="CJ3:CK3"/>
    <mergeCell ref="EG3:EH3"/>
    <mergeCell ref="EI3:EJ3"/>
    <mergeCell ref="EK3:EM3"/>
    <mergeCell ref="EN3:EO3"/>
    <mergeCell ref="EP3:EQ3"/>
    <mergeCell ref="ER3:ES3"/>
    <mergeCell ref="DF3:DJ3"/>
    <mergeCell ref="DK3:DN3"/>
    <mergeCell ref="DO3:DR3"/>
    <mergeCell ref="DS3:DV3"/>
    <mergeCell ref="DY3:EB3"/>
    <mergeCell ref="EE3:EF3"/>
    <mergeCell ref="FL3:FM3"/>
    <mergeCell ref="FN3:FQ3"/>
    <mergeCell ref="FR3:FU3"/>
    <mergeCell ref="FV3:FW3"/>
    <mergeCell ref="FX3:FY3"/>
    <mergeCell ref="FZ3:GA3"/>
    <mergeCell ref="ET3:EW3"/>
    <mergeCell ref="EX3:FA3"/>
    <mergeCell ref="FB3:FC3"/>
    <mergeCell ref="FD3:FG3"/>
    <mergeCell ref="FH3:FI3"/>
    <mergeCell ref="FJ3:FK3"/>
    <mergeCell ref="HD3:HE3"/>
    <mergeCell ref="HF3:HI3"/>
    <mergeCell ref="HJ3:HK3"/>
    <mergeCell ref="HL3:HO3"/>
    <mergeCell ref="HP3:HQ3"/>
    <mergeCell ref="HR3:HU3"/>
    <mergeCell ref="GC3:GD3"/>
    <mergeCell ref="GE3:GH3"/>
    <mergeCell ref="GM3:GP3"/>
    <mergeCell ref="GQ3:GT3"/>
    <mergeCell ref="GU3:GX3"/>
    <mergeCell ref="GY3:HB3"/>
    <mergeCell ref="IS3:IV3"/>
    <mergeCell ref="IW3:IZ3"/>
    <mergeCell ref="JB3:JE3"/>
    <mergeCell ref="JF3:JH3"/>
    <mergeCell ref="HV3:HW3"/>
    <mergeCell ref="HX3:HY3"/>
    <mergeCell ref="HZ3:IC3"/>
    <mergeCell ref="ID3:IE3"/>
    <mergeCell ref="IF3:IG3"/>
    <mergeCell ref="IH3:IK3"/>
    <mergeCell ref="AO4:AP4"/>
    <mergeCell ref="AQ4:AT4"/>
    <mergeCell ref="AU4:AX4"/>
    <mergeCell ref="AY4:BB4"/>
    <mergeCell ref="BC4:BF4"/>
    <mergeCell ref="BG4:BJ4"/>
    <mergeCell ref="KC3:KF3"/>
    <mergeCell ref="D4:H4"/>
    <mergeCell ref="I4:L4"/>
    <mergeCell ref="M4:P4"/>
    <mergeCell ref="Q4:T4"/>
    <mergeCell ref="U4:W4"/>
    <mergeCell ref="X4:AA4"/>
    <mergeCell ref="AB4:AE4"/>
    <mergeCell ref="AF4:AJ4"/>
    <mergeCell ref="AK4:AN4"/>
    <mergeCell ref="JI3:JJ3"/>
    <mergeCell ref="JK3:JN3"/>
    <mergeCell ref="JO3:JP3"/>
    <mergeCell ref="JQ3:JT3"/>
    <mergeCell ref="JU3:JX3"/>
    <mergeCell ref="JY3:KB3"/>
    <mergeCell ref="IM3:IN3"/>
    <mergeCell ref="IO3:IR3"/>
    <mergeCell ref="CD4:CF4"/>
    <mergeCell ref="CG4:CI4"/>
    <mergeCell ref="CJ4:CK4"/>
    <mergeCell ref="CL4:CM4"/>
    <mergeCell ref="CN4:CO4"/>
    <mergeCell ref="CP4:CQ4"/>
    <mergeCell ref="BK4:BL4"/>
    <mergeCell ref="BM4:BP4"/>
    <mergeCell ref="BR4:BT4"/>
    <mergeCell ref="BU4:BW4"/>
    <mergeCell ref="BX4:BZ4"/>
    <mergeCell ref="CA4:CC4"/>
    <mergeCell ref="DY4:EB4"/>
    <mergeCell ref="EE4:EF4"/>
    <mergeCell ref="EG4:EH4"/>
    <mergeCell ref="EI4:EJ4"/>
    <mergeCell ref="EK4:EM4"/>
    <mergeCell ref="EN4:EO4"/>
    <mergeCell ref="CV4:CY4"/>
    <mergeCell ref="DA4:DE4"/>
    <mergeCell ref="DF4:DJ4"/>
    <mergeCell ref="DK4:DN4"/>
    <mergeCell ref="DO4:DR4"/>
    <mergeCell ref="DS4:DV4"/>
    <mergeCell ref="FN4:FQ4"/>
    <mergeCell ref="FR4:FU4"/>
    <mergeCell ref="FV4:FW4"/>
    <mergeCell ref="EP4:EQ4"/>
    <mergeCell ref="ER4:ES4"/>
    <mergeCell ref="ET4:EW4"/>
    <mergeCell ref="EX4:FA4"/>
    <mergeCell ref="FB4:FC4"/>
    <mergeCell ref="FD4:FG4"/>
    <mergeCell ref="D7:H7"/>
    <mergeCell ref="I7:L7"/>
    <mergeCell ref="M7:P7"/>
    <mergeCell ref="Q7:T7"/>
    <mergeCell ref="U7:W7"/>
    <mergeCell ref="X7:AA7"/>
    <mergeCell ref="AB7:AE7"/>
    <mergeCell ref="JF4:JH4"/>
    <mergeCell ref="JI4:JJ4"/>
    <mergeCell ref="IH4:IK4"/>
    <mergeCell ref="IM4:IN4"/>
    <mergeCell ref="IO4:IR4"/>
    <mergeCell ref="IS4:IV4"/>
    <mergeCell ref="IW4:IZ4"/>
    <mergeCell ref="JB4:JE4"/>
    <mergeCell ref="HR4:HU4"/>
    <mergeCell ref="HV4:HW4"/>
    <mergeCell ref="HX4:HY4"/>
    <mergeCell ref="HZ4:IC4"/>
    <mergeCell ref="ID4:IE4"/>
    <mergeCell ref="IF4:IG4"/>
    <mergeCell ref="GU4:GX4"/>
    <mergeCell ref="GY4:HB4"/>
    <mergeCell ref="HD4:HE4"/>
    <mergeCell ref="AF7:AJ7"/>
    <mergeCell ref="AK7:AN7"/>
    <mergeCell ref="AO7:AP7"/>
    <mergeCell ref="AQ7:AT7"/>
    <mergeCell ref="AU7:AX7"/>
    <mergeCell ref="AY7:BB7"/>
    <mergeCell ref="JY4:KB4"/>
    <mergeCell ref="KC4:KF4"/>
    <mergeCell ref="JK4:JN4"/>
    <mergeCell ref="JO4:JP4"/>
    <mergeCell ref="JQ4:JT4"/>
    <mergeCell ref="JU4:JX4"/>
    <mergeCell ref="HF4:HI4"/>
    <mergeCell ref="HJ4:HK4"/>
    <mergeCell ref="HP4:HQ4"/>
    <mergeCell ref="FX4:FY4"/>
    <mergeCell ref="FZ4:GA4"/>
    <mergeCell ref="GC4:GD4"/>
    <mergeCell ref="GE4:GH4"/>
    <mergeCell ref="GM4:GP4"/>
    <mergeCell ref="GQ4:GT4"/>
    <mergeCell ref="FH4:FI4"/>
    <mergeCell ref="FJ4:FK4"/>
    <mergeCell ref="FL4:FM4"/>
    <mergeCell ref="BX7:BZ7"/>
    <mergeCell ref="CA7:CC7"/>
    <mergeCell ref="CD7:CF7"/>
    <mergeCell ref="CG7:CI7"/>
    <mergeCell ref="CJ7:CK7"/>
    <mergeCell ref="CL7:CM7"/>
    <mergeCell ref="BC7:BF7"/>
    <mergeCell ref="BG7:BJ7"/>
    <mergeCell ref="BK7:BL7"/>
    <mergeCell ref="BM7:BP7"/>
    <mergeCell ref="BR7:BT7"/>
    <mergeCell ref="BU7:BW7"/>
    <mergeCell ref="DK7:DN7"/>
    <mergeCell ref="DO7:DR7"/>
    <mergeCell ref="DS7:DV7"/>
    <mergeCell ref="DY7:EB7"/>
    <mergeCell ref="EE7:EF7"/>
    <mergeCell ref="EG7:EH7"/>
    <mergeCell ref="CN7:CO7"/>
    <mergeCell ref="CP7:CQ7"/>
    <mergeCell ref="CT7:CU7"/>
    <mergeCell ref="CV7:CY7"/>
    <mergeCell ref="DA7:DE7"/>
    <mergeCell ref="DF7:DJ7"/>
    <mergeCell ref="EX7:FA7"/>
    <mergeCell ref="FB7:FC7"/>
    <mergeCell ref="FD7:FG7"/>
    <mergeCell ref="FH7:FI7"/>
    <mergeCell ref="FJ7:FK7"/>
    <mergeCell ref="FL7:FM7"/>
    <mergeCell ref="EI7:EJ7"/>
    <mergeCell ref="EK7:EM7"/>
    <mergeCell ref="EN7:EO7"/>
    <mergeCell ref="EP7:EQ7"/>
    <mergeCell ref="ER7:ES7"/>
    <mergeCell ref="ET7:EW7"/>
    <mergeCell ref="GE7:GH7"/>
    <mergeCell ref="GM7:GP7"/>
    <mergeCell ref="GQ7:GT7"/>
    <mergeCell ref="GU7:GX7"/>
    <mergeCell ref="GY7:HB7"/>
    <mergeCell ref="HD7:HE7"/>
    <mergeCell ref="FN7:FQ7"/>
    <mergeCell ref="FR7:FU7"/>
    <mergeCell ref="FV7:FW7"/>
    <mergeCell ref="FX7:FY7"/>
    <mergeCell ref="FZ7:GA7"/>
    <mergeCell ref="GC7:GD7"/>
    <mergeCell ref="JO7:JP7"/>
    <mergeCell ref="JQ7:JT7"/>
    <mergeCell ref="JU7:JX7"/>
    <mergeCell ref="JY7:KB7"/>
    <mergeCell ref="KC7:KF7"/>
    <mergeCell ref="A8:A10"/>
    <mergeCell ref="IO7:IR7"/>
    <mergeCell ref="IS7:IV7"/>
    <mergeCell ref="IW7:IZ7"/>
    <mergeCell ref="JB7:JE7"/>
    <mergeCell ref="JF7:JH7"/>
    <mergeCell ref="JK7:JN7"/>
    <mergeCell ref="HX7:HY7"/>
    <mergeCell ref="HZ7:IC7"/>
    <mergeCell ref="ID7:IE7"/>
    <mergeCell ref="IF7:IG7"/>
    <mergeCell ref="IH7:IK7"/>
    <mergeCell ref="IM7:IN7"/>
    <mergeCell ref="HF7:HI7"/>
    <mergeCell ref="HJ7:HK7"/>
    <mergeCell ref="HL7:HO7"/>
    <mergeCell ref="HP7:HQ7"/>
    <mergeCell ref="HR7:HU7"/>
    <mergeCell ref="HV7:HW7"/>
    <mergeCell ref="CL24:CM24"/>
    <mergeCell ref="CN24:CO24"/>
    <mergeCell ref="CP24:CQ24"/>
    <mergeCell ref="I24:L24"/>
    <mergeCell ref="M24:P24"/>
    <mergeCell ref="U24:W24"/>
    <mergeCell ref="A11:A14"/>
    <mergeCell ref="AU24:AX24"/>
    <mergeCell ref="BC24:BF24"/>
    <mergeCell ref="BG24:BJ24"/>
    <mergeCell ref="BK24:BL24"/>
    <mergeCell ref="BM24:BP24"/>
    <mergeCell ref="BU24:BW24"/>
    <mergeCell ref="BX24:BZ24"/>
    <mergeCell ref="CA24:CC24"/>
    <mergeCell ref="CD24:CF24"/>
    <mergeCell ref="CG24:CI24"/>
    <mergeCell ref="CJ24:CK24"/>
    <mergeCell ref="BR24:BT24"/>
    <mergeCell ref="AB24:AD24"/>
    <mergeCell ref="AG24:AJ24"/>
    <mergeCell ref="AK24:AN24"/>
    <mergeCell ref="AO24:AP24"/>
    <mergeCell ref="AQ24:AT24"/>
    <mergeCell ref="DK24:DN24"/>
    <mergeCell ref="DO24:DR24"/>
    <mergeCell ref="DT24:DV24"/>
    <mergeCell ref="DY24:EB24"/>
    <mergeCell ref="EE24:EF24"/>
    <mergeCell ref="EG24:EH24"/>
    <mergeCell ref="CV24:CY24"/>
    <mergeCell ref="DA24:DE24"/>
    <mergeCell ref="DG24:DJ24"/>
    <mergeCell ref="A26:A35"/>
    <mergeCell ref="D35:H35"/>
    <mergeCell ref="I35:L35"/>
    <mergeCell ref="M35:P35"/>
    <mergeCell ref="U35:W35"/>
    <mergeCell ref="X35:AA35"/>
    <mergeCell ref="IO24:IR24"/>
    <mergeCell ref="IS24:IV24"/>
    <mergeCell ref="IW24:IZ24"/>
    <mergeCell ref="HV24:HW24"/>
    <mergeCell ref="HX24:HY24"/>
    <mergeCell ref="HZ24:IC24"/>
    <mergeCell ref="ID24:IE24"/>
    <mergeCell ref="IF24:IG24"/>
    <mergeCell ref="IH24:IK24"/>
    <mergeCell ref="GY24:HB24"/>
    <mergeCell ref="HD24:HE24"/>
    <mergeCell ref="HF24:HI24"/>
    <mergeCell ref="HJ24:HK24"/>
    <mergeCell ref="HL24:HO24"/>
    <mergeCell ref="EP24:EQ24"/>
    <mergeCell ref="ER24:ES24"/>
    <mergeCell ref="EX24:FA24"/>
    <mergeCell ref="FB24:FC24"/>
    <mergeCell ref="FH24:FI24"/>
    <mergeCell ref="FJ24:FK24"/>
    <mergeCell ref="FL24:FM24"/>
    <mergeCell ref="FV24:FW24"/>
    <mergeCell ref="FX24:FY24"/>
    <mergeCell ref="FZ24:GA24"/>
    <mergeCell ref="EI24:EJ24"/>
    <mergeCell ref="EN24:EO24"/>
    <mergeCell ref="JY24:KA24"/>
    <mergeCell ref="JB24:JE24"/>
    <mergeCell ref="JI24:JJ24"/>
    <mergeCell ref="JK24:JN24"/>
    <mergeCell ref="JO24:JP24"/>
    <mergeCell ref="JQ24:JT24"/>
    <mergeCell ref="JU24:JX24"/>
    <mergeCell ref="HR24:HU24"/>
    <mergeCell ref="GC24:GD24"/>
    <mergeCell ref="GE24:GF24"/>
    <mergeCell ref="GG24:GH24"/>
    <mergeCell ref="GM24:GP24"/>
    <mergeCell ref="GR24:GT24"/>
    <mergeCell ref="GU24:GX24"/>
    <mergeCell ref="BG35:BJ35"/>
    <mergeCell ref="BK35:BL35"/>
    <mergeCell ref="BM35:BP35"/>
    <mergeCell ref="BR35:BT35"/>
    <mergeCell ref="BU35:BW35"/>
    <mergeCell ref="BX35:BZ35"/>
    <mergeCell ref="AB35:AE35"/>
    <mergeCell ref="AF35:AJ35"/>
    <mergeCell ref="AL35:AN35"/>
    <mergeCell ref="AQ35:AT35"/>
    <mergeCell ref="AU35:AX35"/>
    <mergeCell ref="BC35:BF35"/>
    <mergeCell ref="CV35:CY35"/>
    <mergeCell ref="DA35:DE35"/>
    <mergeCell ref="DF35:DJ35"/>
    <mergeCell ref="DK35:DN35"/>
    <mergeCell ref="DO35:DR35"/>
    <mergeCell ref="DS35:DV35"/>
    <mergeCell ref="CA35:CC35"/>
    <mergeCell ref="CD35:CF35"/>
    <mergeCell ref="CG35:CI35"/>
    <mergeCell ref="CJ35:CK35"/>
    <mergeCell ref="CN35:CO35"/>
    <mergeCell ref="CP35:CQ35"/>
    <mergeCell ref="A36:A48"/>
    <mergeCell ref="D48:G48"/>
    <mergeCell ref="I48:L48"/>
    <mergeCell ref="M48:P48"/>
    <mergeCell ref="U48:W48"/>
    <mergeCell ref="X48:AA48"/>
    <mergeCell ref="IM35:IN35"/>
    <mergeCell ref="IO35:IR35"/>
    <mergeCell ref="IS35:IV35"/>
    <mergeCell ref="HR35:HU35"/>
    <mergeCell ref="HV35:HW35"/>
    <mergeCell ref="HX35:HY35"/>
    <mergeCell ref="ID35:IE35"/>
    <mergeCell ref="IF35:IG35"/>
    <mergeCell ref="IH35:IK35"/>
    <mergeCell ref="GU35:GX35"/>
    <mergeCell ref="GY35:HB35"/>
    <mergeCell ref="HD35:HE35"/>
    <mergeCell ref="HF35:HI35"/>
    <mergeCell ref="HJ35:HK35"/>
    <mergeCell ref="EG35:EH35"/>
    <mergeCell ref="EI35:EJ35"/>
    <mergeCell ref="EK35:EM35"/>
    <mergeCell ref="EP35:EQ35"/>
    <mergeCell ref="ER35:ES35"/>
    <mergeCell ref="EX35:FA35"/>
    <mergeCell ref="FB35:FC35"/>
    <mergeCell ref="FH35:FI35"/>
    <mergeCell ref="FJ35:FK35"/>
    <mergeCell ref="FR35:FU35"/>
    <mergeCell ref="DY35:EB35"/>
    <mergeCell ref="EE35:EF35"/>
    <mergeCell ref="JY35:KB35"/>
    <mergeCell ref="IW35:IZ35"/>
    <mergeCell ref="JB35:JE35"/>
    <mergeCell ref="JI35:JJ35"/>
    <mergeCell ref="JK35:JN35"/>
    <mergeCell ref="JQ35:JT35"/>
    <mergeCell ref="JU35:JX35"/>
    <mergeCell ref="HL35:HO35"/>
    <mergeCell ref="FV35:FW35"/>
    <mergeCell ref="FX35:FY35"/>
    <mergeCell ref="GC35:GD35"/>
    <mergeCell ref="GE35:GH35"/>
    <mergeCell ref="GM35:GP35"/>
    <mergeCell ref="GQ35:GT35"/>
    <mergeCell ref="BG48:BJ48"/>
    <mergeCell ref="BK48:BL48"/>
    <mergeCell ref="BM48:BP48"/>
    <mergeCell ref="BR48:BT48"/>
    <mergeCell ref="BU48:BW48"/>
    <mergeCell ref="BX48:BZ48"/>
    <mergeCell ref="AB48:AE48"/>
    <mergeCell ref="AF48:AJ48"/>
    <mergeCell ref="AL48:AN48"/>
    <mergeCell ref="AQ48:AT48"/>
    <mergeCell ref="AU48:AX48"/>
    <mergeCell ref="BC48:BF48"/>
    <mergeCell ref="DK48:DN48"/>
    <mergeCell ref="DO48:DR48"/>
    <mergeCell ref="DS48:DV48"/>
    <mergeCell ref="CA48:CC48"/>
    <mergeCell ref="CD48:CF48"/>
    <mergeCell ref="CG48:CI48"/>
    <mergeCell ref="CJ48:CK48"/>
    <mergeCell ref="CN48:CO48"/>
    <mergeCell ref="CP48:CQ48"/>
    <mergeCell ref="A50:A53"/>
    <mergeCell ref="D53:H53"/>
    <mergeCell ref="I53:L53"/>
    <mergeCell ref="M53:P53"/>
    <mergeCell ref="U53:W53"/>
    <mergeCell ref="IM48:IN48"/>
    <mergeCell ref="IO48:IR48"/>
    <mergeCell ref="IS48:IV48"/>
    <mergeCell ref="IW48:IZ48"/>
    <mergeCell ref="HR48:HU48"/>
    <mergeCell ref="HV48:HW48"/>
    <mergeCell ref="HX48:HY48"/>
    <mergeCell ref="ID48:IE48"/>
    <mergeCell ref="IF48:IG48"/>
    <mergeCell ref="IH48:IK48"/>
    <mergeCell ref="GU48:GX48"/>
    <mergeCell ref="GY48:HB48"/>
    <mergeCell ref="HD48:HE48"/>
    <mergeCell ref="HF48:HI48"/>
    <mergeCell ref="HJ48:HK48"/>
    <mergeCell ref="EG48:EH48"/>
    <mergeCell ref="CV48:CY48"/>
    <mergeCell ref="DA48:DE48"/>
    <mergeCell ref="DF48:DJ48"/>
    <mergeCell ref="ER48:ES48"/>
    <mergeCell ref="EX48:FA48"/>
    <mergeCell ref="FB48:FC48"/>
    <mergeCell ref="FH48:FI48"/>
    <mergeCell ref="FJ48:FK48"/>
    <mergeCell ref="FR48:FU48"/>
    <mergeCell ref="DY48:EB48"/>
    <mergeCell ref="EE48:EF48"/>
    <mergeCell ref="JY48:KB48"/>
    <mergeCell ref="EI48:EJ48"/>
    <mergeCell ref="EK48:EM48"/>
    <mergeCell ref="EP48:EQ48"/>
    <mergeCell ref="JK48:JN48"/>
    <mergeCell ref="JQ48:JT48"/>
    <mergeCell ref="JU48:JX48"/>
    <mergeCell ref="HL48:HO48"/>
    <mergeCell ref="FV48:FW48"/>
    <mergeCell ref="FX48:FY48"/>
    <mergeCell ref="GC48:GD48"/>
    <mergeCell ref="GE48:GH48"/>
    <mergeCell ref="GM48:GP48"/>
    <mergeCell ref="GQ48:GT48"/>
    <mergeCell ref="JB48:JE48"/>
    <mergeCell ref="JI48:JJ48"/>
    <mergeCell ref="BE53:BF53"/>
    <mergeCell ref="BH53:BJ53"/>
    <mergeCell ref="BK53:BL53"/>
    <mergeCell ref="BM53:BP53"/>
    <mergeCell ref="BU53:BW53"/>
    <mergeCell ref="CA53:CC53"/>
    <mergeCell ref="X53:AA53"/>
    <mergeCell ref="AF53:AJ53"/>
    <mergeCell ref="AK53:AN53"/>
    <mergeCell ref="AO53:AP53"/>
    <mergeCell ref="AQ53:AT53"/>
    <mergeCell ref="AU53:AX53"/>
    <mergeCell ref="DF53:DJ53"/>
    <mergeCell ref="DK53:DN53"/>
    <mergeCell ref="DQ53:DR53"/>
    <mergeCell ref="DU53:DV53"/>
    <mergeCell ref="DY53:EB53"/>
    <mergeCell ref="EE53:EF53"/>
    <mergeCell ref="CG53:CI53"/>
    <mergeCell ref="CJ53:CK53"/>
    <mergeCell ref="CN53:CO53"/>
    <mergeCell ref="CT53:CU53"/>
    <mergeCell ref="CV53:CY53"/>
    <mergeCell ref="DA53:DE53"/>
    <mergeCell ref="EX53:FA53"/>
    <mergeCell ref="FB53:FC53"/>
    <mergeCell ref="FH53:FI53"/>
    <mergeCell ref="FJ53:FK53"/>
    <mergeCell ref="FL53:FM53"/>
    <mergeCell ref="FR53:FU53"/>
    <mergeCell ref="EG53:EH53"/>
    <mergeCell ref="EI53:EJ53"/>
    <mergeCell ref="EK53:EM53"/>
    <mergeCell ref="EN53:EO53"/>
    <mergeCell ref="EP53:EQ53"/>
    <mergeCell ref="ER53:ES53"/>
    <mergeCell ref="HF53:HI53"/>
    <mergeCell ref="HJ53:HK53"/>
    <mergeCell ref="HL53:HO53"/>
    <mergeCell ref="HR53:HU53"/>
    <mergeCell ref="FV53:FW53"/>
    <mergeCell ref="FX53:FY53"/>
    <mergeCell ref="FZ53:GA53"/>
    <mergeCell ref="GC53:GD53"/>
    <mergeCell ref="GE53:GH53"/>
    <mergeCell ref="GU53:GX53"/>
    <mergeCell ref="JU53:JX53"/>
    <mergeCell ref="JY53:KB53"/>
    <mergeCell ref="A55:A58"/>
    <mergeCell ref="D58:H58"/>
    <mergeCell ref="I58:L58"/>
    <mergeCell ref="M58:P58"/>
    <mergeCell ref="U58:W58"/>
    <mergeCell ref="X58:AA58"/>
    <mergeCell ref="AB58:AE58"/>
    <mergeCell ref="AF58:AJ58"/>
    <mergeCell ref="IO53:IR53"/>
    <mergeCell ref="IS53:IV53"/>
    <mergeCell ref="JB53:JE53"/>
    <mergeCell ref="JI53:JJ53"/>
    <mergeCell ref="JL53:JN53"/>
    <mergeCell ref="JO53:JP53"/>
    <mergeCell ref="HV53:HW53"/>
    <mergeCell ref="HX53:HY53"/>
    <mergeCell ref="IA53:IC53"/>
    <mergeCell ref="ID53:IE53"/>
    <mergeCell ref="IF53:IG53"/>
    <mergeCell ref="IM53:IN53"/>
    <mergeCell ref="GY53:HB53"/>
    <mergeCell ref="HD53:HE53"/>
    <mergeCell ref="CN58:CO58"/>
    <mergeCell ref="CP58:CQ58"/>
    <mergeCell ref="CT58:CU58"/>
    <mergeCell ref="CV58:CY58"/>
    <mergeCell ref="DA58:DE58"/>
    <mergeCell ref="DG58:DJ58"/>
    <mergeCell ref="AO58:AP58"/>
    <mergeCell ref="AQ58:AT58"/>
    <mergeCell ref="AU58:AX58"/>
    <mergeCell ref="BG58:BJ58"/>
    <mergeCell ref="BK58:BL58"/>
    <mergeCell ref="CJ58:CK58"/>
    <mergeCell ref="EN58:EO58"/>
    <mergeCell ref="EP58:EQ58"/>
    <mergeCell ref="ER58:ES58"/>
    <mergeCell ref="EX58:FA58"/>
    <mergeCell ref="FB58:FC58"/>
    <mergeCell ref="FH58:FI58"/>
    <mergeCell ref="DK58:DN58"/>
    <mergeCell ref="DY58:EB58"/>
    <mergeCell ref="EE58:EF58"/>
    <mergeCell ref="EG58:EH58"/>
    <mergeCell ref="EI58:EJ58"/>
    <mergeCell ref="EK58:EM58"/>
    <mergeCell ref="GE58:GH58"/>
    <mergeCell ref="GU58:GX58"/>
    <mergeCell ref="GY58:HB58"/>
    <mergeCell ref="HD58:HE58"/>
    <mergeCell ref="HF58:HI58"/>
    <mergeCell ref="HJ58:HK58"/>
    <mergeCell ref="FJ58:FK58"/>
    <mergeCell ref="FL58:FM58"/>
    <mergeCell ref="FR58:FU58"/>
    <mergeCell ref="FV58:FW58"/>
    <mergeCell ref="FX58:FY58"/>
    <mergeCell ref="GC58:GD58"/>
    <mergeCell ref="A108:A109"/>
    <mergeCell ref="A110:A114"/>
    <mergeCell ref="A116:A130"/>
    <mergeCell ref="A131:A145"/>
    <mergeCell ref="A147:A149"/>
    <mergeCell ref="JY58:KB58"/>
    <mergeCell ref="A60:A81"/>
    <mergeCell ref="A82:A101"/>
    <mergeCell ref="DA102:DE102"/>
    <mergeCell ref="DK102:DN102"/>
    <mergeCell ref="JB102:JE102"/>
    <mergeCell ref="JY102:KB102"/>
    <mergeCell ref="IS58:IV58"/>
    <mergeCell ref="IW58:IZ58"/>
    <mergeCell ref="JB58:JE58"/>
    <mergeCell ref="JI58:JJ58"/>
    <mergeCell ref="JO58:JP58"/>
    <mergeCell ref="JU58:JX58"/>
    <mergeCell ref="HL58:HO58"/>
    <mergeCell ref="HR58:HU58"/>
    <mergeCell ref="HX58:HY58"/>
    <mergeCell ref="IF58:IG58"/>
    <mergeCell ref="IM58:IN58"/>
    <mergeCell ref="IO58:IR58"/>
    <mergeCell ref="FZ232:GA232"/>
    <mergeCell ref="GM232:GP232"/>
    <mergeCell ref="GE232:GH232"/>
    <mergeCell ref="JF232:JH232"/>
    <mergeCell ref="JK232:JN232"/>
    <mergeCell ref="I232:L232"/>
    <mergeCell ref="U232:W232"/>
    <mergeCell ref="AB232:AE232"/>
    <mergeCell ref="AU232:AX232"/>
    <mergeCell ref="AY232:BB232"/>
    <mergeCell ref="BG232:BJ232"/>
    <mergeCell ref="M232:P232"/>
    <mergeCell ref="X232:AA232"/>
    <mergeCell ref="AK232:AN232"/>
    <mergeCell ref="AO232:AP232"/>
    <mergeCell ref="AQ232:AT232"/>
    <mergeCell ref="BC232:BF232"/>
    <mergeCell ref="CP232:CQ232"/>
    <mergeCell ref="CT232:CU232"/>
    <mergeCell ref="DA232:DE232"/>
    <mergeCell ref="JQ232:JT232"/>
    <mergeCell ref="JU232:JX232"/>
    <mergeCell ref="JY232:KB232"/>
    <mergeCell ref="KC232:KF232"/>
    <mergeCell ref="HZ232:IC232"/>
    <mergeCell ref="IH232:IK232"/>
    <mergeCell ref="IO232:IR232"/>
    <mergeCell ref="IS232:IV232"/>
    <mergeCell ref="IW232:IZ232"/>
    <mergeCell ref="JB232:JE232"/>
    <mergeCell ref="FB102:FC102"/>
    <mergeCell ref="A297:A301"/>
    <mergeCell ref="A302:A305"/>
    <mergeCell ref="A306:A320"/>
    <mergeCell ref="A322:A342"/>
    <mergeCell ref="A234:A236"/>
    <mergeCell ref="A238:A276"/>
    <mergeCell ref="A279:A283"/>
    <mergeCell ref="A284:A288"/>
    <mergeCell ref="A289:A292"/>
    <mergeCell ref="A293:A296"/>
    <mergeCell ref="EX232:FA232"/>
    <mergeCell ref="A188:A190"/>
    <mergeCell ref="A192:A195"/>
    <mergeCell ref="A197:A204"/>
    <mergeCell ref="A205:A212"/>
    <mergeCell ref="A213:A221"/>
    <mergeCell ref="A223:A232"/>
    <mergeCell ref="D232:H232"/>
    <mergeCell ref="A151:A153"/>
    <mergeCell ref="A155:A157"/>
    <mergeCell ref="A160:A163"/>
    <mergeCell ref="A177:A183"/>
    <mergeCell ref="A104:A106"/>
    <mergeCell ref="JI7:JJ7"/>
    <mergeCell ref="IO102:IR102"/>
    <mergeCell ref="IS102:IV102"/>
    <mergeCell ref="JI102:JJ102"/>
    <mergeCell ref="JU102:JX102"/>
    <mergeCell ref="D102:H102"/>
    <mergeCell ref="I102:L102"/>
    <mergeCell ref="M102:P102"/>
    <mergeCell ref="AK102:AN102"/>
    <mergeCell ref="AU102:AX102"/>
    <mergeCell ref="BG102:BJ102"/>
    <mergeCell ref="BM102:BP102"/>
    <mergeCell ref="CP102:CQ102"/>
    <mergeCell ref="CV102:CY102"/>
    <mergeCell ref="AB102:AE102"/>
    <mergeCell ref="AQ102:AT102"/>
    <mergeCell ref="U102:W102"/>
    <mergeCell ref="AO102:AP102"/>
    <mergeCell ref="X102:AA102"/>
    <mergeCell ref="EK102:EM102"/>
    <mergeCell ref="BK102:BL102"/>
    <mergeCell ref="IM102:IN102"/>
    <mergeCell ref="FX102:FY102"/>
    <mergeCell ref="FV102:FW102"/>
  </mergeCells>
  <conditionalFormatting sqref="D272 BM239:BP272">
    <cfRule type="cellIs" dxfId="4" priority="5" stopIfTrue="1" operator="lessThan">
      <formula>10</formula>
    </cfRule>
    <cfRule type="cellIs" dxfId="3" priority="6" stopIfTrue="1" operator="between">
      <formula>10</formula>
      <formula>100</formula>
    </cfRule>
    <cfRule type="cellIs" dxfId="2" priority="7" stopIfTrue="1" operator="greaterThan">
      <formula>1000</formula>
    </cfRule>
  </conditionalFormatting>
  <conditionalFormatting sqref="FV22:HO22 FV18:HO18 C22:FQ22 C18:FQ18 HQ22:KF22 HQ18:KF18">
    <cfRule type="cellIs" dxfId="1" priority="2" operator="greaterThan">
      <formula>10000</formula>
    </cfRule>
  </conditionalFormatting>
  <conditionalFormatting sqref="HP18 HP22">
    <cfRule type="cellIs" dxfId="0" priority="1" operator="greaterThan">
      <formula>10000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Y35"/>
  <sheetViews>
    <sheetView zoomScaleNormal="100" workbookViewId="0">
      <pane ySplit="3" topLeftCell="A4" activePane="bottomLeft" state="frozen"/>
      <selection pane="bottomLeft" activeCell="A3" sqref="A3:B28"/>
    </sheetView>
  </sheetViews>
  <sheetFormatPr baseColWidth="10" defaultColWidth="8.85546875" defaultRowHeight="14"/>
  <cols>
    <col min="1" max="1" width="22" style="833" customWidth="1"/>
    <col min="2" max="2" width="28.85546875" style="817" customWidth="1"/>
    <col min="3" max="3" width="35" style="815" customWidth="1"/>
    <col min="4" max="4" width="40.28515625" style="815" customWidth="1"/>
    <col min="5" max="5" width="10.28515625" style="815" customWidth="1"/>
    <col min="6" max="6" width="8.85546875" style="815"/>
    <col min="7" max="7" width="51.7109375" style="815" customWidth="1"/>
    <col min="8" max="8" width="105.85546875" style="815" bestFit="1" customWidth="1"/>
    <col min="9" max="16384" width="8.85546875" style="815"/>
  </cols>
  <sheetData>
    <row r="3" spans="1:25">
      <c r="A3" s="812" t="s">
        <v>591</v>
      </c>
      <c r="B3" s="839" t="s">
        <v>592</v>
      </c>
      <c r="C3" s="813" t="s">
        <v>593</v>
      </c>
      <c r="D3" s="813" t="s">
        <v>594</v>
      </c>
      <c r="E3" s="813" t="s">
        <v>595</v>
      </c>
      <c r="F3" s="813" t="s">
        <v>596</v>
      </c>
      <c r="G3" s="814" t="s">
        <v>597</v>
      </c>
    </row>
    <row r="4" spans="1:25" ht="56">
      <c r="A4" s="816" t="s">
        <v>712</v>
      </c>
      <c r="B4" s="840" t="s">
        <v>686</v>
      </c>
      <c r="F4" s="815" t="s">
        <v>598</v>
      </c>
      <c r="G4" s="817" t="s">
        <v>599</v>
      </c>
      <c r="H4" s="813" t="s">
        <v>600</v>
      </c>
      <c r="I4" s="815" t="s">
        <v>601</v>
      </c>
      <c r="X4" s="813" t="s">
        <v>602</v>
      </c>
      <c r="Y4" s="815" t="s">
        <v>603</v>
      </c>
    </row>
    <row r="5" spans="1:25" ht="45" customHeight="1">
      <c r="A5" s="816" t="s">
        <v>604</v>
      </c>
      <c r="B5" s="840" t="s">
        <v>687</v>
      </c>
      <c r="F5" s="815" t="s">
        <v>605</v>
      </c>
      <c r="G5" s="817" t="s">
        <v>599</v>
      </c>
      <c r="H5" s="813" t="s">
        <v>600</v>
      </c>
      <c r="I5" s="815" t="s">
        <v>606</v>
      </c>
      <c r="X5" s="813" t="s">
        <v>602</v>
      </c>
      <c r="Y5" s="815" t="s">
        <v>603</v>
      </c>
    </row>
    <row r="6" spans="1:25" ht="44.25" customHeight="1">
      <c r="A6" s="816" t="s">
        <v>607</v>
      </c>
      <c r="B6" s="840" t="s">
        <v>688</v>
      </c>
      <c r="C6" s="818"/>
      <c r="F6" s="815" t="s">
        <v>608</v>
      </c>
      <c r="G6" s="817" t="s">
        <v>609</v>
      </c>
      <c r="H6" s="813" t="s">
        <v>600</v>
      </c>
      <c r="I6" s="815" t="s">
        <v>610</v>
      </c>
      <c r="X6" s="815" t="s">
        <v>611</v>
      </c>
      <c r="Y6" s="815" t="s">
        <v>612</v>
      </c>
    </row>
    <row r="7" spans="1:25" ht="98">
      <c r="A7" s="819" t="s">
        <v>613</v>
      </c>
      <c r="B7" s="822" t="s">
        <v>689</v>
      </c>
      <c r="C7" s="821" t="s">
        <v>614</v>
      </c>
      <c r="D7" s="813"/>
      <c r="E7" s="813"/>
      <c r="F7" s="813"/>
      <c r="G7" s="814"/>
    </row>
    <row r="8" spans="1:25" ht="56">
      <c r="A8" s="822" t="s">
        <v>615</v>
      </c>
      <c r="B8" s="822" t="s">
        <v>690</v>
      </c>
      <c r="C8" s="815" t="s">
        <v>616</v>
      </c>
      <c r="D8" s="815" t="s">
        <v>617</v>
      </c>
      <c r="G8" s="814"/>
    </row>
    <row r="9" spans="1:25" s="833" customFormat="1" ht="70">
      <c r="A9" s="822" t="s">
        <v>618</v>
      </c>
      <c r="B9" s="820" t="s">
        <v>691</v>
      </c>
      <c r="C9" s="833" t="s">
        <v>619</v>
      </c>
      <c r="D9" s="833" t="s">
        <v>620</v>
      </c>
      <c r="G9" s="817"/>
    </row>
    <row r="10" spans="1:25" ht="70">
      <c r="A10" s="822" t="s">
        <v>621</v>
      </c>
      <c r="B10" s="823" t="s">
        <v>692</v>
      </c>
      <c r="C10" s="815" t="s">
        <v>622</v>
      </c>
      <c r="D10" s="815" t="s">
        <v>623</v>
      </c>
      <c r="G10" s="814"/>
    </row>
    <row r="11" spans="1:25" ht="70">
      <c r="A11" s="824" t="s">
        <v>624</v>
      </c>
      <c r="B11" s="825" t="s">
        <v>693</v>
      </c>
      <c r="C11" s="815" t="s">
        <v>625</v>
      </c>
      <c r="D11" s="815" t="s">
        <v>626</v>
      </c>
      <c r="G11" s="814"/>
    </row>
    <row r="12" spans="1:25" ht="70">
      <c r="A12" s="826" t="s">
        <v>627</v>
      </c>
      <c r="B12" s="825" t="s">
        <v>694</v>
      </c>
      <c r="C12" s="815" t="s">
        <v>628</v>
      </c>
      <c r="D12" s="815" t="s">
        <v>629</v>
      </c>
      <c r="G12" s="814"/>
    </row>
    <row r="13" spans="1:25" ht="112">
      <c r="A13" s="819" t="s">
        <v>630</v>
      </c>
      <c r="B13" s="820" t="s">
        <v>695</v>
      </c>
      <c r="C13" s="815" t="s">
        <v>631</v>
      </c>
      <c r="D13" s="815" t="s">
        <v>632</v>
      </c>
      <c r="G13" s="814"/>
    </row>
    <row r="14" spans="1:25" ht="84">
      <c r="A14" s="826" t="s">
        <v>696</v>
      </c>
      <c r="B14" s="827" t="s">
        <v>697</v>
      </c>
      <c r="F14" s="815" t="s">
        <v>633</v>
      </c>
      <c r="G14" s="814" t="s">
        <v>634</v>
      </c>
    </row>
    <row r="15" spans="1:25" ht="112">
      <c r="A15" s="826" t="s">
        <v>635</v>
      </c>
      <c r="B15" s="827" t="s">
        <v>698</v>
      </c>
      <c r="F15" s="815" t="s">
        <v>636</v>
      </c>
      <c r="G15" s="814" t="s">
        <v>637</v>
      </c>
    </row>
    <row r="16" spans="1:25" ht="98">
      <c r="A16" s="826" t="s">
        <v>638</v>
      </c>
      <c r="B16" s="827" t="s">
        <v>699</v>
      </c>
      <c r="F16" s="815" t="s">
        <v>639</v>
      </c>
      <c r="G16" s="814" t="s">
        <v>640</v>
      </c>
    </row>
    <row r="17" spans="1:7" ht="140">
      <c r="A17" s="826" t="s">
        <v>641</v>
      </c>
      <c r="B17" s="827" t="s">
        <v>700</v>
      </c>
      <c r="F17" s="815" t="s">
        <v>642</v>
      </c>
      <c r="G17" s="814" t="s">
        <v>643</v>
      </c>
    </row>
    <row r="18" spans="1:7" ht="98">
      <c r="A18" s="826" t="s">
        <v>644</v>
      </c>
      <c r="B18" s="827" t="s">
        <v>701</v>
      </c>
      <c r="F18" s="815" t="s">
        <v>645</v>
      </c>
      <c r="G18" s="814" t="s">
        <v>646</v>
      </c>
    </row>
    <row r="19" spans="1:7" ht="112">
      <c r="A19" s="826" t="s">
        <v>647</v>
      </c>
      <c r="B19" s="827" t="s">
        <v>702</v>
      </c>
      <c r="F19" s="815" t="s">
        <v>648</v>
      </c>
      <c r="G19" s="814" t="s">
        <v>649</v>
      </c>
    </row>
    <row r="20" spans="1:7" ht="126">
      <c r="A20" s="826" t="s">
        <v>650</v>
      </c>
      <c r="B20" s="827" t="s">
        <v>703</v>
      </c>
      <c r="F20" s="815" t="s">
        <v>651</v>
      </c>
      <c r="G20" s="814" t="s">
        <v>652</v>
      </c>
    </row>
    <row r="21" spans="1:7" ht="126">
      <c r="A21" s="826" t="s">
        <v>653</v>
      </c>
      <c r="B21" s="827" t="s">
        <v>704</v>
      </c>
      <c r="F21" s="815" t="s">
        <v>654</v>
      </c>
      <c r="G21" s="814" t="s">
        <v>655</v>
      </c>
    </row>
    <row r="22" spans="1:7" ht="126">
      <c r="A22" s="826" t="s">
        <v>656</v>
      </c>
      <c r="B22" s="827" t="s">
        <v>705</v>
      </c>
      <c r="F22" s="815" t="s">
        <v>657</v>
      </c>
      <c r="G22" s="814" t="s">
        <v>658</v>
      </c>
    </row>
    <row r="23" spans="1:7" ht="98">
      <c r="A23" s="826" t="s">
        <v>659</v>
      </c>
      <c r="B23" s="827" t="s">
        <v>706</v>
      </c>
      <c r="F23" s="815" t="s">
        <v>660</v>
      </c>
      <c r="G23" s="828" t="s">
        <v>661</v>
      </c>
    </row>
    <row r="24" spans="1:7" ht="112">
      <c r="A24" s="826" t="s">
        <v>662</v>
      </c>
      <c r="B24" s="827" t="s">
        <v>707</v>
      </c>
      <c r="F24" s="815" t="s">
        <v>663</v>
      </c>
      <c r="G24" s="814" t="s">
        <v>664</v>
      </c>
    </row>
    <row r="25" spans="1:7" ht="112">
      <c r="A25" s="826" t="s">
        <v>665</v>
      </c>
      <c r="B25" s="825" t="s">
        <v>708</v>
      </c>
      <c r="C25" s="829"/>
      <c r="D25" s="829"/>
      <c r="E25" s="829"/>
      <c r="F25" s="829" t="s">
        <v>666</v>
      </c>
      <c r="G25" s="830" t="s">
        <v>667</v>
      </c>
    </row>
    <row r="26" spans="1:7" ht="98">
      <c r="A26" s="831" t="s">
        <v>668</v>
      </c>
      <c r="B26" s="825" t="s">
        <v>709</v>
      </c>
      <c r="C26" s="829"/>
      <c r="D26" s="829"/>
      <c r="E26" s="829"/>
      <c r="F26" s="829" t="s">
        <v>669</v>
      </c>
      <c r="G26" s="832" t="s">
        <v>670</v>
      </c>
    </row>
    <row r="27" spans="1:7" ht="126">
      <c r="A27" s="831" t="s">
        <v>671</v>
      </c>
      <c r="B27" s="825" t="s">
        <v>710</v>
      </c>
      <c r="C27" s="829"/>
      <c r="D27" s="829"/>
      <c r="E27" s="829"/>
      <c r="F27" s="829" t="s">
        <v>672</v>
      </c>
      <c r="G27" s="832" t="s">
        <v>673</v>
      </c>
    </row>
    <row r="28" spans="1:7" ht="98">
      <c r="A28" s="831" t="s">
        <v>674</v>
      </c>
      <c r="B28" s="825" t="s">
        <v>711</v>
      </c>
      <c r="C28" s="829"/>
      <c r="D28" s="829"/>
      <c r="E28" s="829"/>
      <c r="F28" s="829"/>
      <c r="G28" s="832" t="s">
        <v>675</v>
      </c>
    </row>
    <row r="29" spans="1:7" ht="38.25" customHeight="1">
      <c r="A29" s="813"/>
      <c r="B29" s="841"/>
      <c r="G29" s="814"/>
    </row>
    <row r="30" spans="1:7">
      <c r="A30" s="816"/>
      <c r="B30" s="840"/>
      <c r="G30" s="814"/>
    </row>
    <row r="31" spans="1:7">
      <c r="A31" s="816"/>
      <c r="B31" s="840"/>
      <c r="G31" s="814"/>
    </row>
    <row r="32" spans="1:7">
      <c r="A32" s="816"/>
      <c r="B32" s="840"/>
      <c r="G32" s="814"/>
    </row>
    <row r="33" spans="1:7">
      <c r="A33" s="816"/>
      <c r="B33" s="840"/>
      <c r="G33" s="814"/>
    </row>
    <row r="34" spans="1:7">
      <c r="A34" s="816"/>
      <c r="B34" s="840"/>
      <c r="G34" s="814"/>
    </row>
    <row r="35" spans="1:7">
      <c r="A35" s="816"/>
      <c r="B35" s="840"/>
      <c r="G35" s="8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References</vt:lpstr>
    </vt:vector>
  </TitlesOfParts>
  <Company>Environment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Mirnaghi,Fatemeh [NCR]</dc:creator>
  <cp:lastModifiedBy>James Makela</cp:lastModifiedBy>
  <dcterms:created xsi:type="dcterms:W3CDTF">2017-03-10T20:46:43Z</dcterms:created>
  <dcterms:modified xsi:type="dcterms:W3CDTF">2018-05-30T20:21:48Z</dcterms:modified>
</cp:coreProperties>
</file>