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13395" windowHeight="10935" firstSheet="3" activeTab="8"/>
  </bookViews>
  <sheets>
    <sheet name="Initial estimates" sheetId="1" r:id="rId1"/>
    <sheet name="ds3234 registers" sheetId="2" r:id="rId2"/>
    <sheet name="ADC accuracy " sheetId="3" r:id="rId3"/>
    <sheet name="Resistor Calculations" sheetId="4" r:id="rId4"/>
    <sheet name="T-R Chart" sheetId="5" r:id="rId5"/>
    <sheet name="Cost and Battery Est" sheetId="6" r:id="rId6"/>
    <sheet name="ZSSC Calculations" sheetId="7" r:id="rId7"/>
    <sheet name="Sheet6" sheetId="8" r:id="rId8"/>
    <sheet name="Resolution&amp;Accuracy" sheetId="9" r:id="rId9"/>
    <sheet name="LTC Solution" sheetId="10" r:id="rId10"/>
    <sheet name="Sheet1" sheetId="11" r:id="rId11"/>
  </sheets>
  <definedNames>
    <definedName name="Gain_S">Sheet6!$B$5</definedName>
    <definedName name="high" localSheetId="4">'T-R Chart'!$A$2624:$A$2724</definedName>
    <definedName name="K_1">Sheet6!$B$16</definedName>
    <definedName name="K_2">Sheet6!$B$17</definedName>
    <definedName name="low" localSheetId="4">'T-R Chart'!$A$1:$A$1082</definedName>
    <definedName name="Offset_S">Sheet6!$B$6</definedName>
    <definedName name="Rf">'Resistor Calculations'!#REF!</definedName>
    <definedName name="Rg">'Resistor Calculations'!#REF!</definedName>
    <definedName name="S">Sheet6!$B$3</definedName>
    <definedName name="S_Raw">Sheet6!$B$4</definedName>
    <definedName name="SENS_shift">Sheet6!$B$13</definedName>
    <definedName name="SOT_sens">Sheet6!$B$12</definedName>
    <definedName name="SOT_tcg">Sheet6!$B$10</definedName>
    <definedName name="SOT_tco">Sheet6!$B$11</definedName>
    <definedName name="T_Raw">Sheet6!$B$9</definedName>
    <definedName name="Tcg">Sheet6!$B$7</definedName>
    <definedName name="Tco">Sheet6!$B$8</definedName>
    <definedName name="Zsp">Sheet6!$B$18</definedName>
  </definedNames>
  <calcPr calcId="145621"/>
</workbook>
</file>

<file path=xl/calcChain.xml><?xml version="1.0" encoding="utf-8"?>
<calcChain xmlns="http://schemas.openxmlformats.org/spreadsheetml/2006/main">
  <c r="I12" i="11" l="1"/>
  <c r="H12" i="11"/>
  <c r="F7" i="10" l="1"/>
  <c r="G7" i="10" s="1"/>
  <c r="H7" i="10" s="1"/>
  <c r="F6" i="10"/>
  <c r="G6" i="10" s="1"/>
  <c r="H6" i="10" s="1"/>
  <c r="F5" i="10"/>
  <c r="G5" i="10" s="1"/>
  <c r="F4" i="10"/>
  <c r="G4" i="10" s="1"/>
  <c r="H4" i="10" s="1"/>
  <c r="F24" i="10"/>
  <c r="G24" i="10" s="1"/>
  <c r="H24" i="10" s="1"/>
  <c r="F23" i="10"/>
  <c r="G23" i="10" s="1"/>
  <c r="H23" i="10" s="1"/>
  <c r="F22" i="10"/>
  <c r="G22" i="10" s="1"/>
  <c r="F21" i="10"/>
  <c r="G21" i="10" s="1"/>
  <c r="H21" i="10" s="1"/>
  <c r="F20" i="10"/>
  <c r="G20" i="10" s="1"/>
  <c r="F12" i="10"/>
  <c r="G12" i="10" s="1"/>
  <c r="F13" i="10"/>
  <c r="G13" i="10" s="1"/>
  <c r="H13" i="10" s="1"/>
  <c r="F14" i="10"/>
  <c r="G14" i="10" s="1"/>
  <c r="F15" i="10"/>
  <c r="G15" i="10" s="1"/>
  <c r="H15" i="10" s="1"/>
  <c r="F11" i="10"/>
  <c r="G11" i="10" s="1"/>
  <c r="H11" i="10" s="1"/>
  <c r="H20" i="10" l="1"/>
  <c r="H22" i="10"/>
  <c r="H14" i="10"/>
  <c r="H12" i="10"/>
  <c r="H5" i="10"/>
  <c r="H10" i="9"/>
  <c r="H8" i="9"/>
  <c r="H1604" i="5"/>
  <c r="G1604" i="5"/>
  <c r="F1604" i="5"/>
  <c r="E26" i="9"/>
  <c r="D26" i="9"/>
  <c r="D27" i="9"/>
  <c r="E27" i="9" s="1"/>
  <c r="D28" i="9"/>
  <c r="E28" i="9" s="1"/>
  <c r="D25" i="9"/>
  <c r="E25" i="9" s="1"/>
  <c r="D20" i="9"/>
  <c r="E20" i="9" s="1"/>
  <c r="D21" i="9"/>
  <c r="E21" i="9" s="1"/>
  <c r="D22" i="9"/>
  <c r="E22" i="9" s="1"/>
  <c r="D19" i="9"/>
  <c r="E19" i="9" s="1"/>
  <c r="H6" i="9"/>
  <c r="F1064" i="5"/>
  <c r="G1064" i="5" s="1"/>
  <c r="H1064" i="5" s="1"/>
  <c r="D16" i="9"/>
  <c r="E16" i="9" s="1"/>
  <c r="D15" i="9"/>
  <c r="E15" i="9" s="1"/>
  <c r="D13" i="9"/>
  <c r="E13" i="9" s="1"/>
  <c r="D14" i="9"/>
  <c r="E14" i="9" s="1"/>
  <c r="H7" i="9"/>
  <c r="H9" i="9"/>
  <c r="H5" i="9"/>
  <c r="I6" i="9" l="1"/>
  <c r="F26" i="9" s="1"/>
  <c r="I10" i="9"/>
  <c r="I8" i="9"/>
  <c r="F15" i="9" l="1"/>
  <c r="F21" i="9"/>
  <c r="F27" i="9"/>
  <c r="F14" i="9"/>
  <c r="F22" i="9"/>
  <c r="F20" i="9"/>
  <c r="F25" i="9"/>
  <c r="F16" i="9"/>
  <c r="F13" i="9"/>
  <c r="F28" i="9"/>
  <c r="F19" i="9"/>
  <c r="B17" i="8" l="1"/>
  <c r="B3" i="8"/>
  <c r="B16" i="8"/>
  <c r="B18" i="8" l="1"/>
  <c r="B19" i="8" s="1"/>
  <c r="F23" i="7" l="1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H22" i="7"/>
  <c r="G22" i="7"/>
  <c r="F22" i="7"/>
  <c r="F5" i="7"/>
  <c r="G5" i="7"/>
  <c r="H5" i="7"/>
  <c r="F6" i="7"/>
  <c r="G6" i="7"/>
  <c r="H6" i="7"/>
  <c r="F7" i="7"/>
  <c r="G7" i="7"/>
  <c r="P7" i="7" s="1"/>
  <c r="H7" i="7"/>
  <c r="F8" i="7"/>
  <c r="G8" i="7"/>
  <c r="H8" i="7"/>
  <c r="F9" i="7"/>
  <c r="G9" i="7"/>
  <c r="H9" i="7"/>
  <c r="F10" i="7"/>
  <c r="G10" i="7"/>
  <c r="H10" i="7"/>
  <c r="F11" i="7"/>
  <c r="G11" i="7"/>
  <c r="P11" i="7" s="1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P17" i="7" s="1"/>
  <c r="F18" i="7"/>
  <c r="G18" i="7"/>
  <c r="H18" i="7"/>
  <c r="F19" i="7"/>
  <c r="G19" i="7"/>
  <c r="H19" i="7"/>
  <c r="H4" i="7"/>
  <c r="F4" i="7"/>
  <c r="J37" i="7" s="1"/>
  <c r="G4" i="7"/>
  <c r="P4" i="7" s="1"/>
  <c r="C10" i="7"/>
  <c r="C8" i="7"/>
  <c r="C6" i="7"/>
  <c r="C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4" i="7"/>
  <c r="Q22" i="7"/>
  <c r="P31" i="7"/>
  <c r="P32" i="7"/>
  <c r="P33" i="7"/>
  <c r="P34" i="7"/>
  <c r="P35" i="7"/>
  <c r="P36" i="7"/>
  <c r="P37" i="7"/>
  <c r="P30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P13" i="7"/>
  <c r="P14" i="7"/>
  <c r="P15" i="7"/>
  <c r="P16" i="7"/>
  <c r="P18" i="7"/>
  <c r="P19" i="7"/>
  <c r="P12" i="7"/>
  <c r="P29" i="7"/>
  <c r="P28" i="7"/>
  <c r="P27" i="7"/>
  <c r="P26" i="7"/>
  <c r="P25" i="7"/>
  <c r="P24" i="7"/>
  <c r="P23" i="7"/>
  <c r="P22" i="7"/>
  <c r="P5" i="7"/>
  <c r="P6" i="7"/>
  <c r="P8" i="7"/>
  <c r="P9" i="7"/>
  <c r="P10" i="7"/>
  <c r="I4" i="7" l="1"/>
  <c r="I15" i="7"/>
  <c r="I11" i="7"/>
  <c r="O11" i="7" s="1"/>
  <c r="I7" i="7"/>
  <c r="J4" i="7"/>
  <c r="J16" i="7"/>
  <c r="J12" i="7"/>
  <c r="J8" i="7"/>
  <c r="I22" i="7"/>
  <c r="I24" i="7"/>
  <c r="I26" i="7"/>
  <c r="M28" i="7" s="1"/>
  <c r="I28" i="7"/>
  <c r="N29" i="7" s="1"/>
  <c r="I30" i="7"/>
  <c r="I32" i="7"/>
  <c r="I34" i="7"/>
  <c r="M36" i="7" s="1"/>
  <c r="I36" i="7"/>
  <c r="N37" i="7" s="1"/>
  <c r="I18" i="7"/>
  <c r="N19" i="7" s="1"/>
  <c r="I14" i="7"/>
  <c r="I10" i="7"/>
  <c r="N11" i="7" s="1"/>
  <c r="I6" i="7"/>
  <c r="J19" i="7"/>
  <c r="J15" i="7"/>
  <c r="M15" i="7" s="1"/>
  <c r="J11" i="7"/>
  <c r="J7" i="7"/>
  <c r="M7" i="7" s="1"/>
  <c r="J22" i="7"/>
  <c r="J24" i="7"/>
  <c r="J26" i="7"/>
  <c r="J28" i="7"/>
  <c r="O28" i="7" s="1"/>
  <c r="J30" i="7"/>
  <c r="J32" i="7"/>
  <c r="J34" i="7"/>
  <c r="J36" i="7"/>
  <c r="O36" i="7" s="1"/>
  <c r="I17" i="7"/>
  <c r="I13" i="7"/>
  <c r="I9" i="7"/>
  <c r="I5" i="7"/>
  <c r="J18" i="7"/>
  <c r="O18" i="7" s="1"/>
  <c r="J14" i="7"/>
  <c r="J10" i="7"/>
  <c r="O10" i="7" s="1"/>
  <c r="J6" i="7"/>
  <c r="I23" i="7"/>
  <c r="I25" i="7"/>
  <c r="I27" i="7"/>
  <c r="I29" i="7"/>
  <c r="O29" i="7" s="1"/>
  <c r="I31" i="7"/>
  <c r="I33" i="7"/>
  <c r="I35" i="7"/>
  <c r="I37" i="7"/>
  <c r="O37" i="7" s="1"/>
  <c r="I16" i="7"/>
  <c r="M18" i="7" s="1"/>
  <c r="I12" i="7"/>
  <c r="I8" i="7"/>
  <c r="M10" i="7" s="1"/>
  <c r="I19" i="7"/>
  <c r="O19" i="7" s="1"/>
  <c r="J17" i="7"/>
  <c r="N17" i="7" s="1"/>
  <c r="J13" i="7"/>
  <c r="J9" i="7"/>
  <c r="N9" i="7" s="1"/>
  <c r="J5" i="7"/>
  <c r="J23" i="7"/>
  <c r="J25" i="7"/>
  <c r="M25" i="7" s="1"/>
  <c r="J27" i="7"/>
  <c r="N27" i="7" s="1"/>
  <c r="J29" i="7"/>
  <c r="J31" i="7"/>
  <c r="J33" i="7"/>
  <c r="M33" i="7" s="1"/>
  <c r="J35" i="7"/>
  <c r="N35" i="7" s="1"/>
  <c r="O27" i="7" l="1"/>
  <c r="N28" i="7"/>
  <c r="R28" i="7" s="1"/>
  <c r="M29" i="7"/>
  <c r="R29" i="7" s="1"/>
  <c r="O26" i="7"/>
  <c r="N26" i="7"/>
  <c r="N31" i="7"/>
  <c r="M31" i="7"/>
  <c r="O31" i="7"/>
  <c r="N32" i="7"/>
  <c r="N5" i="7"/>
  <c r="M5" i="7"/>
  <c r="O6" i="7"/>
  <c r="M6" i="7"/>
  <c r="O5" i="7"/>
  <c r="N6" i="7"/>
  <c r="M8" i="7"/>
  <c r="N7" i="7"/>
  <c r="O8" i="7"/>
  <c r="N8" i="7"/>
  <c r="M9" i="7"/>
  <c r="O7" i="7"/>
  <c r="O34" i="7"/>
  <c r="N34" i="7"/>
  <c r="O12" i="7"/>
  <c r="N12" i="7"/>
  <c r="M12" i="7"/>
  <c r="N13" i="7"/>
  <c r="M13" i="7"/>
  <c r="M35" i="7"/>
  <c r="O33" i="7"/>
  <c r="M27" i="7"/>
  <c r="O25" i="7"/>
  <c r="O14" i="7"/>
  <c r="M14" i="7"/>
  <c r="O13" i="7"/>
  <c r="N14" i="7"/>
  <c r="O32" i="7"/>
  <c r="M32" i="7"/>
  <c r="O24" i="7"/>
  <c r="M24" i="7"/>
  <c r="M16" i="7"/>
  <c r="N15" i="7"/>
  <c r="M34" i="7"/>
  <c r="N33" i="7"/>
  <c r="M26" i="7"/>
  <c r="N25" i="7"/>
  <c r="O16" i="7"/>
  <c r="N16" i="7"/>
  <c r="M17" i="7"/>
  <c r="O15" i="7"/>
  <c r="R15" i="7" s="1"/>
  <c r="O35" i="7"/>
  <c r="N36" i="7"/>
  <c r="R36" i="7" s="1"/>
  <c r="M37" i="7"/>
  <c r="O9" i="7"/>
  <c r="N10" i="7"/>
  <c r="R10" i="7" s="1"/>
  <c r="M11" i="7"/>
  <c r="R11" i="7" s="1"/>
  <c r="N23" i="7"/>
  <c r="M23" i="7"/>
  <c r="O23" i="7"/>
  <c r="R23" i="7" s="1"/>
  <c r="N24" i="7"/>
  <c r="O17" i="7"/>
  <c r="N18" i="7"/>
  <c r="R18" i="7" s="1"/>
  <c r="M19" i="7"/>
  <c r="R19" i="7" s="1"/>
  <c r="O30" i="7"/>
  <c r="N30" i="7"/>
  <c r="M30" i="7"/>
  <c r="O22" i="7"/>
  <c r="N22" i="7"/>
  <c r="M22" i="7"/>
  <c r="O4" i="7"/>
  <c r="N4" i="7"/>
  <c r="M4" i="7"/>
  <c r="R17" i="7"/>
  <c r="R7" i="7"/>
  <c r="R37" i="7"/>
  <c r="R35" i="7" l="1"/>
  <c r="R6" i="7"/>
  <c r="R30" i="7"/>
  <c r="R14" i="7"/>
  <c r="R25" i="7"/>
  <c r="R9" i="7"/>
  <c r="R26" i="7"/>
  <c r="R27" i="7"/>
  <c r="R33" i="7"/>
  <c r="R22" i="7"/>
  <c r="R16" i="7"/>
  <c r="R24" i="7"/>
  <c r="R31" i="7"/>
  <c r="R12" i="7"/>
  <c r="R13" i="7"/>
  <c r="R34" i="7"/>
  <c r="R32" i="7"/>
  <c r="R8" i="7"/>
  <c r="R5" i="7"/>
  <c r="R4" i="7"/>
  <c r="T22" i="7" l="1"/>
  <c r="V22" i="7" s="1"/>
  <c r="U5" i="7"/>
  <c r="T23" i="7"/>
  <c r="V23" i="7" s="1"/>
  <c r="U4" i="7"/>
  <c r="U8" i="7" l="1"/>
  <c r="U9" i="7" s="1"/>
  <c r="U10" i="7" s="1"/>
  <c r="F14" i="6"/>
  <c r="E14" i="6"/>
  <c r="F10" i="6"/>
  <c r="E10" i="6"/>
  <c r="D8" i="6"/>
  <c r="D2" i="6"/>
  <c r="F15" i="6"/>
  <c r="E15" i="6"/>
  <c r="F12" i="6"/>
  <c r="E12" i="6"/>
  <c r="F11" i="6"/>
  <c r="E11" i="6"/>
  <c r="F9" i="6"/>
  <c r="E9" i="6"/>
  <c r="E4" i="6"/>
  <c r="F4" i="6"/>
  <c r="E5" i="6"/>
  <c r="F5" i="6"/>
  <c r="E6" i="6"/>
  <c r="F6" i="6"/>
  <c r="F3" i="6"/>
  <c r="E3" i="6"/>
  <c r="D17" i="6" l="1"/>
  <c r="F17" i="6" s="1"/>
  <c r="E8" i="6"/>
  <c r="E2" i="6"/>
  <c r="F2" i="6"/>
  <c r="F8" i="6"/>
  <c r="E17" i="6"/>
  <c r="C25" i="4"/>
  <c r="C13" i="4"/>
  <c r="C14" i="4"/>
  <c r="G3" i="4"/>
  <c r="G5" i="4"/>
  <c r="C17" i="4"/>
  <c r="C16" i="4"/>
  <c r="G6" i="4"/>
  <c r="C6" i="4"/>
  <c r="C4" i="4"/>
  <c r="C5" i="4"/>
  <c r="C18" i="4" l="1"/>
  <c r="C22" i="4" s="1"/>
  <c r="G4" i="4"/>
  <c r="E12" i="3"/>
  <c r="K3" i="4" l="1"/>
  <c r="K5" i="4"/>
  <c r="K4" i="4"/>
  <c r="E8" i="3"/>
  <c r="D8" i="3"/>
  <c r="C9" i="4" l="1"/>
  <c r="B31" i="3"/>
  <c r="D18" i="3" l="1"/>
  <c r="E18" i="3" s="1"/>
  <c r="F18" i="3" s="1"/>
  <c r="D17" i="3"/>
  <c r="E17" i="3" s="1"/>
  <c r="F17" i="3" s="1"/>
  <c r="D16" i="3"/>
  <c r="E16" i="3" s="1"/>
  <c r="F16" i="3" s="1"/>
  <c r="D5" i="3"/>
  <c r="E5" i="3" s="1"/>
  <c r="F5" i="3" s="1"/>
  <c r="D6" i="3"/>
  <c r="E6" i="3" s="1"/>
  <c r="F6" i="3" s="1"/>
  <c r="D7" i="3"/>
  <c r="E7" i="3" s="1"/>
  <c r="F7" i="3" s="1"/>
  <c r="D11" i="3"/>
  <c r="E11" i="3" s="1"/>
  <c r="F11" i="3" s="1"/>
  <c r="D12" i="3"/>
  <c r="F12" i="3" s="1"/>
  <c r="D13" i="3"/>
  <c r="E13" i="3" s="1"/>
  <c r="F13" i="3" s="1"/>
  <c r="C19" i="4" l="1"/>
  <c r="F8" i="3"/>
  <c r="G24" i="1"/>
  <c r="C27" i="4" l="1"/>
  <c r="C28" i="4"/>
  <c r="F19" i="1"/>
  <c r="E19" i="1"/>
  <c r="H16" i="1"/>
  <c r="H19" i="1" s="1"/>
  <c r="I16" i="1"/>
  <c r="H17" i="1"/>
  <c r="I17" i="1"/>
  <c r="I15" i="1"/>
  <c r="H15" i="1"/>
  <c r="I18" i="1" l="1"/>
  <c r="I19" i="1" s="1"/>
  <c r="H18" i="1"/>
  <c r="B25" i="1"/>
  <c r="B7" i="1"/>
  <c r="B9" i="1" s="1"/>
  <c r="B8" i="1" l="1"/>
  <c r="B10" i="1"/>
  <c r="B11" i="1" s="1"/>
  <c r="B13" i="1" s="1"/>
</calcChain>
</file>

<file path=xl/connections.xml><?xml version="1.0" encoding="utf-8"?>
<connections xmlns="http://schemas.openxmlformats.org/spreadsheetml/2006/main">
  <connection id="1" name="high" type="6" refreshedVersion="2" background="1" saveData="1">
    <textPr codePage="437" sourceFile="C:\Documents and Settings\Dan\Desktop\high.txp" delimited="0">
      <textFields count="2">
        <textField/>
        <textField position="9"/>
      </textFields>
    </textPr>
  </connection>
  <connection id="2" name="low" type="6" refreshedVersion="2" background="1" saveData="1">
    <textPr codePage="437" sourceFile="C:\Documents and Settings\Dan\Desktop\low.txp" delimited="0">
      <textFields count="2">
        <textField/>
        <textField position="10"/>
      </textFields>
    </textPr>
  </connection>
</connections>
</file>

<file path=xl/sharedStrings.xml><?xml version="1.0" encoding="utf-8"?>
<sst xmlns="http://schemas.openxmlformats.org/spreadsheetml/2006/main" count="368" uniqueCount="245">
  <si>
    <t>Battery Life</t>
  </si>
  <si>
    <t>mAh</t>
  </si>
  <si>
    <t>Logging Draw</t>
  </si>
  <si>
    <t>mA</t>
  </si>
  <si>
    <t>Time Per Sample</t>
  </si>
  <si>
    <t>Sample Interval</t>
  </si>
  <si>
    <t>sec</t>
  </si>
  <si>
    <t>min</t>
  </si>
  <si>
    <t>Percent Time Sampling</t>
  </si>
  <si>
    <t>Hours Sampling/Day</t>
  </si>
  <si>
    <t>Current Use/Year</t>
  </si>
  <si>
    <t>Percent Time Not Sampling</t>
  </si>
  <si>
    <t>Sleep Draw</t>
  </si>
  <si>
    <t>Hours Not Sampling/Day</t>
  </si>
  <si>
    <t>Current Use/Day</t>
  </si>
  <si>
    <t>MicroSD Breakout Card</t>
  </si>
  <si>
    <t>Thermistor</t>
  </si>
  <si>
    <t>Total Cost</t>
  </si>
  <si>
    <t>Micro SD Card</t>
  </si>
  <si>
    <t>w</t>
  </si>
  <si>
    <t>L</t>
  </si>
  <si>
    <t>PowerBoost Card</t>
  </si>
  <si>
    <t>PCB</t>
  </si>
  <si>
    <t>Battery</t>
  </si>
  <si>
    <t>Headers, Resistors, Batt holder</t>
  </si>
  <si>
    <t>l</t>
  </si>
  <si>
    <t>Micro Arduinio (no headers)</t>
  </si>
  <si>
    <t>%</t>
  </si>
  <si>
    <t>Hrs</t>
  </si>
  <si>
    <t>ds3234 registers</t>
  </si>
  <si>
    <t>oscillator started</t>
  </si>
  <si>
    <t>value on startup</t>
  </si>
  <si>
    <t>value we want</t>
  </si>
  <si>
    <t>EOSC</t>
  </si>
  <si>
    <t>BBSQW</t>
  </si>
  <si>
    <t>CONV</t>
  </si>
  <si>
    <t>RS2</t>
  </si>
  <si>
    <t>RS1</t>
  </si>
  <si>
    <t>INTCN</t>
  </si>
  <si>
    <t>A2IE</t>
  </si>
  <si>
    <t>A1IE</t>
  </si>
  <si>
    <t>batt backed sqw on</t>
  </si>
  <si>
    <t>batt backed sqw off</t>
  </si>
  <si>
    <t>convert temp</t>
  </si>
  <si>
    <t>don’t convert temp</t>
  </si>
  <si>
    <t>sqw freq (w/RS2)</t>
  </si>
  <si>
    <t>sqw freq (w/RS1)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</si>
  <si>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</si>
  <si>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</si>
  <si>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</si>
  <si>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</si>
  <si>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</si>
  <si>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</si>
  <si>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</si>
  <si>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</si>
  <si>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enable int/sqw</t>
  </si>
  <si>
    <t>disable int/sqw</t>
  </si>
  <si>
    <t>0 (set to 1 Hz)</t>
  </si>
  <si>
    <t>alarm 2 enable</t>
  </si>
  <si>
    <t>alarm 1 enable</t>
  </si>
  <si>
    <t>alarm 2 disable</t>
  </si>
  <si>
    <t>alarm 1 disable</t>
  </si>
  <si>
    <t>0Eh/8Eh</t>
  </si>
  <si>
    <t>0Fh/8Fh</t>
  </si>
  <si>
    <t>OSF</t>
  </si>
  <si>
    <t>flags</t>
  </si>
  <si>
    <t>oscillator not stopped</t>
  </si>
  <si>
    <t>osciallator may have stopped</t>
  </si>
  <si>
    <t>BB32Khz</t>
  </si>
  <si>
    <t xml:space="preserve">no batt backed 32 kHz output </t>
  </si>
  <si>
    <t>0?</t>
  </si>
  <si>
    <t>CRATE1</t>
  </si>
  <si>
    <t>CRATE0</t>
  </si>
  <si>
    <t>?</t>
  </si>
  <si>
    <t>change sample rate</t>
  </si>
  <si>
    <t>EN32KHz</t>
  </si>
  <si>
    <t>disable 32Khz output</t>
  </si>
  <si>
    <t>enable 32KHz Output</t>
  </si>
  <si>
    <t>enable batt backed 32KHz output</t>
  </si>
  <si>
    <t>alarm 1 has tripped</t>
  </si>
  <si>
    <t>alarm 2 has tripped</t>
  </si>
  <si>
    <t>alarm 2 has not tripped</t>
  </si>
  <si>
    <t>alarm 1 has not tripped</t>
  </si>
  <si>
    <t>0 (reset every measurement)</t>
  </si>
  <si>
    <t>A1M4</t>
  </si>
  <si>
    <t>A1M3</t>
  </si>
  <si>
    <t>A1M2</t>
  </si>
  <si>
    <t>A1M1</t>
  </si>
  <si>
    <t>want all at 0 (alarm when day, hr, min, seconds match alarm 1)</t>
  </si>
  <si>
    <t>stop oscillator when switch to battery power</t>
  </si>
  <si>
    <t>want at 0 (alarm when date matches, not day of week)</t>
  </si>
  <si>
    <t>DY/DT</t>
  </si>
  <si>
    <t>Deadon RTC</t>
  </si>
  <si>
    <t>mV</t>
  </si>
  <si>
    <t>bits</t>
  </si>
  <si>
    <t>V Range</t>
  </si>
  <si>
    <t>R2</t>
  </si>
  <si>
    <t>Incremental R Change</t>
  </si>
  <si>
    <t>min 4 ohm resolution needed for +/- 0.01C increments.  Should probably use 16 bit ADC</t>
  </si>
  <si>
    <t>mV accuracy</t>
  </si>
  <si>
    <t>Vrange</t>
  </si>
  <si>
    <t>+/- %</t>
  </si>
  <si>
    <t>Spent</t>
  </si>
  <si>
    <t>PCB Thru Hole 1.0</t>
  </si>
  <si>
    <t>Adafruit Parts</t>
  </si>
  <si>
    <t>DigiKey Parts</t>
  </si>
  <si>
    <t>Radioshack</t>
  </si>
  <si>
    <t>ADC</t>
  </si>
  <si>
    <t>VREF</t>
  </si>
  <si>
    <t>ADC INL</t>
  </si>
  <si>
    <t>Assembly</t>
  </si>
  <si>
    <t>DigiKey First Test Parts</t>
  </si>
  <si>
    <t>SD Card</t>
  </si>
  <si>
    <t>PCB 2.0</t>
  </si>
  <si>
    <t>Test Parts 2.0</t>
  </si>
  <si>
    <t>Test Assy</t>
  </si>
  <si>
    <t>PCB Parts</t>
  </si>
  <si>
    <t>G</t>
  </si>
  <si>
    <t>Resistance (Ω)</t>
  </si>
  <si>
    <t>Temp (°C)</t>
  </si>
  <si>
    <t>10,000 Ω @ +25°C</t>
  </si>
  <si>
    <t>Resistance</t>
  </si>
  <si>
    <t>Temp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</si>
  <si>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T1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T1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</si>
  <si>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T3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T3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</si>
  <si>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</si>
  <si>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</si>
  <si>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T</t>
    </r>
    <r>
      <rPr>
        <vertAlign val="subscript"/>
        <sz val="11"/>
        <color theme="1"/>
        <rFont val="Calibri"/>
        <family val="2"/>
        <scheme val="minor"/>
      </rPr>
      <t>mid-point</t>
    </r>
  </si>
  <si>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</si>
  <si>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min+0.05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</si>
  <si>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max-0.05</t>
    </r>
  </si>
  <si>
    <t>W</t>
  </si>
  <si>
    <r>
      <t>R</t>
    </r>
    <r>
      <rPr>
        <vertAlign val="subscript"/>
        <sz val="11"/>
        <color theme="1"/>
        <rFont val="Calibri"/>
        <family val="2"/>
        <scheme val="minor"/>
      </rPr>
      <t>T1</t>
    </r>
  </si>
  <si>
    <r>
      <t>R</t>
    </r>
    <r>
      <rPr>
        <vertAlign val="subscript"/>
        <sz val="11"/>
        <color theme="1"/>
        <rFont val="Calibri"/>
        <family val="2"/>
        <scheme val="minor"/>
      </rPr>
      <t>T3</t>
    </r>
  </si>
  <si>
    <t>a</t>
  </si>
  <si>
    <t>b</t>
  </si>
  <si>
    <t>c</t>
  </si>
  <si>
    <t>coefficients</t>
  </si>
  <si>
    <r>
      <t>Ideal R</t>
    </r>
    <r>
      <rPr>
        <b/>
        <vertAlign val="subscript"/>
        <sz val="11"/>
        <color theme="1"/>
        <rFont val="Calibri"/>
        <family val="2"/>
        <scheme val="minor"/>
      </rPr>
      <t>s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</si>
  <si>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</si>
  <si>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</si>
  <si>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OMIN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</si>
  <si>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OMAX</t>
    </r>
  </si>
  <si>
    <r>
      <t>V</t>
    </r>
    <r>
      <rPr>
        <vertAlign val="subscript"/>
        <sz val="11"/>
        <color theme="1"/>
        <rFont val="Calibri"/>
        <family val="2"/>
        <scheme val="minor"/>
      </rPr>
      <t>ADCMAX</t>
    </r>
  </si>
  <si>
    <r>
      <t>V</t>
    </r>
    <r>
      <rPr>
        <vertAlign val="subscript"/>
        <sz val="11"/>
        <color theme="1"/>
        <rFont val="Calibri"/>
        <family val="2"/>
        <scheme val="minor"/>
      </rPr>
      <t>ADCMIN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</si>
  <si>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OFF</t>
    </r>
  </si>
  <si>
    <r>
      <t>R</t>
    </r>
    <r>
      <rPr>
        <vertAlign val="subscript"/>
        <sz val="11"/>
        <color theme="1"/>
        <rFont val="Calibri"/>
        <family val="2"/>
        <scheme val="minor"/>
      </rPr>
      <t>F</t>
    </r>
  </si>
  <si>
    <t>Actual RF</t>
  </si>
  <si>
    <t>Actual G</t>
  </si>
  <si>
    <t>VADCMin</t>
  </si>
  <si>
    <t>VADCMax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</si>
  <si>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</si>
  <si>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Actual R</t>
    </r>
    <r>
      <rPr>
        <b/>
        <vertAlign val="subscript"/>
        <sz val="11"/>
        <color theme="1"/>
        <rFont val="Calibri"/>
        <family val="2"/>
        <scheme val="minor"/>
      </rPr>
      <t>s</t>
    </r>
  </si>
  <si>
    <t>&lt;----------</t>
  </si>
  <si>
    <t>Processor and "Breakout Boards" (Pre-made circuits)</t>
  </si>
  <si>
    <t>Circuit Board Parts</t>
  </si>
  <si>
    <t>ea.</t>
  </si>
  <si>
    <t>qty 25</t>
  </si>
  <si>
    <t>qty 50</t>
  </si>
  <si>
    <t>Circuit Board Assembly</t>
  </si>
  <si>
    <r>
      <t>+/- 0.05</t>
    </r>
    <r>
      <rPr>
        <sz val="11"/>
        <color theme="1"/>
        <rFont val="Calibri"/>
        <family val="2"/>
      </rPr>
      <t>° C Thermistor</t>
    </r>
  </si>
  <si>
    <t>&lt;---- NO P.O Required :-)</t>
  </si>
  <si>
    <t>Battery Life (Lithium AA)</t>
  </si>
  <si>
    <t>days</t>
  </si>
  <si>
    <t>years</t>
  </si>
  <si>
    <t>Battery Life (Standard AA)</t>
  </si>
  <si>
    <t>Estimated Battery Life</t>
  </si>
  <si>
    <r>
      <t>Min R</t>
    </r>
    <r>
      <rPr>
        <vertAlign val="subscript"/>
        <sz val="11"/>
        <color theme="1"/>
        <rFont val="Calibri"/>
        <family val="2"/>
        <scheme val="minor"/>
      </rPr>
      <t>1</t>
    </r>
  </si>
  <si>
    <r>
      <t>Min R</t>
    </r>
    <r>
      <rPr>
        <vertAlign val="subscript"/>
        <sz val="11"/>
        <color theme="1"/>
        <rFont val="Calibri"/>
        <family val="2"/>
        <scheme val="minor"/>
      </rPr>
      <t>TH</t>
    </r>
  </si>
  <si>
    <r>
      <t>Max R</t>
    </r>
    <r>
      <rPr>
        <vertAlign val="subscript"/>
        <sz val="11"/>
        <color theme="1"/>
        <rFont val="Calibri"/>
        <family val="2"/>
        <scheme val="minor"/>
      </rPr>
      <t>1</t>
    </r>
  </si>
  <si>
    <r>
      <t>Max R</t>
    </r>
    <r>
      <rPr>
        <vertAlign val="subscript"/>
        <sz val="11"/>
        <color theme="1"/>
        <rFont val="Calibri"/>
        <family val="2"/>
        <scheme val="minor"/>
      </rPr>
      <t>TH</t>
    </r>
  </si>
  <si>
    <t>R1</t>
  </si>
  <si>
    <t>R3</t>
  </si>
  <si>
    <t>RTH</t>
  </si>
  <si>
    <t>Vmin</t>
  </si>
  <si>
    <t>Vmax</t>
  </si>
  <si>
    <t>Min temp</t>
  </si>
  <si>
    <r>
      <t xml:space="preserve">Temp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</si>
  <si>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Max Temp</t>
  </si>
  <si>
    <t>Resistor value</t>
  </si>
  <si>
    <t>Ohm</t>
  </si>
  <si>
    <t>Tolerance</t>
  </si>
  <si>
    <t>Temp Coeff</t>
  </si>
  <si>
    <t>(ppm/C)</t>
  </si>
  <si>
    <t>Max Voltage</t>
  </si>
  <si>
    <t>Min Voltage</t>
  </si>
  <si>
    <r>
      <t>V</t>
    </r>
    <r>
      <rPr>
        <vertAlign val="subscript"/>
        <sz val="11"/>
        <color theme="1"/>
        <rFont val="Calibri"/>
        <family val="2"/>
        <scheme val="minor"/>
      </rPr>
      <t>CM</t>
    </r>
  </si>
  <si>
    <r>
      <t>Offset</t>
    </r>
    <r>
      <rPr>
        <vertAlign val="subscript"/>
        <sz val="11"/>
        <color theme="1"/>
        <rFont val="Calibri"/>
        <family val="2"/>
        <scheme val="minor"/>
      </rPr>
      <t>sensor</t>
    </r>
    <r>
      <rPr>
        <sz val="11"/>
        <color theme="1"/>
        <rFont val="Calibri"/>
        <family val="2"/>
        <scheme val="minor"/>
      </rPr>
      <t>%</t>
    </r>
  </si>
  <si>
    <r>
      <t>Gain</t>
    </r>
    <r>
      <rPr>
        <vertAlign val="subscript"/>
        <sz val="11"/>
        <color theme="1"/>
        <rFont val="Calibri"/>
        <family val="2"/>
        <scheme val="minor"/>
      </rPr>
      <t>total,opt</t>
    </r>
  </si>
  <si>
    <r>
      <t>Gain</t>
    </r>
    <r>
      <rPr>
        <vertAlign val="subscript"/>
        <sz val="11"/>
        <color theme="1"/>
        <rFont val="Calibri"/>
        <family val="2"/>
        <scheme val="minor"/>
      </rPr>
      <t>min</t>
    </r>
  </si>
  <si>
    <t>V=IR</t>
  </si>
  <si>
    <t>S</t>
  </si>
  <si>
    <t>S_Raw</t>
  </si>
  <si>
    <t>Gain_S</t>
  </si>
  <si>
    <t>Offset_S</t>
  </si>
  <si>
    <t>Tcg</t>
  </si>
  <si>
    <t>Tco</t>
  </si>
  <si>
    <t>T_Raw</t>
  </si>
  <si>
    <t>SOT_tcg</t>
  </si>
  <si>
    <t>SOT_tco</t>
  </si>
  <si>
    <t>SOT_sens</t>
  </si>
  <si>
    <t>SENS_shift</t>
  </si>
  <si>
    <t>Corrected sensor reading output via I2C™ or SPI; range [0HEX to FFFFFFHEX]</t>
  </si>
  <si>
    <t>Raw sensor reading from ADC after AZ correction; range [-0x7FFFF, 0x7FFFF]</t>
  </si>
  <si>
    <t>Sensor gain term; range [-0x7FFFF, 0x7FFFF]</t>
  </si>
  <si>
    <t>Sensor offset term; range [-0x7FFFF, 0x7FFFF]</t>
  </si>
  <si>
    <t>Temperature coefficient gain term; range [-0x7FFFF, 0x7FFFF]</t>
  </si>
  <si>
    <t>Temperature coefficient offset term; range [-0x7FFFF, 0x7FFFF]</t>
  </si>
  <si>
    <t>Raw temperature reading after AZ correction; range [-0x7FFFF, 0x7FFFF]</t>
  </si>
  <si>
    <t>Second-order term for Tcg non-linearity; range [-0x7FFFF, 0x7FFFF]</t>
  </si>
  <si>
    <t>Second-order term for Tco non-linearity; range [-0x7FFFF, 0x7FFFF]</t>
  </si>
  <si>
    <t>Second-order term for sensor non-linearity; range [-0x7FFFF, 0x7FFFF]</t>
  </si>
  <si>
    <t>post-calibration, post-assembly sensor offset shift; range [-0x7FFFF, 0x7FFFF]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</si>
  <si>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</si>
  <si>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</si>
  <si>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Z</t>
    </r>
    <r>
      <rPr>
        <vertAlign val="subscript"/>
        <sz val="11"/>
        <color theme="1"/>
        <rFont val="Calibri"/>
        <family val="2"/>
        <scheme val="minor"/>
      </rPr>
      <t>SP</t>
    </r>
  </si>
  <si>
    <t>D7A1C0</t>
  </si>
  <si>
    <t>Vishay 0.005%</t>
  </si>
  <si>
    <t>RT</t>
  </si>
  <si>
    <t>Vin</t>
  </si>
  <si>
    <t>Vbridge</t>
  </si>
  <si>
    <t>gain</t>
  </si>
  <si>
    <t>adc error (mV)</t>
  </si>
  <si>
    <t>adc error (V)</t>
  </si>
  <si>
    <t>resolution needed (mV)</t>
  </si>
  <si>
    <t>resolution (V)</t>
  </si>
  <si>
    <t>resolution (mV)</t>
  </si>
  <si>
    <t>&lt;-- Using this</t>
  </si>
  <si>
    <t>&lt;-- Need to be here or better</t>
  </si>
  <si>
    <t>accuracy (%)</t>
  </si>
  <si>
    <t>diff</t>
  </si>
  <si>
    <t>&lt;--OK</t>
  </si>
  <si>
    <t>f (khZ)</t>
  </si>
  <si>
    <t>f</t>
  </si>
  <si>
    <t>res</t>
  </si>
  <si>
    <t>50k</t>
  </si>
  <si>
    <t>10k</t>
  </si>
  <si>
    <t>http://www.vishay.com/docs/29003/ntc0402e3t.pdf</t>
  </si>
  <si>
    <t>22k</t>
  </si>
  <si>
    <t>diff (us)</t>
  </si>
  <si>
    <t>diff (s)</t>
  </si>
  <si>
    <t>vmeasure</t>
  </si>
  <si>
    <t>output code</t>
  </si>
  <si>
    <t>vdd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</si>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</sst>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0.0"/>
    <numFmt numFmtId="166" formatCode="0.0000"/>
    <numFmt numFmtId="167" formatCode="0.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1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/>
    <xf numFmtId="0" fontId="0" fillId="2" borderId="2" xfId="0" applyFill="1" applyBorder="1"/>
    <xf numFmtId="164" fontId="2" fillId="2" borderId="1" xfId="0" applyNumberFormat="1" applyFont="1" applyFill="1" applyBorder="1"/>
    <xf numFmtId="0" fontId="2" fillId="0" borderId="0" xfId="0" applyFont="1"/>
    <xf numFmtId="0" fontId="0" fillId="0" borderId="3" xfId="0" applyBorder="1" applyAlignment="1">
      <alignment horizontal="right"/>
    </xf>
    <xf numFmtId="0" fontId="0" fillId="0" borderId="3" xfId="0" applyBorder="1"/>
    <xf numFmtId="166" fontId="0" fillId="0" borderId="3" xfId="0" applyNumberFormat="1" applyBorder="1"/>
    <xf numFmtId="0" fontId="0" fillId="0" borderId="3" xfId="0" quotePrefix="1" applyBorder="1"/>
    <xf numFmtId="164" fontId="0" fillId="0" borderId="3" xfId="0" applyNumberFormat="1" applyBorder="1"/>
    <xf numFmtId="4" fontId="3" fillId="0" borderId="4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0" borderId="3" xfId="0" applyFont="1" applyBorder="1"/>
    <xf numFmtId="0" fontId="0" fillId="0" borderId="3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67" fontId="0" fillId="0" borderId="3" xfId="0" applyNumberFormat="1" applyFill="1" applyBorder="1"/>
    <xf numFmtId="167" fontId="0" fillId="0" borderId="0" xfId="0" applyNumberFormat="1" applyFill="1" applyBorder="1"/>
    <xf numFmtId="0" fontId="0" fillId="0" borderId="0" xfId="0" applyFill="1" applyBorder="1"/>
    <xf numFmtId="167" fontId="0" fillId="2" borderId="3" xfId="0" applyNumberFormat="1" applyFill="1" applyBorder="1"/>
    <xf numFmtId="0" fontId="0" fillId="0" borderId="0" xfId="0" applyBorder="1"/>
    <xf numFmtId="0" fontId="2" fillId="2" borderId="3" xfId="0" applyFont="1" applyFill="1" applyBorder="1"/>
    <xf numFmtId="2" fontId="2" fillId="2" borderId="3" xfId="0" applyNumberFormat="1" applyFont="1" applyFill="1" applyBorder="1"/>
    <xf numFmtId="0" fontId="0" fillId="0" borderId="0" xfId="0" quotePrefix="1"/>
    <xf numFmtId="164" fontId="2" fillId="0" borderId="0" xfId="0" applyNumberFormat="1" applyFont="1"/>
    <xf numFmtId="164" fontId="0" fillId="0" borderId="0" xfId="0" applyNumberFormat="1" applyFont="1"/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2" fillId="2" borderId="17" xfId="0" applyNumberFormat="1" applyFont="1" applyFill="1" applyBorder="1"/>
    <xf numFmtId="164" fontId="2" fillId="2" borderId="18" xfId="0" applyNumberFormat="1" applyFont="1" applyFill="1" applyBorder="1"/>
    <xf numFmtId="0" fontId="0" fillId="2" borderId="2" xfId="0" quotePrefix="1" applyFill="1" applyBorder="1"/>
    <xf numFmtId="0" fontId="0" fillId="2" borderId="17" xfId="0" applyFill="1" applyBorder="1"/>
    <xf numFmtId="0" fontId="0" fillId="2" borderId="18" xfId="0" applyFill="1" applyBorder="1"/>
    <xf numFmtId="0" fontId="2" fillId="2" borderId="2" xfId="0" applyFont="1" applyFill="1" applyBorder="1"/>
    <xf numFmtId="0" fontId="2" fillId="2" borderId="17" xfId="0" applyFont="1" applyFill="1" applyBorder="1"/>
    <xf numFmtId="0" fontId="0" fillId="0" borderId="0" xfId="0" applyAlignment="1">
      <alignment wrapText="1"/>
    </xf>
    <xf numFmtId="4" fontId="0" fillId="0" borderId="0" xfId="0" applyNumberFormat="1"/>
    <xf numFmtId="4" fontId="0" fillId="2" borderId="0" xfId="0" applyNumberFormat="1" applyFill="1" applyAlignment="1">
      <alignment horizontal="center"/>
    </xf>
    <xf numFmtId="4" fontId="0" fillId="2" borderId="0" xfId="0" applyNumberFormat="1" applyFill="1"/>
    <xf numFmtId="4" fontId="0" fillId="0" borderId="0" xfId="0" applyNumberFormat="1" applyFill="1"/>
    <xf numFmtId="4" fontId="0" fillId="0" borderId="0" xfId="0" applyNumberFormat="1" applyFill="1" applyAlignment="1">
      <alignment horizontal="center"/>
    </xf>
    <xf numFmtId="0" fontId="2" fillId="2" borderId="1" xfId="0" applyFont="1" applyFill="1" applyBorder="1"/>
    <xf numFmtId="4" fontId="9" fillId="0" borderId="0" xfId="1" applyNumberFormat="1" applyAlignment="1">
      <alignment horizontal="center"/>
    </xf>
    <xf numFmtId="10" fontId="0" fillId="0" borderId="0" xfId="0" applyNumberFormat="1"/>
    <xf numFmtId="0" fontId="0" fillId="0" borderId="3" xfId="0" applyBorder="1" applyAlignment="1">
      <alignment wrapText="1"/>
    </xf>
    <xf numFmtId="2" fontId="0" fillId="0" borderId="3" xfId="0" applyNumberFormat="1" applyBorder="1"/>
    <xf numFmtId="2" fontId="0" fillId="2" borderId="3" xfId="0" applyNumberFormat="1" applyFill="1" applyBorder="1"/>
    <xf numFmtId="168" fontId="0" fillId="0" borderId="3" xfId="0" applyNumberFormat="1" applyBorder="1"/>
    <xf numFmtId="0" fontId="0" fillId="3" borderId="3" xfId="0" applyFill="1" applyBorder="1"/>
    <xf numFmtId="168" fontId="0" fillId="3" borderId="3" xfId="0" applyNumberFormat="1" applyFill="1" applyBorder="1"/>
    <xf numFmtId="2" fontId="0" fillId="3" borderId="3" xfId="0" applyNumberFormat="1" applyFill="1" applyBorder="1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igh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2" sqref="A22"/>
    </sheetView>
  </sheetViews>
  <sheetFormatPr defaultRowHeight="15" x14ac:dyDescent="0.25"/>
  <cols>
    <col min="1" max="1" width="28.5703125" customWidth="1"/>
    <col min="7" max="7" width="21.42578125" bestFit="1" customWidth="1"/>
    <col min="11" max="11" width="19.28515625" customWidth="1"/>
  </cols>
  <sheetData>
    <row r="1" spans="1:9" x14ac:dyDescent="0.25">
      <c r="A1" t="s">
        <v>0</v>
      </c>
      <c r="B1">
        <v>3000</v>
      </c>
      <c r="C1" t="s">
        <v>1</v>
      </c>
    </row>
    <row r="3" spans="1:9" x14ac:dyDescent="0.25">
      <c r="A3" t="s">
        <v>2</v>
      </c>
      <c r="B3" s="1">
        <v>100</v>
      </c>
      <c r="C3" t="s">
        <v>3</v>
      </c>
    </row>
    <row r="4" spans="1:9" x14ac:dyDescent="0.25">
      <c r="A4" t="s">
        <v>12</v>
      </c>
      <c r="B4" s="1">
        <v>0.05</v>
      </c>
      <c r="C4" t="s">
        <v>3</v>
      </c>
    </row>
    <row r="5" spans="1:9" x14ac:dyDescent="0.25">
      <c r="A5" t="s">
        <v>5</v>
      </c>
      <c r="B5" s="1">
        <v>60</v>
      </c>
      <c r="C5" t="s">
        <v>7</v>
      </c>
    </row>
    <row r="6" spans="1:9" x14ac:dyDescent="0.25">
      <c r="A6" t="s">
        <v>4</v>
      </c>
      <c r="B6" s="1">
        <v>0.5</v>
      </c>
      <c r="C6" t="s">
        <v>6</v>
      </c>
    </row>
    <row r="7" spans="1:9" x14ac:dyDescent="0.25">
      <c r="A7" t="s">
        <v>8</v>
      </c>
      <c r="B7">
        <f>B6/B5/60</f>
        <v>1.3888888888888889E-4</v>
      </c>
      <c r="C7" t="s">
        <v>27</v>
      </c>
    </row>
    <row r="8" spans="1:9" x14ac:dyDescent="0.25">
      <c r="A8" t="s">
        <v>11</v>
      </c>
      <c r="B8">
        <f>1-B7</f>
        <v>0.99986111111111109</v>
      </c>
      <c r="C8" t="s">
        <v>27</v>
      </c>
    </row>
    <row r="9" spans="1:9" x14ac:dyDescent="0.25">
      <c r="A9" t="s">
        <v>9</v>
      </c>
      <c r="B9">
        <f>B7*24</f>
        <v>3.3333333333333331E-3</v>
      </c>
      <c r="C9" t="s">
        <v>28</v>
      </c>
    </row>
    <row r="10" spans="1:9" x14ac:dyDescent="0.25">
      <c r="A10" t="s">
        <v>13</v>
      </c>
      <c r="B10">
        <f>24-B9</f>
        <v>23.996666666666666</v>
      </c>
      <c r="C10" t="s">
        <v>28</v>
      </c>
    </row>
    <row r="11" spans="1:9" x14ac:dyDescent="0.25">
      <c r="A11" t="s">
        <v>14</v>
      </c>
      <c r="B11">
        <f>B9*B3+B4*B10</f>
        <v>1.5331666666666666</v>
      </c>
      <c r="C11" t="s">
        <v>1</v>
      </c>
    </row>
    <row r="13" spans="1:9" x14ac:dyDescent="0.25">
      <c r="A13" t="s">
        <v>10</v>
      </c>
      <c r="B13">
        <f>B11*365</f>
        <v>559.60583333333329</v>
      </c>
      <c r="C13" t="s">
        <v>1</v>
      </c>
    </row>
    <row r="14" spans="1:9" x14ac:dyDescent="0.25">
      <c r="E14" t="s">
        <v>19</v>
      </c>
      <c r="F14" t="s">
        <v>20</v>
      </c>
      <c r="H14" t="s">
        <v>19</v>
      </c>
      <c r="I14" t="s">
        <v>25</v>
      </c>
    </row>
    <row r="15" spans="1:9" x14ac:dyDescent="0.25">
      <c r="A15" t="s">
        <v>26</v>
      </c>
      <c r="B15" s="2">
        <v>20.66</v>
      </c>
      <c r="E15">
        <v>18</v>
      </c>
      <c r="F15">
        <v>48</v>
      </c>
      <c r="H15" s="3">
        <f>E15/25.4</f>
        <v>0.70866141732283472</v>
      </c>
      <c r="I15" s="3">
        <f>F15/25.4</f>
        <v>1.8897637795275593</v>
      </c>
    </row>
    <row r="16" spans="1:9" x14ac:dyDescent="0.25">
      <c r="A16" t="s">
        <v>15</v>
      </c>
      <c r="B16" s="2">
        <v>8.9600000000000009</v>
      </c>
      <c r="E16">
        <v>32</v>
      </c>
      <c r="F16">
        <v>25</v>
      </c>
      <c r="H16" s="3">
        <f t="shared" ref="H16:H18" si="0">E16/25.4</f>
        <v>1.2598425196850394</v>
      </c>
      <c r="I16" s="3">
        <f t="shared" ref="I16:I18" si="1">F16/25.4</f>
        <v>0.98425196850393704</v>
      </c>
    </row>
    <row r="17" spans="1:10" x14ac:dyDescent="0.25">
      <c r="A17" t="s">
        <v>92</v>
      </c>
      <c r="B17" s="2">
        <v>17.96</v>
      </c>
      <c r="E17">
        <v>31</v>
      </c>
      <c r="F17">
        <v>24</v>
      </c>
      <c r="H17" s="3">
        <f t="shared" si="0"/>
        <v>1.2204724409448819</v>
      </c>
      <c r="I17" s="3">
        <f t="shared" si="1"/>
        <v>0.94488188976377963</v>
      </c>
    </row>
    <row r="18" spans="1:10" x14ac:dyDescent="0.25">
      <c r="A18" t="s">
        <v>21</v>
      </c>
      <c r="B18" s="2">
        <v>8.9600000000000009</v>
      </c>
      <c r="E18">
        <v>28</v>
      </c>
      <c r="F18">
        <v>22</v>
      </c>
      <c r="H18" s="3">
        <f t="shared" si="0"/>
        <v>1.1023622047244095</v>
      </c>
      <c r="I18" s="3">
        <f t="shared" si="1"/>
        <v>0.86614173228346458</v>
      </c>
      <c r="J18" s="3"/>
    </row>
    <row r="19" spans="1:10" x14ac:dyDescent="0.25">
      <c r="B19" s="2"/>
      <c r="E19">
        <f>E17/25.4</f>
        <v>1.2204724409448819</v>
      </c>
      <c r="F19">
        <f>(SUM(F15:F18)-F17)/25.4</f>
        <v>3.7401574803149606</v>
      </c>
      <c r="H19" s="3">
        <f>H16</f>
        <v>1.2598425196850394</v>
      </c>
      <c r="I19" s="3">
        <f>SUM(I15:I18)-I17</f>
        <v>3.7401574803149611</v>
      </c>
    </row>
    <row r="20" spans="1:10" x14ac:dyDescent="0.25">
      <c r="A20" t="s">
        <v>18</v>
      </c>
      <c r="B20" s="2">
        <v>4</v>
      </c>
    </row>
    <row r="21" spans="1:10" x14ac:dyDescent="0.25">
      <c r="A21" t="s">
        <v>116</v>
      </c>
      <c r="B21" s="2">
        <v>24</v>
      </c>
    </row>
    <row r="22" spans="1:10" x14ac:dyDescent="0.25">
      <c r="A22" t="s">
        <v>22</v>
      </c>
      <c r="B22" s="2">
        <v>2</v>
      </c>
    </row>
    <row r="23" spans="1:10" ht="15.75" thickBot="1" x14ac:dyDescent="0.3">
      <c r="A23" t="s">
        <v>110</v>
      </c>
      <c r="B23" s="2">
        <v>14</v>
      </c>
    </row>
    <row r="24" spans="1:10" ht="15.75" thickBot="1" x14ac:dyDescent="0.3">
      <c r="F24" s="10" t="s">
        <v>102</v>
      </c>
      <c r="G24" s="11">
        <f>SUM(F25:F36)</f>
        <v>594.98</v>
      </c>
    </row>
    <row r="25" spans="1:10" x14ac:dyDescent="0.25">
      <c r="A25" t="s">
        <v>17</v>
      </c>
      <c r="B25" s="2">
        <f>SUM(B15:B24)</f>
        <v>100.53999999999999</v>
      </c>
      <c r="F25" s="2">
        <v>78.510000000000005</v>
      </c>
      <c r="G25" t="s">
        <v>104</v>
      </c>
    </row>
    <row r="26" spans="1:10" x14ac:dyDescent="0.25">
      <c r="F26" s="2">
        <v>24.94</v>
      </c>
      <c r="G26" t="s">
        <v>105</v>
      </c>
    </row>
    <row r="27" spans="1:10" x14ac:dyDescent="0.25">
      <c r="F27" s="2">
        <v>23.88</v>
      </c>
      <c r="G27" t="s">
        <v>103</v>
      </c>
    </row>
    <row r="28" spans="1:10" x14ac:dyDescent="0.25">
      <c r="F28" s="2">
        <v>14.47</v>
      </c>
      <c r="G28" t="s">
        <v>106</v>
      </c>
    </row>
    <row r="29" spans="1:10" x14ac:dyDescent="0.25">
      <c r="F29" s="2">
        <v>25.56</v>
      </c>
      <c r="G29" t="s">
        <v>111</v>
      </c>
    </row>
    <row r="30" spans="1:10" x14ac:dyDescent="0.25">
      <c r="F30" s="2">
        <v>13.88</v>
      </c>
      <c r="G30" t="s">
        <v>112</v>
      </c>
    </row>
    <row r="31" spans="1:10" x14ac:dyDescent="0.25">
      <c r="F31" s="2">
        <v>28.9</v>
      </c>
      <c r="G31" t="s">
        <v>113</v>
      </c>
    </row>
    <row r="32" spans="1:10" x14ac:dyDescent="0.25">
      <c r="F32" s="2">
        <v>84.84</v>
      </c>
      <c r="G32" t="s">
        <v>114</v>
      </c>
    </row>
    <row r="33" spans="6:7" x14ac:dyDescent="0.25">
      <c r="F33" s="2">
        <v>300</v>
      </c>
      <c r="G33" t="s">
        <v>115</v>
      </c>
    </row>
    <row r="34" spans="6:7" x14ac:dyDescent="0.25">
      <c r="F3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E29" sqref="E29"/>
    </sheetView>
  </sheetViews>
  <sheetFormatPr defaultRowHeight="15" x14ac:dyDescent="0.25"/>
  <cols>
    <col min="6" max="6" width="10" customWidth="1"/>
  </cols>
  <sheetData>
    <row r="2" spans="2:8" x14ac:dyDescent="0.25">
      <c r="B2" t="s">
        <v>238</v>
      </c>
      <c r="C2" t="s">
        <v>237</v>
      </c>
    </row>
    <row r="3" spans="2:8" x14ac:dyDescent="0.25">
      <c r="C3" t="s">
        <v>122</v>
      </c>
      <c r="D3" t="s">
        <v>234</v>
      </c>
      <c r="E3" t="s">
        <v>239</v>
      </c>
      <c r="F3" t="s">
        <v>240</v>
      </c>
      <c r="G3" t="s">
        <v>233</v>
      </c>
      <c r="H3" t="s">
        <v>232</v>
      </c>
    </row>
    <row r="4" spans="2:8" x14ac:dyDescent="0.25">
      <c r="C4">
        <v>-20</v>
      </c>
      <c r="D4">
        <v>167386</v>
      </c>
      <c r="E4">
        <v>67.543477999999993</v>
      </c>
      <c r="F4">
        <f>(E4)/1000000</f>
        <v>6.7543477999999988E-5</v>
      </c>
      <c r="G4" s="86">
        <f>1/F4</f>
        <v>14805.278460786401</v>
      </c>
      <c r="H4" s="3">
        <f>G4/1000</f>
        <v>14.805278460786401</v>
      </c>
    </row>
    <row r="5" spans="2:8" x14ac:dyDescent="0.25">
      <c r="C5">
        <v>25</v>
      </c>
      <c r="D5">
        <v>22000</v>
      </c>
      <c r="E5">
        <v>75.294117999999997</v>
      </c>
      <c r="F5">
        <f t="shared" ref="F5:F7" si="0">(E5)/1000000</f>
        <v>7.5294118000000004E-5</v>
      </c>
      <c r="G5" s="86">
        <f t="shared" ref="G5:G7" si="1">1/F5</f>
        <v>13281.24993774414</v>
      </c>
      <c r="H5" s="3">
        <f>G5/1000</f>
        <v>13.281249937744139</v>
      </c>
    </row>
    <row r="6" spans="2:8" x14ac:dyDescent="0.25">
      <c r="C6">
        <v>80</v>
      </c>
      <c r="D6">
        <v>3383</v>
      </c>
      <c r="E6">
        <v>287.6087</v>
      </c>
      <c r="F6">
        <f t="shared" si="0"/>
        <v>2.8760869999999998E-4</v>
      </c>
      <c r="G6" s="86">
        <f t="shared" si="1"/>
        <v>3476.9462815276452</v>
      </c>
      <c r="H6" s="87">
        <f>G6/1000</f>
        <v>3.4769462815276451</v>
      </c>
    </row>
    <row r="7" spans="2:8" x14ac:dyDescent="0.25">
      <c r="D7">
        <v>3000</v>
      </c>
      <c r="E7">
        <v>494.02823000000001</v>
      </c>
      <c r="F7">
        <f t="shared" si="0"/>
        <v>4.9402823000000004E-4</v>
      </c>
      <c r="G7" s="86">
        <f t="shared" si="1"/>
        <v>2024.1758249321094</v>
      </c>
      <c r="H7" s="87">
        <f>G7/1000</f>
        <v>2.0241758249321093</v>
      </c>
    </row>
    <row r="9" spans="2:8" x14ac:dyDescent="0.25">
      <c r="B9" t="s">
        <v>236</v>
      </c>
    </row>
    <row r="10" spans="2:8" x14ac:dyDescent="0.25">
      <c r="C10" t="s">
        <v>122</v>
      </c>
      <c r="D10" t="s">
        <v>234</v>
      </c>
      <c r="E10" t="s">
        <v>239</v>
      </c>
      <c r="F10" t="s">
        <v>240</v>
      </c>
      <c r="G10" t="s">
        <v>233</v>
      </c>
      <c r="H10" t="s">
        <v>232</v>
      </c>
    </row>
    <row r="11" spans="2:8" x14ac:dyDescent="0.25">
      <c r="C11">
        <v>-20</v>
      </c>
      <c r="D11">
        <v>97081</v>
      </c>
      <c r="E11">
        <v>68.409586000000004</v>
      </c>
      <c r="F11">
        <f>(E11)/1000000</f>
        <v>6.8409586000000005E-5</v>
      </c>
      <c r="G11" s="86">
        <f>1/F11</f>
        <v>14617.834407008397</v>
      </c>
      <c r="H11" s="3">
        <f>G11/1000</f>
        <v>14.617834407008397</v>
      </c>
    </row>
    <row r="12" spans="2:8" x14ac:dyDescent="0.25">
      <c r="C12">
        <v>-5</v>
      </c>
      <c r="D12">
        <v>42326</v>
      </c>
      <c r="E12">
        <v>70.762527000000006</v>
      </c>
      <c r="F12">
        <f t="shared" ref="F12:F15" si="2">(E12)/1000000</f>
        <v>7.0762527000000006E-5</v>
      </c>
      <c r="G12" s="86">
        <f t="shared" ref="G12" si="3">1/F12</f>
        <v>14131.773445569572</v>
      </c>
      <c r="H12" s="3">
        <f>G12/1000</f>
        <v>14.131773445569571</v>
      </c>
    </row>
    <row r="13" spans="2:8" x14ac:dyDescent="0.25">
      <c r="C13">
        <v>25</v>
      </c>
      <c r="D13">
        <v>10000</v>
      </c>
      <c r="E13">
        <v>89.869281000000001</v>
      </c>
      <c r="F13">
        <f t="shared" si="2"/>
        <v>8.9869281000000005E-5</v>
      </c>
      <c r="G13" s="86">
        <f>1/F13</f>
        <v>11127.272732937519</v>
      </c>
      <c r="H13" s="3">
        <f>G13/1000</f>
        <v>11.12727273293752</v>
      </c>
    </row>
    <row r="14" spans="2:8" x14ac:dyDescent="0.25">
      <c r="C14">
        <v>60</v>
      </c>
      <c r="D14">
        <v>2487</v>
      </c>
      <c r="F14">
        <f t="shared" si="2"/>
        <v>0</v>
      </c>
      <c r="G14" s="86" t="e">
        <f t="shared" ref="G14:G15" si="4">1/F14</f>
        <v>#DIV/0!</v>
      </c>
      <c r="H14" s="3" t="e">
        <f>G14/1000</f>
        <v>#DIV/0!</v>
      </c>
    </row>
    <row r="15" spans="2:8" x14ac:dyDescent="0.25">
      <c r="C15">
        <v>80</v>
      </c>
      <c r="D15">
        <v>1255</v>
      </c>
      <c r="F15">
        <f t="shared" si="2"/>
        <v>0</v>
      </c>
      <c r="G15" s="86" t="e">
        <f t="shared" si="4"/>
        <v>#DIV/0!</v>
      </c>
      <c r="H15" s="3" t="e">
        <f>G15/1000</f>
        <v>#DIV/0!</v>
      </c>
    </row>
    <row r="18" spans="2:8" x14ac:dyDescent="0.25">
      <c r="B18" t="s">
        <v>235</v>
      </c>
    </row>
    <row r="19" spans="2:8" x14ac:dyDescent="0.25">
      <c r="C19" t="s">
        <v>122</v>
      </c>
      <c r="D19" t="s">
        <v>234</v>
      </c>
      <c r="E19" t="s">
        <v>239</v>
      </c>
      <c r="F19" t="s">
        <v>240</v>
      </c>
      <c r="G19" t="s">
        <v>233</v>
      </c>
      <c r="H19" t="s">
        <v>232</v>
      </c>
    </row>
    <row r="20" spans="2:8" x14ac:dyDescent="0.25">
      <c r="C20">
        <v>-20</v>
      </c>
      <c r="D20">
        <v>485406</v>
      </c>
      <c r="E20">
        <v>66.914660999999995</v>
      </c>
      <c r="F20">
        <f>(E20)/1000000</f>
        <v>6.6914660999999991E-5</v>
      </c>
      <c r="G20" s="86">
        <f>1/F20</f>
        <v>14944.408072245933</v>
      </c>
      <c r="H20" s="3">
        <f>G20/1000</f>
        <v>14.944408072245933</v>
      </c>
    </row>
    <row r="21" spans="2:8" x14ac:dyDescent="0.25">
      <c r="C21">
        <v>-5</v>
      </c>
      <c r="D21">
        <v>211632</v>
      </c>
      <c r="E21">
        <v>67.342048000000005</v>
      </c>
      <c r="F21">
        <f t="shared" ref="F21:F24" si="5">(E21)/1000000</f>
        <v>6.7342048000000005E-5</v>
      </c>
      <c r="G21" s="86">
        <f t="shared" ref="G21" si="6">1/F21</f>
        <v>14849.563232766546</v>
      </c>
      <c r="H21" s="3">
        <f>G21/1000</f>
        <v>14.849563232766545</v>
      </c>
    </row>
    <row r="22" spans="2:8" x14ac:dyDescent="0.25">
      <c r="C22">
        <v>25</v>
      </c>
      <c r="D22">
        <v>50000</v>
      </c>
      <c r="E22">
        <v>70.098039</v>
      </c>
      <c r="F22">
        <f t="shared" si="5"/>
        <v>7.0098038999999999E-5</v>
      </c>
      <c r="G22" s="86">
        <f>1/F22</f>
        <v>14265.734309628833</v>
      </c>
      <c r="H22" s="3">
        <f>G22/1000</f>
        <v>14.265734309628833</v>
      </c>
    </row>
    <row r="23" spans="2:8" x14ac:dyDescent="0.25">
      <c r="C23">
        <v>60</v>
      </c>
      <c r="D23">
        <v>12438</v>
      </c>
      <c r="E23">
        <v>83.986928000000006</v>
      </c>
      <c r="F23">
        <f t="shared" si="5"/>
        <v>8.3986928000000011E-5</v>
      </c>
      <c r="G23" s="86">
        <f t="shared" ref="G23:G24" si="7">1/F23</f>
        <v>11906.614800817573</v>
      </c>
      <c r="H23" s="3">
        <f>G23/1000</f>
        <v>11.906614800817573</v>
      </c>
    </row>
    <row r="24" spans="2:8" x14ac:dyDescent="0.25">
      <c r="C24">
        <v>80</v>
      </c>
      <c r="D24">
        <v>6277</v>
      </c>
      <c r="E24">
        <v>89.869281000000001</v>
      </c>
      <c r="F24">
        <f t="shared" si="5"/>
        <v>8.9869281000000005E-5</v>
      </c>
      <c r="G24" s="86">
        <f t="shared" si="7"/>
        <v>11127.272732937519</v>
      </c>
      <c r="H24" s="3">
        <f>G24/1000</f>
        <v>11.12727273293752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I12"/>
  <sheetViews>
    <sheetView workbookViewId="0">
      <selection activeCell="C48" sqref="C48"/>
    </sheetView>
  </sheetViews>
  <sheetFormatPr defaultRowHeight="15" x14ac:dyDescent="0.25"/>
  <cols>
    <col min="5" max="5" width="11.7109375" customWidth="1"/>
    <col min="8" max="8" width="10" customWidth="1"/>
  </cols>
  <sheetData>
    <row r="11" spans="5:9" x14ac:dyDescent="0.25">
      <c r="E11" t="s">
        <v>242</v>
      </c>
      <c r="F11" s="4" t="s">
        <v>243</v>
      </c>
      <c r="G11" s="4" t="s">
        <v>221</v>
      </c>
      <c r="H11" t="s">
        <v>241</v>
      </c>
      <c r="I11" t="s">
        <v>244</v>
      </c>
    </row>
    <row r="12" spans="5:9" x14ac:dyDescent="0.25">
      <c r="E12" s="4">
        <v>1</v>
      </c>
      <c r="F12" s="4">
        <v>3</v>
      </c>
      <c r="G12" s="4">
        <v>2</v>
      </c>
      <c r="H12" s="4">
        <f>E12/32767/G12*F12</f>
        <v>4.5777764213995788E-5</v>
      </c>
      <c r="I12" s="1">
        <f>H12*1000</f>
        <v>4.5777764213995792E-2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47" sqref="B47"/>
    </sheetView>
  </sheetViews>
  <sheetFormatPr defaultRowHeight="15" x14ac:dyDescent="0.25"/>
  <cols>
    <col min="1" max="1" width="8.85546875" customWidth="1"/>
    <col min="2" max="2" width="13.7109375" customWidth="1"/>
    <col min="3" max="3" width="27" bestFit="1" customWidth="1"/>
    <col min="4" max="4" width="41.42578125" bestFit="1" customWidth="1"/>
    <col min="5" max="5" width="15.42578125" style="4" bestFit="1" customWidth="1"/>
    <col min="6" max="6" width="29" style="4" customWidth="1"/>
    <col min="7" max="7" width="11.42578125" customWidth="1"/>
  </cols>
  <sheetData>
    <row r="1" spans="1:6" x14ac:dyDescent="0.25">
      <c r="A1" t="s">
        <v>29</v>
      </c>
    </row>
    <row r="2" spans="1:6" x14ac:dyDescent="0.25">
      <c r="C2" s="4"/>
      <c r="D2" s="4"/>
    </row>
    <row r="3" spans="1:6" x14ac:dyDescent="0.25">
      <c r="A3" t="s">
        <v>62</v>
      </c>
      <c r="C3" s="4">
        <v>0</v>
      </c>
      <c r="D3" s="4">
        <v>1</v>
      </c>
      <c r="E3" s="4" t="s">
        <v>31</v>
      </c>
      <c r="F3" s="4" t="s">
        <v>32</v>
      </c>
    </row>
    <row r="4" spans="1:6" x14ac:dyDescent="0.25">
      <c r="A4" s="5" t="s">
        <v>47</v>
      </c>
      <c r="B4" t="s">
        <v>33</v>
      </c>
      <c r="C4" t="s">
        <v>30</v>
      </c>
      <c r="D4" t="s">
        <v>89</v>
      </c>
      <c r="E4" s="4">
        <v>0</v>
      </c>
      <c r="F4" s="4">
        <v>0</v>
      </c>
    </row>
    <row r="5" spans="1:6" x14ac:dyDescent="0.25">
      <c r="A5" s="5" t="s">
        <v>48</v>
      </c>
      <c r="B5" s="1" t="s">
        <v>34</v>
      </c>
      <c r="C5" s="1" t="s">
        <v>41</v>
      </c>
      <c r="D5" s="1" t="s">
        <v>42</v>
      </c>
      <c r="E5" s="6">
        <v>0</v>
      </c>
      <c r="F5" s="6">
        <v>1</v>
      </c>
    </row>
    <row r="6" spans="1:6" x14ac:dyDescent="0.25">
      <c r="A6" s="5" t="s">
        <v>49</v>
      </c>
      <c r="B6" t="s">
        <v>35</v>
      </c>
      <c r="C6" t="s">
        <v>43</v>
      </c>
      <c r="D6" t="s">
        <v>44</v>
      </c>
      <c r="E6" s="4">
        <v>0</v>
      </c>
      <c r="F6" s="4">
        <v>1</v>
      </c>
    </row>
    <row r="7" spans="1:6" x14ac:dyDescent="0.25">
      <c r="A7" s="5" t="s">
        <v>50</v>
      </c>
      <c r="B7" s="1" t="s">
        <v>36</v>
      </c>
      <c r="C7" s="1" t="s">
        <v>46</v>
      </c>
      <c r="D7" s="1" t="s">
        <v>46</v>
      </c>
      <c r="E7" s="6">
        <v>1</v>
      </c>
      <c r="F7" s="1" t="s">
        <v>57</v>
      </c>
    </row>
    <row r="8" spans="1:6" x14ac:dyDescent="0.25">
      <c r="A8" s="5" t="s">
        <v>51</v>
      </c>
      <c r="B8" s="1" t="s">
        <v>37</v>
      </c>
      <c r="C8" s="1" t="s">
        <v>45</v>
      </c>
      <c r="D8" s="1" t="s">
        <v>45</v>
      </c>
      <c r="E8" s="6">
        <v>1</v>
      </c>
      <c r="F8" s="1" t="s">
        <v>57</v>
      </c>
    </row>
    <row r="9" spans="1:6" x14ac:dyDescent="0.25">
      <c r="A9" s="5" t="s">
        <v>52</v>
      </c>
      <c r="B9" s="1" t="s">
        <v>38</v>
      </c>
      <c r="C9" s="1" t="s">
        <v>55</v>
      </c>
      <c r="D9" s="1" t="s">
        <v>56</v>
      </c>
      <c r="E9" s="6">
        <v>1</v>
      </c>
      <c r="F9" s="6">
        <v>0</v>
      </c>
    </row>
    <row r="10" spans="1:6" x14ac:dyDescent="0.25">
      <c r="A10" s="5" t="s">
        <v>53</v>
      </c>
      <c r="B10" s="7" t="s">
        <v>39</v>
      </c>
      <c r="C10" s="7" t="s">
        <v>58</v>
      </c>
      <c r="D10" s="7" t="s">
        <v>60</v>
      </c>
      <c r="E10" s="8">
        <v>0</v>
      </c>
      <c r="F10" s="8">
        <v>0</v>
      </c>
    </row>
    <row r="11" spans="1:6" x14ac:dyDescent="0.25">
      <c r="A11" s="5" t="s">
        <v>54</v>
      </c>
      <c r="B11" s="1" t="s">
        <v>40</v>
      </c>
      <c r="C11" s="1" t="s">
        <v>59</v>
      </c>
      <c r="D11" s="1" t="s">
        <v>61</v>
      </c>
      <c r="E11" s="6">
        <v>0</v>
      </c>
      <c r="F11" s="6">
        <v>1</v>
      </c>
    </row>
    <row r="13" spans="1:6" x14ac:dyDescent="0.25">
      <c r="A13" s="9" t="s">
        <v>65</v>
      </c>
    </row>
    <row r="14" spans="1:6" x14ac:dyDescent="0.25">
      <c r="A14" t="s">
        <v>63</v>
      </c>
    </row>
    <row r="15" spans="1:6" x14ac:dyDescent="0.25">
      <c r="A15" s="5" t="s">
        <v>47</v>
      </c>
      <c r="B15" t="s">
        <v>64</v>
      </c>
      <c r="C15" t="s">
        <v>66</v>
      </c>
      <c r="D15" t="s">
        <v>67</v>
      </c>
      <c r="E15" s="4">
        <v>1</v>
      </c>
      <c r="F15" s="4">
        <v>0</v>
      </c>
    </row>
    <row r="16" spans="1:6" x14ac:dyDescent="0.25">
      <c r="A16" s="5" t="s">
        <v>48</v>
      </c>
      <c r="B16" t="s">
        <v>68</v>
      </c>
      <c r="C16" t="s">
        <v>69</v>
      </c>
      <c r="D16" t="s">
        <v>78</v>
      </c>
      <c r="E16" s="4">
        <v>1</v>
      </c>
      <c r="F16" s="4" t="s">
        <v>70</v>
      </c>
    </row>
    <row r="17" spans="1:6" x14ac:dyDescent="0.25">
      <c r="A17" s="5" t="s">
        <v>49</v>
      </c>
      <c r="B17" t="s">
        <v>71</v>
      </c>
      <c r="C17" t="s">
        <v>74</v>
      </c>
      <c r="D17" t="s">
        <v>74</v>
      </c>
      <c r="F17" s="4">
        <v>0</v>
      </c>
    </row>
    <row r="18" spans="1:6" x14ac:dyDescent="0.25">
      <c r="A18" s="5" t="s">
        <v>50</v>
      </c>
      <c r="B18" t="s">
        <v>72</v>
      </c>
      <c r="C18" t="s">
        <v>74</v>
      </c>
      <c r="D18" t="s">
        <v>74</v>
      </c>
      <c r="F18" s="4">
        <v>0</v>
      </c>
    </row>
    <row r="19" spans="1:6" x14ac:dyDescent="0.25">
      <c r="A19" s="5" t="s">
        <v>51</v>
      </c>
      <c r="B19" t="s">
        <v>75</v>
      </c>
      <c r="C19" t="s">
        <v>76</v>
      </c>
      <c r="D19" t="s">
        <v>77</v>
      </c>
      <c r="E19" s="4">
        <v>1</v>
      </c>
      <c r="F19" s="4" t="s">
        <v>70</v>
      </c>
    </row>
    <row r="20" spans="1:6" x14ac:dyDescent="0.25">
      <c r="A20" s="5" t="s">
        <v>52</v>
      </c>
      <c r="F20" s="4">
        <v>0</v>
      </c>
    </row>
    <row r="21" spans="1:6" x14ac:dyDescent="0.25">
      <c r="A21" s="5" t="s">
        <v>53</v>
      </c>
      <c r="C21" t="s">
        <v>81</v>
      </c>
      <c r="D21" t="s">
        <v>80</v>
      </c>
      <c r="E21" s="4" t="s">
        <v>73</v>
      </c>
      <c r="F21" s="4" t="s">
        <v>83</v>
      </c>
    </row>
    <row r="22" spans="1:6" x14ac:dyDescent="0.25">
      <c r="A22" s="5" t="s">
        <v>54</v>
      </c>
      <c r="C22" t="s">
        <v>82</v>
      </c>
      <c r="D22" t="s">
        <v>79</v>
      </c>
      <c r="E22" s="4" t="s">
        <v>73</v>
      </c>
      <c r="F22" s="4" t="s">
        <v>83</v>
      </c>
    </row>
    <row r="24" spans="1:6" x14ac:dyDescent="0.25">
      <c r="A24" s="5" t="s">
        <v>84</v>
      </c>
      <c r="B24" s="88" t="s">
        <v>88</v>
      </c>
      <c r="C24" s="88"/>
      <c r="D24" s="88"/>
    </row>
    <row r="25" spans="1:6" x14ac:dyDescent="0.25">
      <c r="A25" s="5" t="s">
        <v>85</v>
      </c>
      <c r="B25" s="88" t="s">
        <v>88</v>
      </c>
      <c r="C25" s="88"/>
      <c r="D25" s="88"/>
    </row>
    <row r="26" spans="1:6" x14ac:dyDescent="0.25">
      <c r="A26" s="5" t="s">
        <v>86</v>
      </c>
      <c r="B26" s="88" t="s">
        <v>88</v>
      </c>
      <c r="C26" s="88"/>
      <c r="D26" s="88"/>
    </row>
    <row r="27" spans="1:6" x14ac:dyDescent="0.25">
      <c r="A27" s="5" t="s">
        <v>87</v>
      </c>
      <c r="B27" s="88" t="s">
        <v>88</v>
      </c>
      <c r="C27" s="88"/>
      <c r="D27" s="88"/>
    </row>
    <row r="28" spans="1:6" x14ac:dyDescent="0.25">
      <c r="A28" s="5" t="s">
        <v>91</v>
      </c>
      <c r="B28" s="88" t="s">
        <v>90</v>
      </c>
      <c r="C28" s="88"/>
      <c r="D28" s="88"/>
    </row>
  </sheetData>
  <mergeCells count="5">
    <mergeCell ref="B24:D24"/>
    <mergeCell ref="B25:D25"/>
    <mergeCell ref="B26:D26"/>
    <mergeCell ref="B27:D27"/>
    <mergeCell ref="B28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B18" sqref="B18:F18"/>
    </sheetView>
  </sheetViews>
  <sheetFormatPr defaultRowHeight="15" x14ac:dyDescent="0.25"/>
  <cols>
    <col min="1" max="1" width="28.5703125" customWidth="1"/>
    <col min="2" max="2" width="9" customWidth="1"/>
    <col min="6" max="6" width="20" customWidth="1"/>
  </cols>
  <sheetData>
    <row r="3" spans="1:6" x14ac:dyDescent="0.25">
      <c r="A3" s="12" t="s">
        <v>98</v>
      </c>
    </row>
    <row r="4" spans="1:6" x14ac:dyDescent="0.25">
      <c r="A4" s="13" t="s">
        <v>107</v>
      </c>
      <c r="B4" s="14" t="s">
        <v>95</v>
      </c>
      <c r="C4" s="14" t="s">
        <v>94</v>
      </c>
      <c r="D4" s="14" t="s">
        <v>93</v>
      </c>
      <c r="E4" s="14" t="s">
        <v>96</v>
      </c>
      <c r="F4" s="14" t="s">
        <v>97</v>
      </c>
    </row>
    <row r="5" spans="1:6" x14ac:dyDescent="0.25">
      <c r="A5" s="13"/>
      <c r="B5" s="14">
        <v>5</v>
      </c>
      <c r="C5" s="14">
        <v>10</v>
      </c>
      <c r="D5" s="15">
        <f>B5/2^C5</f>
        <v>4.8828125E-3</v>
      </c>
      <c r="E5" s="14">
        <f>10000/(B5/(B5/2-D5)-1)</f>
        <v>9961.0136452241732</v>
      </c>
      <c r="F5" s="14">
        <f>10000-E5</f>
        <v>38.98635477582684</v>
      </c>
    </row>
    <row r="6" spans="1:6" x14ac:dyDescent="0.25">
      <c r="A6" s="13"/>
      <c r="B6" s="14">
        <v>5</v>
      </c>
      <c r="C6" s="14">
        <v>12</v>
      </c>
      <c r="D6" s="15">
        <f>B6/2^C6</f>
        <v>1.220703125E-3</v>
      </c>
      <c r="E6" s="14">
        <f>10000/(B6/(B6/2-D6)-1)</f>
        <v>9990.2391410444125</v>
      </c>
      <c r="F6" s="14">
        <f>10000-E6</f>
        <v>9.7608589555875369</v>
      </c>
    </row>
    <row r="7" spans="1:6" x14ac:dyDescent="0.25">
      <c r="A7" s="13"/>
      <c r="B7" s="14">
        <v>5</v>
      </c>
      <c r="C7" s="14">
        <v>14</v>
      </c>
      <c r="D7" s="15">
        <f>B7/2^C7</f>
        <v>3.0517578125E-4</v>
      </c>
      <c r="E7" s="14">
        <f>10000/(B7/(B7/2-D7)-1)</f>
        <v>9997.5588917368477</v>
      </c>
      <c r="F7" s="14">
        <f>10000-E7</f>
        <v>2.4411082631522731</v>
      </c>
    </row>
    <row r="8" spans="1:6" x14ac:dyDescent="0.25">
      <c r="A8" s="13"/>
      <c r="B8" s="14">
        <v>5</v>
      </c>
      <c r="C8" s="14">
        <v>16</v>
      </c>
      <c r="D8" s="15">
        <f>B8/2^C8</f>
        <v>7.62939453125E-5</v>
      </c>
      <c r="E8" s="14">
        <f>10000/(B8/(B8/2-D8)-1)</f>
        <v>9999.389667063384</v>
      </c>
      <c r="F8" s="14">
        <f>10000-E8</f>
        <v>0.61033293661603238</v>
      </c>
    </row>
    <row r="9" spans="1:6" x14ac:dyDescent="0.25">
      <c r="A9" s="13"/>
      <c r="B9" s="14"/>
      <c r="C9" s="14"/>
      <c r="D9" s="14"/>
      <c r="E9" s="14"/>
      <c r="F9" s="14"/>
    </row>
    <row r="10" spans="1:6" x14ac:dyDescent="0.25">
      <c r="A10" s="13" t="s">
        <v>108</v>
      </c>
      <c r="B10" s="14" t="s">
        <v>100</v>
      </c>
      <c r="C10" s="16" t="s">
        <v>101</v>
      </c>
      <c r="D10" s="14" t="s">
        <v>99</v>
      </c>
      <c r="E10" s="14"/>
      <c r="F10" s="14"/>
    </row>
    <row r="11" spans="1:6" x14ac:dyDescent="0.25">
      <c r="A11" s="13"/>
      <c r="B11" s="14">
        <v>2.048</v>
      </c>
      <c r="C11" s="14">
        <v>0.05</v>
      </c>
      <c r="D11" s="15">
        <f>B11/100*C11</f>
        <v>1.0240000000000002E-3</v>
      </c>
      <c r="E11" s="14">
        <f>10000/(B11/(B11/2-D11)-1)</f>
        <v>9980.0199800199825</v>
      </c>
      <c r="F11" s="14">
        <f>10000-E11</f>
        <v>19.98001998001746</v>
      </c>
    </row>
    <row r="12" spans="1:6" x14ac:dyDescent="0.25">
      <c r="A12" s="13"/>
      <c r="B12" s="14">
        <v>4.0960000000000001</v>
      </c>
      <c r="C12" s="14">
        <v>0.02</v>
      </c>
      <c r="D12" s="15">
        <f>B12/100*C12</f>
        <v>8.1920000000000007E-4</v>
      </c>
      <c r="E12" s="14">
        <f>10000/(B12/(B12/2-D12)-1)</f>
        <v>9992.003198720513</v>
      </c>
      <c r="F12" s="14">
        <f>10000-E12</f>
        <v>7.9968012794870447</v>
      </c>
    </row>
    <row r="13" spans="1:6" x14ac:dyDescent="0.25">
      <c r="A13" s="13"/>
      <c r="B13" s="14">
        <v>4.0960000000000001</v>
      </c>
      <c r="C13" s="14">
        <v>1E-4</v>
      </c>
      <c r="D13" s="15">
        <f>B13/100*C13</f>
        <v>4.0960000000000003E-6</v>
      </c>
      <c r="E13" s="14">
        <f>10000/(B13/(B13/2-D13)-1)</f>
        <v>9999.9600000800001</v>
      </c>
      <c r="F13" s="14">
        <f>10000-E13</f>
        <v>3.9999919999900158E-2</v>
      </c>
    </row>
    <row r="14" spans="1:6" x14ac:dyDescent="0.25">
      <c r="A14" s="13"/>
      <c r="B14" s="14"/>
      <c r="C14" s="14"/>
      <c r="D14" s="14"/>
      <c r="E14" s="14"/>
      <c r="F14" s="14"/>
    </row>
    <row r="15" spans="1:6" x14ac:dyDescent="0.25">
      <c r="A15" s="13" t="s">
        <v>109</v>
      </c>
      <c r="B15" s="14" t="s">
        <v>100</v>
      </c>
      <c r="C15" s="16" t="s">
        <v>101</v>
      </c>
      <c r="D15" s="14" t="s">
        <v>99</v>
      </c>
      <c r="E15" s="14"/>
      <c r="F15" s="14"/>
    </row>
    <row r="16" spans="1:6" x14ac:dyDescent="0.25">
      <c r="A16" s="14"/>
      <c r="B16" s="14">
        <v>5</v>
      </c>
      <c r="C16" s="14">
        <v>0.05</v>
      </c>
      <c r="D16" s="15">
        <f>B16/100*C16</f>
        <v>2.5000000000000005E-3</v>
      </c>
      <c r="E16" s="14">
        <f>10000/(B16/(B16/2-D16)-1)</f>
        <v>9980.0199800199789</v>
      </c>
      <c r="F16" s="14">
        <f>10000-E16</f>
        <v>19.980019980021098</v>
      </c>
    </row>
    <row r="17" spans="1:6" x14ac:dyDescent="0.25">
      <c r="A17" s="14"/>
      <c r="B17" s="14">
        <v>5</v>
      </c>
      <c r="C17" s="14">
        <v>0.02</v>
      </c>
      <c r="D17" s="15">
        <f>B17/100*C17</f>
        <v>1E-3</v>
      </c>
      <c r="E17" s="14">
        <f>10000/(B17/(B17/2-D17)-1)</f>
        <v>9992.003198720513</v>
      </c>
      <c r="F17" s="14">
        <f>10000-E17</f>
        <v>7.9968012794870447</v>
      </c>
    </row>
    <row r="18" spans="1:6" x14ac:dyDescent="0.25">
      <c r="A18" s="14"/>
      <c r="B18" s="14">
        <v>5</v>
      </c>
      <c r="C18" s="14">
        <v>0.01</v>
      </c>
      <c r="D18" s="15">
        <f>B18/100*C18</f>
        <v>5.0000000000000001E-4</v>
      </c>
      <c r="E18" s="14">
        <f>10000/(B18/(B18/2-D18)-1)</f>
        <v>9996.0007998400324</v>
      </c>
      <c r="F18" s="14">
        <f>10000-E18</f>
        <v>3.9992001599675859</v>
      </c>
    </row>
    <row r="21" spans="1:6" x14ac:dyDescent="0.25">
      <c r="A21" s="14" t="s">
        <v>26</v>
      </c>
      <c r="B21" s="17">
        <v>20.66</v>
      </c>
    </row>
    <row r="22" spans="1:6" x14ac:dyDescent="0.25">
      <c r="A22" s="14" t="s">
        <v>15</v>
      </c>
      <c r="B22" s="17">
        <v>8.9600000000000009</v>
      </c>
    </row>
    <row r="23" spans="1:6" x14ac:dyDescent="0.25">
      <c r="A23" s="14" t="s">
        <v>92</v>
      </c>
      <c r="B23" s="17">
        <v>17.96</v>
      </c>
    </row>
    <row r="24" spans="1:6" x14ac:dyDescent="0.25">
      <c r="A24" s="14" t="s">
        <v>21</v>
      </c>
      <c r="B24" s="17">
        <v>8.9600000000000009</v>
      </c>
    </row>
    <row r="25" spans="1:6" x14ac:dyDescent="0.25">
      <c r="A25" s="14" t="s">
        <v>16</v>
      </c>
      <c r="B25" s="17">
        <v>5.27</v>
      </c>
    </row>
    <row r="26" spans="1:6" x14ac:dyDescent="0.25">
      <c r="A26" s="14" t="s">
        <v>18</v>
      </c>
      <c r="B26" s="17">
        <v>4</v>
      </c>
    </row>
    <row r="27" spans="1:6" x14ac:dyDescent="0.25">
      <c r="A27" s="14" t="s">
        <v>24</v>
      </c>
      <c r="B27" s="17">
        <v>10</v>
      </c>
    </row>
    <row r="28" spans="1:6" x14ac:dyDescent="0.25">
      <c r="A28" s="14" t="s">
        <v>22</v>
      </c>
      <c r="B28" s="17">
        <v>2</v>
      </c>
    </row>
    <row r="29" spans="1:6" x14ac:dyDescent="0.25">
      <c r="A29" s="14" t="s">
        <v>23</v>
      </c>
      <c r="B29" s="17">
        <v>1</v>
      </c>
    </row>
    <row r="30" spans="1:6" x14ac:dyDescent="0.25">
      <c r="A30" s="14"/>
      <c r="B30" s="14"/>
    </row>
    <row r="31" spans="1:6" x14ac:dyDescent="0.25">
      <c r="A31" s="14" t="s">
        <v>17</v>
      </c>
      <c r="B31" s="17">
        <f>SUM(B21:B30)</f>
        <v>78.81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>
      <selection activeCell="B44" sqref="B44"/>
    </sheetView>
  </sheetViews>
  <sheetFormatPr defaultRowHeight="15" x14ac:dyDescent="0.25"/>
  <cols>
    <col min="2" max="2" width="10" customWidth="1"/>
    <col min="3" max="3" width="12" bestFit="1" customWidth="1"/>
    <col min="4" max="4" width="13.5703125" customWidth="1"/>
    <col min="7" max="7" width="12.140625" customWidth="1"/>
  </cols>
  <sheetData>
    <row r="2" spans="2:14" x14ac:dyDescent="0.25">
      <c r="C2" s="25" t="s">
        <v>122</v>
      </c>
      <c r="D2" s="25" t="s">
        <v>121</v>
      </c>
      <c r="G2" t="s">
        <v>137</v>
      </c>
    </row>
    <row r="3" spans="2:14" ht="18" x14ac:dyDescent="0.35">
      <c r="B3" t="s">
        <v>125</v>
      </c>
      <c r="C3" s="23">
        <v>-5</v>
      </c>
      <c r="D3">
        <v>151.19999999999999</v>
      </c>
      <c r="F3" s="26" t="s">
        <v>123</v>
      </c>
      <c r="G3" s="13">
        <f>($D$3-$D$4)/1</f>
        <v>8.1999999999999886</v>
      </c>
      <c r="H3" s="27" t="s">
        <v>128</v>
      </c>
      <c r="J3" s="30" t="s">
        <v>134</v>
      </c>
      <c r="K3" s="14">
        <f>G5-G3</f>
        <v>-7.8989999999999885</v>
      </c>
      <c r="N3">
        <v>151.19999999999999</v>
      </c>
    </row>
    <row r="4" spans="2:14" ht="18" x14ac:dyDescent="0.35">
      <c r="B4" t="s">
        <v>129</v>
      </c>
      <c r="C4" s="24">
        <f>C3+0.05</f>
        <v>-4.95</v>
      </c>
      <c r="D4">
        <v>143</v>
      </c>
      <c r="F4" s="26" t="s">
        <v>132</v>
      </c>
      <c r="G4" s="13">
        <f>D3</f>
        <v>151.19999999999999</v>
      </c>
      <c r="H4" s="28" t="s">
        <v>131</v>
      </c>
      <c r="J4" s="30" t="s">
        <v>135</v>
      </c>
      <c r="K4" s="14">
        <f>2*(G4*G5-G6*G3)</f>
        <v>-33.273199999999775</v>
      </c>
      <c r="N4">
        <v>143</v>
      </c>
    </row>
    <row r="5" spans="2:14" ht="18" x14ac:dyDescent="0.35">
      <c r="B5" t="s">
        <v>127</v>
      </c>
      <c r="C5" s="24">
        <f>(C7+C3)/2</f>
        <v>27.5</v>
      </c>
      <c r="D5">
        <v>29.49</v>
      </c>
      <c r="F5" s="26" t="s">
        <v>124</v>
      </c>
      <c r="G5" s="13">
        <f>($D$6-$D$7)/(1)</f>
        <v>0.30100000000000016</v>
      </c>
      <c r="H5" s="27" t="s">
        <v>128</v>
      </c>
      <c r="J5" s="30" t="s">
        <v>136</v>
      </c>
      <c r="K5" s="14">
        <f>G4^2*G5-G6^2*G3</f>
        <v>6410.2752638000029</v>
      </c>
      <c r="N5">
        <v>29.49</v>
      </c>
    </row>
    <row r="6" spans="2:14" ht="18" x14ac:dyDescent="0.35">
      <c r="B6" t="s">
        <v>130</v>
      </c>
      <c r="C6" s="24">
        <f>C7-0.05</f>
        <v>59.95</v>
      </c>
      <c r="D6">
        <v>7.88</v>
      </c>
      <c r="F6" s="26" t="s">
        <v>133</v>
      </c>
      <c r="G6" s="13">
        <f>D7</f>
        <v>7.5789999999999997</v>
      </c>
      <c r="H6" s="28" t="s">
        <v>131</v>
      </c>
      <c r="N6">
        <v>7.88</v>
      </c>
    </row>
    <row r="7" spans="2:14" ht="18" x14ac:dyDescent="0.35">
      <c r="B7" t="s">
        <v>126</v>
      </c>
      <c r="C7" s="23">
        <v>60</v>
      </c>
      <c r="D7">
        <v>7.5789999999999997</v>
      </c>
      <c r="N7">
        <v>7.5789999999999997</v>
      </c>
    </row>
    <row r="9" spans="2:14" ht="18" x14ac:dyDescent="0.35">
      <c r="B9" s="31" t="s">
        <v>138</v>
      </c>
      <c r="C9" s="29">
        <f>(-K4-SQRT(K4^2-4*K3*K5))/(2*K3)</f>
        <v>26.458951611856811</v>
      </c>
      <c r="D9" s="32" t="s">
        <v>131</v>
      </c>
    </row>
    <row r="11" spans="2:14" ht="18" x14ac:dyDescent="0.35">
      <c r="B11" t="s">
        <v>140</v>
      </c>
      <c r="C11" s="33">
        <v>4.0960000000000001</v>
      </c>
      <c r="D11" s="14" t="s">
        <v>139</v>
      </c>
    </row>
    <row r="12" spans="2:14" ht="18" x14ac:dyDescent="0.35">
      <c r="B12" s="12" t="s">
        <v>152</v>
      </c>
      <c r="C12" s="41">
        <v>27</v>
      </c>
      <c r="D12" s="32" t="s">
        <v>131</v>
      </c>
      <c r="E12" s="42" t="s">
        <v>153</v>
      </c>
    </row>
    <row r="13" spans="2:14" ht="18" x14ac:dyDescent="0.35">
      <c r="B13" t="s">
        <v>142</v>
      </c>
      <c r="C13" s="35">
        <f>C11*D3/(D3+C12)</f>
        <v>3.4753939393939395</v>
      </c>
      <c r="D13" s="34" t="s">
        <v>139</v>
      </c>
    </row>
    <row r="14" spans="2:14" ht="18" x14ac:dyDescent="0.35">
      <c r="B14" t="s">
        <v>141</v>
      </c>
      <c r="C14" s="35">
        <f>C11*D7/(C12+D7)</f>
        <v>0.89775829260533846</v>
      </c>
      <c r="D14" s="34" t="s">
        <v>139</v>
      </c>
    </row>
    <row r="15" spans="2:14" ht="18" x14ac:dyDescent="0.35">
      <c r="C15" s="36"/>
      <c r="D15" s="37"/>
    </row>
    <row r="16" spans="2:14" ht="18" x14ac:dyDescent="0.35">
      <c r="B16" t="s">
        <v>143</v>
      </c>
      <c r="C16" s="38">
        <f>C11</f>
        <v>4.0960000000000001</v>
      </c>
      <c r="D16" s="34" t="s">
        <v>139</v>
      </c>
    </row>
    <row r="17" spans="2:5" ht="18" x14ac:dyDescent="0.35">
      <c r="B17" t="s">
        <v>144</v>
      </c>
      <c r="C17" s="33">
        <f>0</f>
        <v>0</v>
      </c>
      <c r="D17" s="34" t="s">
        <v>139</v>
      </c>
    </row>
    <row r="18" spans="2:5" x14ac:dyDescent="0.25">
      <c r="B18" t="s">
        <v>117</v>
      </c>
      <c r="C18" s="35">
        <f>C16/(C13-C14)</f>
        <v>1.5890531328983921</v>
      </c>
      <c r="D18" s="34"/>
    </row>
    <row r="19" spans="2:5" ht="18" x14ac:dyDescent="0.35">
      <c r="B19" t="s">
        <v>145</v>
      </c>
      <c r="C19" s="35">
        <f>-C18*C14</f>
        <v>-1.4265856274500246</v>
      </c>
      <c r="D19" s="34" t="s">
        <v>139</v>
      </c>
    </row>
    <row r="21" spans="2:5" ht="18" x14ac:dyDescent="0.35">
      <c r="B21" s="12" t="s">
        <v>151</v>
      </c>
      <c r="C21" s="40">
        <v>100</v>
      </c>
      <c r="D21" s="32" t="s">
        <v>131</v>
      </c>
      <c r="E21" s="42" t="s">
        <v>153</v>
      </c>
    </row>
    <row r="22" spans="2:5" ht="18" x14ac:dyDescent="0.35">
      <c r="B22" t="s">
        <v>146</v>
      </c>
      <c r="C22" s="35">
        <f>C21*(C18-1)</f>
        <v>58.905313289839214</v>
      </c>
      <c r="D22" s="28" t="s">
        <v>131</v>
      </c>
    </row>
    <row r="24" spans="2:5" x14ac:dyDescent="0.25">
      <c r="B24" s="12" t="s">
        <v>147</v>
      </c>
      <c r="C24" s="29">
        <v>55</v>
      </c>
      <c r="D24" s="32" t="s">
        <v>131</v>
      </c>
      <c r="E24" s="42" t="s">
        <v>153</v>
      </c>
    </row>
    <row r="25" spans="2:5" x14ac:dyDescent="0.25">
      <c r="B25" t="s">
        <v>148</v>
      </c>
      <c r="C25" s="35">
        <f>1+C24/C21</f>
        <v>1.55</v>
      </c>
      <c r="D25" s="14"/>
    </row>
    <row r="26" spans="2:5" x14ac:dyDescent="0.25">
      <c r="C26" s="36"/>
      <c r="D26" s="39"/>
    </row>
    <row r="27" spans="2:5" x14ac:dyDescent="0.25">
      <c r="B27" t="s">
        <v>150</v>
      </c>
      <c r="C27">
        <f>C$25*C$11*D3/(D3+C$12)+C$19</f>
        <v>3.960274978610582</v>
      </c>
      <c r="D27" s="34" t="s">
        <v>139</v>
      </c>
      <c r="E27" s="42" t="s">
        <v>153</v>
      </c>
    </row>
    <row r="28" spans="2:5" x14ac:dyDescent="0.25">
      <c r="B28" t="s">
        <v>149</v>
      </c>
      <c r="C28">
        <f>C$25*C$11*D7/(D7+C$12)+C$19</f>
        <v>-3.5060273911749817E-2</v>
      </c>
      <c r="D28" s="34" t="s">
        <v>139</v>
      </c>
      <c r="E28" s="42" t="s">
        <v>153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4"/>
  <sheetViews>
    <sheetView topLeftCell="A1018" workbookViewId="0">
      <selection activeCell="H1047" sqref="H1047"/>
    </sheetView>
  </sheetViews>
  <sheetFormatPr defaultRowHeight="15" x14ac:dyDescent="0.25"/>
  <cols>
    <col min="1" max="1" width="12" bestFit="1" customWidth="1"/>
    <col min="2" max="2" width="20.85546875" bestFit="1" customWidth="1"/>
    <col min="5" max="5" width="11.7109375" bestFit="1" customWidth="1"/>
    <col min="8" max="8" width="10.140625" bestFit="1" customWidth="1"/>
  </cols>
  <sheetData>
    <row r="1" spans="1:5" ht="15.75" x14ac:dyDescent="0.25">
      <c r="A1" s="19" t="s">
        <v>119</v>
      </c>
      <c r="B1" s="18" t="s">
        <v>118</v>
      </c>
    </row>
    <row r="2" spans="1:5" ht="16.5" thickBot="1" x14ac:dyDescent="0.3">
      <c r="A2" s="21"/>
      <c r="B2" s="20" t="s">
        <v>120</v>
      </c>
    </row>
    <row r="3" spans="1:5" x14ac:dyDescent="0.25">
      <c r="A3" s="22">
        <v>-55</v>
      </c>
      <c r="B3" s="22">
        <v>963849</v>
      </c>
      <c r="D3" s="77">
        <v>-55</v>
      </c>
      <c r="E3" s="77">
        <v>4819245</v>
      </c>
    </row>
    <row r="4" spans="1:5" x14ac:dyDescent="0.25">
      <c r="A4" s="22">
        <v>-54.95</v>
      </c>
      <c r="B4" s="22">
        <v>960288.78</v>
      </c>
      <c r="D4" s="77">
        <v>-54.95</v>
      </c>
      <c r="E4" s="77">
        <v>4801443.9000000004</v>
      </c>
    </row>
    <row r="5" spans="1:5" x14ac:dyDescent="0.25">
      <c r="A5" s="22">
        <v>-54.9</v>
      </c>
      <c r="B5" s="22">
        <v>956743.02</v>
      </c>
      <c r="D5" s="77">
        <v>-54.9</v>
      </c>
      <c r="E5" s="77">
        <v>4783715.0999999996</v>
      </c>
    </row>
    <row r="6" spans="1:5" x14ac:dyDescent="0.25">
      <c r="A6" s="22">
        <v>-54.85</v>
      </c>
      <c r="B6" s="22">
        <v>953211.63</v>
      </c>
      <c r="D6" s="77">
        <v>-54.85</v>
      </c>
      <c r="E6" s="77">
        <v>4766058.1500000004</v>
      </c>
    </row>
    <row r="7" spans="1:5" x14ac:dyDescent="0.25">
      <c r="A7" s="22">
        <v>-54.8</v>
      </c>
      <c r="B7" s="22">
        <v>949694.57</v>
      </c>
      <c r="D7" s="77">
        <v>-54.8</v>
      </c>
      <c r="E7" s="77">
        <v>4748472.8499999996</v>
      </c>
    </row>
    <row r="8" spans="1:5" x14ac:dyDescent="0.25">
      <c r="A8" s="22">
        <v>-54.75</v>
      </c>
      <c r="B8" s="22">
        <v>946191.77</v>
      </c>
      <c r="D8" s="77">
        <v>-54.75</v>
      </c>
      <c r="E8" s="77">
        <v>4730958.8499999996</v>
      </c>
    </row>
    <row r="9" spans="1:5" x14ac:dyDescent="0.25">
      <c r="A9" s="22">
        <v>-54.7</v>
      </c>
      <c r="B9" s="22">
        <v>942703.17</v>
      </c>
      <c r="D9" s="77">
        <v>-54.7</v>
      </c>
      <c r="E9" s="77">
        <v>4713515.8499999996</v>
      </c>
    </row>
    <row r="10" spans="1:5" x14ac:dyDescent="0.25">
      <c r="A10" s="22">
        <v>-54.65</v>
      </c>
      <c r="B10" s="22">
        <v>939228.7</v>
      </c>
      <c r="D10" s="77">
        <v>-54.65</v>
      </c>
      <c r="E10" s="77">
        <v>4696143.5</v>
      </c>
    </row>
    <row r="11" spans="1:5" x14ac:dyDescent="0.25">
      <c r="A11" s="22">
        <v>-54.6</v>
      </c>
      <c r="B11" s="22">
        <v>935768.3</v>
      </c>
      <c r="D11" s="77">
        <v>-54.6</v>
      </c>
      <c r="E11" s="77">
        <v>4678841.5</v>
      </c>
    </row>
    <row r="12" spans="1:5" x14ac:dyDescent="0.25">
      <c r="A12" s="22">
        <v>-54.55</v>
      </c>
      <c r="B12" s="22">
        <v>932321.91</v>
      </c>
      <c r="D12" s="77">
        <v>-54.55</v>
      </c>
      <c r="E12" s="77">
        <v>4661609.55</v>
      </c>
    </row>
    <row r="13" spans="1:5" x14ac:dyDescent="0.25">
      <c r="A13" s="22">
        <v>-54.5</v>
      </c>
      <c r="B13" s="22">
        <v>928889.47</v>
      </c>
      <c r="D13" s="77">
        <v>-54.5</v>
      </c>
      <c r="E13" s="77">
        <v>4644447.3499999996</v>
      </c>
    </row>
    <row r="14" spans="1:5" x14ac:dyDescent="0.25">
      <c r="A14" s="22">
        <v>-54.45</v>
      </c>
      <c r="B14" s="22">
        <v>925470.91</v>
      </c>
      <c r="D14" s="77">
        <v>-54.45</v>
      </c>
      <c r="E14" s="77">
        <v>4627354.55</v>
      </c>
    </row>
    <row r="15" spans="1:5" x14ac:dyDescent="0.25">
      <c r="A15" s="22">
        <v>-54.4</v>
      </c>
      <c r="B15" s="22">
        <v>922066.19</v>
      </c>
      <c r="D15" s="77">
        <v>-54.4</v>
      </c>
      <c r="E15" s="77">
        <v>4610330.95</v>
      </c>
    </row>
    <row r="16" spans="1:5" x14ac:dyDescent="0.25">
      <c r="A16" s="22">
        <v>-54.35</v>
      </c>
      <c r="B16" s="22">
        <v>918675.22</v>
      </c>
      <c r="D16" s="77">
        <v>-54.35</v>
      </c>
      <c r="E16" s="77">
        <v>4593376.0999999996</v>
      </c>
    </row>
    <row r="17" spans="1:5" x14ac:dyDescent="0.25">
      <c r="A17" s="22">
        <v>-54.3</v>
      </c>
      <c r="B17" s="22">
        <v>915297.96</v>
      </c>
      <c r="D17" s="77">
        <v>-54.3</v>
      </c>
      <c r="E17" s="77">
        <v>4576489.8</v>
      </c>
    </row>
    <row r="18" spans="1:5" x14ac:dyDescent="0.25">
      <c r="A18" s="22">
        <v>-54.25</v>
      </c>
      <c r="B18" s="22">
        <v>911934.35</v>
      </c>
      <c r="D18" s="77">
        <v>-54.25</v>
      </c>
      <c r="E18" s="77">
        <v>4559671.75</v>
      </c>
    </row>
    <row r="19" spans="1:5" x14ac:dyDescent="0.25">
      <c r="A19" s="22">
        <v>-54.2</v>
      </c>
      <c r="B19" s="22">
        <v>908584.32</v>
      </c>
      <c r="D19" s="77">
        <v>-54.2</v>
      </c>
      <c r="E19" s="77">
        <v>4542921.5999999996</v>
      </c>
    </row>
    <row r="20" spans="1:5" x14ac:dyDescent="0.25">
      <c r="A20" s="22">
        <v>-54.15</v>
      </c>
      <c r="B20" s="22">
        <v>905247.82</v>
      </c>
      <c r="D20" s="77">
        <v>-54.15</v>
      </c>
      <c r="E20" s="77">
        <v>4526239.0999999996</v>
      </c>
    </row>
    <row r="21" spans="1:5" x14ac:dyDescent="0.25">
      <c r="A21" s="22">
        <v>-54.1</v>
      </c>
      <c r="B21" s="22">
        <v>901924.78</v>
      </c>
      <c r="D21" s="77">
        <v>-54.1</v>
      </c>
      <c r="E21" s="77">
        <v>4509623.9000000004</v>
      </c>
    </row>
    <row r="22" spans="1:5" x14ac:dyDescent="0.25">
      <c r="A22" s="22">
        <v>-54.05</v>
      </c>
      <c r="B22" s="22">
        <v>898615.15</v>
      </c>
      <c r="D22" s="77">
        <v>-54.05</v>
      </c>
      <c r="E22" s="77">
        <v>4493075.75</v>
      </c>
    </row>
    <row r="23" spans="1:5" x14ac:dyDescent="0.25">
      <c r="A23" s="22">
        <v>-54</v>
      </c>
      <c r="B23" s="22">
        <v>895318.87</v>
      </c>
      <c r="D23" s="77">
        <v>-54</v>
      </c>
      <c r="E23" s="77">
        <v>4476594.3499999996</v>
      </c>
    </row>
    <row r="24" spans="1:5" x14ac:dyDescent="0.25">
      <c r="A24" s="22">
        <v>-53.95</v>
      </c>
      <c r="B24" s="22">
        <v>892035.88</v>
      </c>
      <c r="D24" s="77">
        <v>-53.95</v>
      </c>
      <c r="E24" s="77">
        <v>4460179.4000000004</v>
      </c>
    </row>
    <row r="25" spans="1:5" x14ac:dyDescent="0.25">
      <c r="A25" s="22">
        <v>-53.9</v>
      </c>
      <c r="B25" s="22">
        <v>888766.12</v>
      </c>
      <c r="D25" s="77">
        <v>-53.9</v>
      </c>
      <c r="E25" s="77">
        <v>4443830.5999999996</v>
      </c>
    </row>
    <row r="26" spans="1:5" x14ac:dyDescent="0.25">
      <c r="A26" s="22">
        <v>-53.85</v>
      </c>
      <c r="B26" s="22">
        <v>885509.53</v>
      </c>
      <c r="D26" s="77">
        <v>-53.85</v>
      </c>
      <c r="E26" s="77">
        <v>4427547.6500000004</v>
      </c>
    </row>
    <row r="27" spans="1:5" x14ac:dyDescent="0.25">
      <c r="A27" s="22">
        <v>-53.8</v>
      </c>
      <c r="B27" s="22">
        <v>882266.06</v>
      </c>
      <c r="D27" s="77">
        <v>-53.8</v>
      </c>
      <c r="E27" s="77">
        <v>4411330.3</v>
      </c>
    </row>
    <row r="28" spans="1:5" x14ac:dyDescent="0.25">
      <c r="A28" s="22">
        <v>-53.75</v>
      </c>
      <c r="B28" s="22">
        <v>879035.64</v>
      </c>
      <c r="D28" s="77">
        <v>-53.75</v>
      </c>
      <c r="E28" s="77">
        <v>4395178.2</v>
      </c>
    </row>
    <row r="29" spans="1:5" x14ac:dyDescent="0.25">
      <c r="A29" s="22">
        <v>-53.7</v>
      </c>
      <c r="B29" s="22">
        <v>875818.23</v>
      </c>
      <c r="D29" s="77">
        <v>-53.7</v>
      </c>
      <c r="E29" s="77">
        <v>4379091.1500000004</v>
      </c>
    </row>
    <row r="30" spans="1:5" x14ac:dyDescent="0.25">
      <c r="A30" s="22">
        <v>-53.65</v>
      </c>
      <c r="B30" s="22">
        <v>872613.77</v>
      </c>
      <c r="D30" s="77">
        <v>-53.65</v>
      </c>
      <c r="E30" s="77">
        <v>4363068.8499999996</v>
      </c>
    </row>
    <row r="31" spans="1:5" x14ac:dyDescent="0.25">
      <c r="A31" s="22">
        <v>-53.6</v>
      </c>
      <c r="B31" s="22">
        <v>869422.19</v>
      </c>
      <c r="D31" s="77">
        <v>-53.6</v>
      </c>
      <c r="E31" s="77">
        <v>4347110.95</v>
      </c>
    </row>
    <row r="32" spans="1:5" x14ac:dyDescent="0.25">
      <c r="A32" s="22">
        <v>-53.55</v>
      </c>
      <c r="B32" s="22">
        <v>866243.44</v>
      </c>
      <c r="D32" s="77">
        <v>-53.55</v>
      </c>
      <c r="E32" s="77">
        <v>4331217.2</v>
      </c>
    </row>
    <row r="33" spans="1:5" x14ac:dyDescent="0.25">
      <c r="A33" s="22">
        <v>-53.5</v>
      </c>
      <c r="B33" s="22">
        <v>863077.47</v>
      </c>
      <c r="D33" s="77">
        <v>-53.5</v>
      </c>
      <c r="E33" s="77">
        <v>4315387.3499999996</v>
      </c>
    </row>
    <row r="34" spans="1:5" x14ac:dyDescent="0.25">
      <c r="A34" s="22">
        <v>-53.45</v>
      </c>
      <c r="B34" s="22">
        <v>859924.22</v>
      </c>
      <c r="D34" s="77">
        <v>-53.45</v>
      </c>
      <c r="E34" s="77">
        <v>4299621.0999999996</v>
      </c>
    </row>
    <row r="35" spans="1:5" x14ac:dyDescent="0.25">
      <c r="A35" s="22">
        <v>-53.4</v>
      </c>
      <c r="B35" s="22">
        <v>856783.63</v>
      </c>
      <c r="D35" s="77">
        <v>-53.4</v>
      </c>
      <c r="E35" s="77">
        <v>4283918.1500000004</v>
      </c>
    </row>
    <row r="36" spans="1:5" x14ac:dyDescent="0.25">
      <c r="A36" s="22">
        <v>-53.35</v>
      </c>
      <c r="B36" s="22">
        <v>853655.66</v>
      </c>
      <c r="D36" s="77">
        <v>-53.35</v>
      </c>
      <c r="E36" s="77">
        <v>4268278.3</v>
      </c>
    </row>
    <row r="37" spans="1:5" x14ac:dyDescent="0.25">
      <c r="A37" s="22">
        <v>-53.3</v>
      </c>
      <c r="B37" s="22">
        <v>850540.23</v>
      </c>
      <c r="D37" s="77">
        <v>-53.3</v>
      </c>
      <c r="E37" s="77">
        <v>4252701.1500000004</v>
      </c>
    </row>
    <row r="38" spans="1:5" x14ac:dyDescent="0.25">
      <c r="A38" s="22">
        <v>-53.25</v>
      </c>
      <c r="B38" s="22">
        <v>847437.31</v>
      </c>
      <c r="D38" s="77">
        <v>-53.25</v>
      </c>
      <c r="E38" s="77">
        <v>4237186.55</v>
      </c>
    </row>
    <row r="39" spans="1:5" x14ac:dyDescent="0.25">
      <c r="A39" s="22">
        <v>-53.2</v>
      </c>
      <c r="B39" s="22">
        <v>844346.83</v>
      </c>
      <c r="D39" s="77">
        <v>-53.2</v>
      </c>
      <c r="E39" s="77">
        <v>4221734.1500000004</v>
      </c>
    </row>
    <row r="40" spans="1:5" x14ac:dyDescent="0.25">
      <c r="A40" s="22">
        <v>-53.15</v>
      </c>
      <c r="B40" s="22">
        <v>841268.74</v>
      </c>
      <c r="D40" s="77">
        <v>-53.15</v>
      </c>
      <c r="E40" s="77">
        <v>4206343.7</v>
      </c>
    </row>
    <row r="41" spans="1:5" x14ac:dyDescent="0.25">
      <c r="A41" s="22">
        <v>-53.1</v>
      </c>
      <c r="B41" s="22">
        <v>838202.99</v>
      </c>
      <c r="D41" s="77">
        <v>-53.1</v>
      </c>
      <c r="E41" s="77">
        <v>4191014.95</v>
      </c>
    </row>
    <row r="42" spans="1:5" x14ac:dyDescent="0.25">
      <c r="A42" s="22">
        <v>-53.05</v>
      </c>
      <c r="B42" s="22">
        <v>835149.53</v>
      </c>
      <c r="D42" s="77">
        <v>-53.05</v>
      </c>
      <c r="E42" s="77">
        <v>4175747.65</v>
      </c>
    </row>
    <row r="43" spans="1:5" x14ac:dyDescent="0.25">
      <c r="A43" s="22">
        <v>-53</v>
      </c>
      <c r="B43" s="22">
        <v>832108.29</v>
      </c>
      <c r="D43" s="77">
        <v>-53</v>
      </c>
      <c r="E43" s="77">
        <v>4160541.45</v>
      </c>
    </row>
    <row r="44" spans="1:5" x14ac:dyDescent="0.25">
      <c r="A44" s="22">
        <v>-52.95</v>
      </c>
      <c r="B44" s="22">
        <v>829079.23</v>
      </c>
      <c r="D44" s="77">
        <v>-52.95</v>
      </c>
      <c r="E44" s="77">
        <v>4145396.15</v>
      </c>
    </row>
    <row r="45" spans="1:5" x14ac:dyDescent="0.25">
      <c r="A45" s="22">
        <v>-52.9</v>
      </c>
      <c r="B45" s="22">
        <v>826062.29</v>
      </c>
      <c r="D45" s="77">
        <v>-52.9</v>
      </c>
      <c r="E45" s="77">
        <v>4130311.45</v>
      </c>
    </row>
    <row r="46" spans="1:5" x14ac:dyDescent="0.25">
      <c r="A46" s="22">
        <v>-52.85</v>
      </c>
      <c r="B46" s="22">
        <v>823057.43</v>
      </c>
      <c r="D46" s="77">
        <v>-52.85</v>
      </c>
      <c r="E46" s="77">
        <v>4115287.15</v>
      </c>
    </row>
    <row r="47" spans="1:5" x14ac:dyDescent="0.25">
      <c r="A47" s="22">
        <v>-52.8</v>
      </c>
      <c r="B47" s="22">
        <v>820064.58</v>
      </c>
      <c r="D47" s="77">
        <v>-52.8</v>
      </c>
      <c r="E47" s="77">
        <v>4100322.9</v>
      </c>
    </row>
    <row r="48" spans="1:5" x14ac:dyDescent="0.25">
      <c r="A48" s="22">
        <v>-52.75</v>
      </c>
      <c r="B48" s="22">
        <v>817083.7</v>
      </c>
      <c r="D48" s="77">
        <v>-52.75</v>
      </c>
      <c r="E48" s="77">
        <v>4085418.5</v>
      </c>
    </row>
    <row r="49" spans="1:5" x14ac:dyDescent="0.25">
      <c r="A49" s="22">
        <v>-52.7</v>
      </c>
      <c r="B49" s="22">
        <v>814114.73</v>
      </c>
      <c r="D49" s="77">
        <v>-52.7</v>
      </c>
      <c r="E49" s="77">
        <v>4070573.65</v>
      </c>
    </row>
    <row r="50" spans="1:5" x14ac:dyDescent="0.25">
      <c r="A50" s="22">
        <v>-52.65</v>
      </c>
      <c r="B50" s="22">
        <v>811157.62</v>
      </c>
      <c r="D50" s="77">
        <v>-52.65</v>
      </c>
      <c r="E50" s="77">
        <v>4055788.1</v>
      </c>
    </row>
    <row r="51" spans="1:5" x14ac:dyDescent="0.25">
      <c r="A51" s="22">
        <v>-52.6</v>
      </c>
      <c r="B51" s="22">
        <v>808212.33</v>
      </c>
      <c r="D51" s="77">
        <v>-52.6</v>
      </c>
      <c r="E51" s="77">
        <v>4041061.65</v>
      </c>
    </row>
    <row r="52" spans="1:5" x14ac:dyDescent="0.25">
      <c r="A52" s="22">
        <v>-52.55</v>
      </c>
      <c r="B52" s="22">
        <v>805278.8</v>
      </c>
      <c r="D52" s="77">
        <v>-52.55</v>
      </c>
      <c r="E52" s="77">
        <v>4026394</v>
      </c>
    </row>
    <row r="53" spans="1:5" x14ac:dyDescent="0.25">
      <c r="A53" s="22">
        <v>-52.5</v>
      </c>
      <c r="B53" s="22">
        <v>802356.97</v>
      </c>
      <c r="D53" s="77">
        <v>-52.5</v>
      </c>
      <c r="E53" s="77">
        <v>4011784.85</v>
      </c>
    </row>
    <row r="54" spans="1:5" x14ac:dyDescent="0.25">
      <c r="A54" s="22">
        <v>-52.45</v>
      </c>
      <c r="B54" s="22">
        <v>799446.8</v>
      </c>
      <c r="D54" s="77">
        <v>-52.45</v>
      </c>
      <c r="E54" s="77">
        <v>3997234</v>
      </c>
    </row>
    <row r="55" spans="1:5" x14ac:dyDescent="0.25">
      <c r="A55" s="22">
        <v>-52.4</v>
      </c>
      <c r="B55" s="22">
        <v>796548.24</v>
      </c>
      <c r="D55" s="77">
        <v>-52.4</v>
      </c>
      <c r="E55" s="77">
        <v>3982741.2</v>
      </c>
    </row>
    <row r="56" spans="1:5" x14ac:dyDescent="0.25">
      <c r="A56" s="22">
        <v>-52.35</v>
      </c>
      <c r="B56" s="22">
        <v>793661.24</v>
      </c>
      <c r="D56" s="77">
        <v>-52.35</v>
      </c>
      <c r="E56" s="77">
        <v>3968306.2</v>
      </c>
    </row>
    <row r="57" spans="1:5" x14ac:dyDescent="0.25">
      <c r="A57" s="22">
        <v>-52.3</v>
      </c>
      <c r="B57" s="22">
        <v>790785.75</v>
      </c>
      <c r="D57" s="77">
        <v>-52.3</v>
      </c>
      <c r="E57" s="77">
        <v>3953928.75</v>
      </c>
    </row>
    <row r="58" spans="1:5" x14ac:dyDescent="0.25">
      <c r="A58" s="22">
        <v>-52.25</v>
      </c>
      <c r="B58" s="22">
        <v>787921.71</v>
      </c>
      <c r="D58" s="77">
        <v>-52.25</v>
      </c>
      <c r="E58" s="77">
        <v>3939608.55</v>
      </c>
    </row>
    <row r="59" spans="1:5" x14ac:dyDescent="0.25">
      <c r="A59" s="22">
        <v>-52.2</v>
      </c>
      <c r="B59" s="22">
        <v>785069.08</v>
      </c>
      <c r="D59" s="77">
        <v>-52.2</v>
      </c>
      <c r="E59" s="77">
        <v>3925345.4</v>
      </c>
    </row>
    <row r="60" spans="1:5" x14ac:dyDescent="0.25">
      <c r="A60" s="22">
        <v>-52.15</v>
      </c>
      <c r="B60" s="22">
        <v>782227.81</v>
      </c>
      <c r="D60" s="77">
        <v>-52.15</v>
      </c>
      <c r="E60" s="77">
        <v>3911139.05</v>
      </c>
    </row>
    <row r="61" spans="1:5" x14ac:dyDescent="0.25">
      <c r="A61" s="22">
        <v>-52.1</v>
      </c>
      <c r="B61" s="22">
        <v>779397.84</v>
      </c>
      <c r="D61" s="77">
        <v>-52.1</v>
      </c>
      <c r="E61" s="77">
        <v>3896989.2</v>
      </c>
    </row>
    <row r="62" spans="1:5" x14ac:dyDescent="0.25">
      <c r="A62" s="22">
        <v>-52.05</v>
      </c>
      <c r="B62" s="22">
        <v>776579.14</v>
      </c>
      <c r="D62" s="77">
        <v>-52.05</v>
      </c>
      <c r="E62" s="77">
        <v>3882895.7</v>
      </c>
    </row>
    <row r="63" spans="1:5" x14ac:dyDescent="0.25">
      <c r="A63" s="22">
        <v>-52</v>
      </c>
      <c r="B63" s="22">
        <v>773771.65</v>
      </c>
      <c r="D63" s="77">
        <v>-52</v>
      </c>
      <c r="E63" s="77">
        <v>3868858.25</v>
      </c>
    </row>
    <row r="64" spans="1:5" x14ac:dyDescent="0.25">
      <c r="A64" s="22">
        <v>-51.95</v>
      </c>
      <c r="B64" s="22">
        <v>770975.32</v>
      </c>
      <c r="D64" s="77">
        <v>-51.95</v>
      </c>
      <c r="E64" s="77">
        <v>3854876.6</v>
      </c>
    </row>
    <row r="65" spans="1:5" x14ac:dyDescent="0.25">
      <c r="A65" s="22">
        <v>-51.9</v>
      </c>
      <c r="B65" s="22">
        <v>768190.11</v>
      </c>
      <c r="D65" s="77">
        <v>-51.9</v>
      </c>
      <c r="E65" s="77">
        <v>3840950.55</v>
      </c>
    </row>
    <row r="66" spans="1:5" x14ac:dyDescent="0.25">
      <c r="A66" s="22">
        <v>-51.85</v>
      </c>
      <c r="B66" s="22">
        <v>765415.96</v>
      </c>
      <c r="D66" s="77">
        <v>-51.85</v>
      </c>
      <c r="E66" s="77">
        <v>3827079.8</v>
      </c>
    </row>
    <row r="67" spans="1:5" x14ac:dyDescent="0.25">
      <c r="A67" s="22">
        <v>-51.8</v>
      </c>
      <c r="B67" s="22">
        <v>762652.84</v>
      </c>
      <c r="D67" s="77">
        <v>-51.8</v>
      </c>
      <c r="E67" s="77">
        <v>3813264.2</v>
      </c>
    </row>
    <row r="68" spans="1:5" x14ac:dyDescent="0.25">
      <c r="A68" s="22">
        <v>-51.75</v>
      </c>
      <c r="B68" s="22">
        <v>759900.68</v>
      </c>
      <c r="D68" s="77">
        <v>-51.75</v>
      </c>
      <c r="E68" s="77">
        <v>3799503.4</v>
      </c>
    </row>
    <row r="69" spans="1:5" x14ac:dyDescent="0.25">
      <c r="A69" s="22">
        <v>-51.7</v>
      </c>
      <c r="B69" s="22">
        <v>757159.45</v>
      </c>
      <c r="D69" s="77">
        <v>-51.7</v>
      </c>
      <c r="E69" s="77">
        <v>3785797.25</v>
      </c>
    </row>
    <row r="70" spans="1:5" x14ac:dyDescent="0.25">
      <c r="A70" s="22">
        <v>-51.65</v>
      </c>
      <c r="B70" s="22">
        <v>754429.1</v>
      </c>
      <c r="D70" s="77">
        <v>-51.65</v>
      </c>
      <c r="E70" s="77">
        <v>3772145.5</v>
      </c>
    </row>
    <row r="71" spans="1:5" x14ac:dyDescent="0.25">
      <c r="A71" s="22">
        <v>-51.6</v>
      </c>
      <c r="B71" s="22">
        <v>751709.58</v>
      </c>
      <c r="D71" s="77">
        <v>-51.6</v>
      </c>
      <c r="E71" s="77">
        <v>3758547.9</v>
      </c>
    </row>
    <row r="72" spans="1:5" x14ac:dyDescent="0.25">
      <c r="A72" s="22">
        <v>-51.55</v>
      </c>
      <c r="B72" s="22">
        <v>749000.84</v>
      </c>
      <c r="D72" s="77">
        <v>-51.55</v>
      </c>
      <c r="E72" s="77">
        <v>3745004.2</v>
      </c>
    </row>
    <row r="73" spans="1:5" x14ac:dyDescent="0.25">
      <c r="A73" s="22">
        <v>-51.5</v>
      </c>
      <c r="B73" s="22">
        <v>746302.83</v>
      </c>
      <c r="D73" s="77">
        <v>-51.5</v>
      </c>
      <c r="E73" s="77">
        <v>3731514.15</v>
      </c>
    </row>
    <row r="74" spans="1:5" x14ac:dyDescent="0.25">
      <c r="A74" s="22">
        <v>-51.45</v>
      </c>
      <c r="B74" s="22">
        <v>743615.52</v>
      </c>
      <c r="D74" s="77">
        <v>-51.45</v>
      </c>
      <c r="E74" s="77">
        <v>3718077.6</v>
      </c>
    </row>
    <row r="75" spans="1:5" x14ac:dyDescent="0.25">
      <c r="A75" s="22">
        <v>-51.4</v>
      </c>
      <c r="B75" s="22">
        <v>740938.86</v>
      </c>
      <c r="D75" s="77">
        <v>-51.4</v>
      </c>
      <c r="E75" s="77">
        <v>3704694.3</v>
      </c>
    </row>
    <row r="76" spans="1:5" x14ac:dyDescent="0.25">
      <c r="A76" s="22">
        <v>-51.35</v>
      </c>
      <c r="B76" s="22">
        <v>738272.79</v>
      </c>
      <c r="D76" s="77">
        <v>-51.35</v>
      </c>
      <c r="E76" s="77">
        <v>3691363.95</v>
      </c>
    </row>
    <row r="77" spans="1:5" x14ac:dyDescent="0.25">
      <c r="A77" s="22">
        <v>-51.3</v>
      </c>
      <c r="B77" s="22">
        <v>735617.27</v>
      </c>
      <c r="D77" s="77">
        <v>-51.3</v>
      </c>
      <c r="E77" s="77">
        <v>3678086.35</v>
      </c>
    </row>
    <row r="78" spans="1:5" x14ac:dyDescent="0.25">
      <c r="A78" s="22">
        <v>-51.25</v>
      </c>
      <c r="B78" s="22">
        <v>732972.27</v>
      </c>
      <c r="D78" s="77">
        <v>-51.25</v>
      </c>
      <c r="E78" s="77">
        <v>3664861.35</v>
      </c>
    </row>
    <row r="79" spans="1:5" x14ac:dyDescent="0.25">
      <c r="A79" s="22">
        <v>-51.2</v>
      </c>
      <c r="B79" s="22">
        <v>730337.72</v>
      </c>
      <c r="D79" s="77">
        <v>-51.2</v>
      </c>
      <c r="E79" s="77">
        <v>3651688.6</v>
      </c>
    </row>
    <row r="80" spans="1:5" x14ac:dyDescent="0.25">
      <c r="A80" s="22">
        <v>-51.15</v>
      </c>
      <c r="B80" s="22">
        <v>727713.6</v>
      </c>
      <c r="D80" s="77">
        <v>-51.15</v>
      </c>
      <c r="E80" s="77">
        <v>3638568</v>
      </c>
    </row>
    <row r="81" spans="1:5" x14ac:dyDescent="0.25">
      <c r="A81" s="22">
        <v>-51.1</v>
      </c>
      <c r="B81" s="22">
        <v>725099.85</v>
      </c>
      <c r="D81" s="77">
        <v>-51.1</v>
      </c>
      <c r="E81" s="77">
        <v>3625499.25</v>
      </c>
    </row>
    <row r="82" spans="1:5" x14ac:dyDescent="0.25">
      <c r="A82" s="22">
        <v>-51.05</v>
      </c>
      <c r="B82" s="22">
        <v>722496.42</v>
      </c>
      <c r="D82" s="77">
        <v>-51.05</v>
      </c>
      <c r="E82" s="77">
        <v>3612482.1</v>
      </c>
    </row>
    <row r="83" spans="1:5" x14ac:dyDescent="0.25">
      <c r="A83" s="22">
        <v>-51</v>
      </c>
      <c r="B83" s="22">
        <v>719903.28</v>
      </c>
      <c r="D83" s="77">
        <v>-51</v>
      </c>
      <c r="E83" s="77">
        <v>3599516.4</v>
      </c>
    </row>
    <row r="84" spans="1:5" x14ac:dyDescent="0.25">
      <c r="A84" s="22">
        <v>-50.95</v>
      </c>
      <c r="B84" s="22">
        <v>717320.38</v>
      </c>
      <c r="D84" s="77">
        <v>-50.95</v>
      </c>
      <c r="E84" s="77">
        <v>3586601.9</v>
      </c>
    </row>
    <row r="85" spans="1:5" x14ac:dyDescent="0.25">
      <c r="A85" s="22">
        <v>-50.9</v>
      </c>
      <c r="B85" s="22">
        <v>714747.68</v>
      </c>
      <c r="D85" s="77">
        <v>-50.9</v>
      </c>
      <c r="E85" s="77">
        <v>3573738.4</v>
      </c>
    </row>
    <row r="86" spans="1:5" x14ac:dyDescent="0.25">
      <c r="A86" s="22">
        <v>-50.85</v>
      </c>
      <c r="B86" s="22">
        <v>712185.13</v>
      </c>
      <c r="D86" s="77">
        <v>-50.85</v>
      </c>
      <c r="E86" s="77">
        <v>3560925.65</v>
      </c>
    </row>
    <row r="87" spans="1:5" x14ac:dyDescent="0.25">
      <c r="A87" s="22">
        <v>-50.8</v>
      </c>
      <c r="B87" s="22">
        <v>709632.69</v>
      </c>
      <c r="D87" s="77">
        <v>-50.8</v>
      </c>
      <c r="E87" s="77">
        <v>3548163.45</v>
      </c>
    </row>
    <row r="88" spans="1:5" x14ac:dyDescent="0.25">
      <c r="A88" s="22">
        <v>-50.75</v>
      </c>
      <c r="B88" s="22">
        <v>707090.31</v>
      </c>
      <c r="D88" s="77">
        <v>-50.75</v>
      </c>
      <c r="E88" s="77">
        <v>3535451.55</v>
      </c>
    </row>
    <row r="89" spans="1:5" x14ac:dyDescent="0.25">
      <c r="A89" s="22">
        <v>-50.7</v>
      </c>
      <c r="B89" s="22">
        <v>704557.96</v>
      </c>
      <c r="D89" s="77">
        <v>-50.7</v>
      </c>
      <c r="E89" s="77">
        <v>3522789.8</v>
      </c>
    </row>
    <row r="90" spans="1:5" x14ac:dyDescent="0.25">
      <c r="A90" s="22">
        <v>-50.65</v>
      </c>
      <c r="B90" s="22">
        <v>702035.58</v>
      </c>
      <c r="D90" s="77">
        <v>-50.65</v>
      </c>
      <c r="E90" s="77">
        <v>3510177.9</v>
      </c>
    </row>
    <row r="91" spans="1:5" x14ac:dyDescent="0.25">
      <c r="A91" s="22">
        <v>-50.6</v>
      </c>
      <c r="B91" s="22">
        <v>699523.14</v>
      </c>
      <c r="D91" s="77">
        <v>-50.6</v>
      </c>
      <c r="E91" s="77">
        <v>3497615.7</v>
      </c>
    </row>
    <row r="92" spans="1:5" x14ac:dyDescent="0.25">
      <c r="A92" s="22">
        <v>-50.55</v>
      </c>
      <c r="B92" s="22">
        <v>697020.6</v>
      </c>
      <c r="D92" s="77">
        <v>-50.55</v>
      </c>
      <c r="E92" s="77">
        <v>3485103</v>
      </c>
    </row>
    <row r="93" spans="1:5" x14ac:dyDescent="0.25">
      <c r="A93" s="22">
        <v>-50.5</v>
      </c>
      <c r="B93" s="22">
        <v>694527.91</v>
      </c>
      <c r="D93" s="77">
        <v>-50.5</v>
      </c>
      <c r="E93" s="77">
        <v>3472639.55</v>
      </c>
    </row>
    <row r="94" spans="1:5" x14ac:dyDescent="0.25">
      <c r="A94" s="22">
        <v>-50.45</v>
      </c>
      <c r="B94" s="22">
        <v>692045.03</v>
      </c>
      <c r="D94" s="77">
        <v>-50.45</v>
      </c>
      <c r="E94" s="77">
        <v>3460225.15</v>
      </c>
    </row>
    <row r="95" spans="1:5" x14ac:dyDescent="0.25">
      <c r="A95" s="22">
        <v>-50.4</v>
      </c>
      <c r="B95" s="22">
        <v>689571.91</v>
      </c>
      <c r="D95" s="77">
        <v>-50.4</v>
      </c>
      <c r="E95" s="77">
        <v>3447859.55</v>
      </c>
    </row>
    <row r="96" spans="1:5" x14ac:dyDescent="0.25">
      <c r="A96" s="22">
        <v>-50.35</v>
      </c>
      <c r="B96" s="22">
        <v>687108.52</v>
      </c>
      <c r="D96" s="77">
        <v>-50.35</v>
      </c>
      <c r="E96" s="77">
        <v>3435542.6</v>
      </c>
    </row>
    <row r="97" spans="1:5" x14ac:dyDescent="0.25">
      <c r="A97" s="22">
        <v>-50.3</v>
      </c>
      <c r="B97" s="22">
        <v>684654.82</v>
      </c>
      <c r="D97" s="77">
        <v>-50.3</v>
      </c>
      <c r="E97" s="77">
        <v>3423274.1</v>
      </c>
    </row>
    <row r="98" spans="1:5" x14ac:dyDescent="0.25">
      <c r="A98" s="22">
        <v>-50.25</v>
      </c>
      <c r="B98" s="22">
        <v>682210.76</v>
      </c>
      <c r="D98" s="77">
        <v>-50.25</v>
      </c>
      <c r="E98" s="77">
        <v>3411053.8</v>
      </c>
    </row>
    <row r="99" spans="1:5" x14ac:dyDescent="0.25">
      <c r="A99" s="22">
        <v>-50.2</v>
      </c>
      <c r="B99" s="22">
        <v>679776.3</v>
      </c>
      <c r="D99" s="77">
        <v>-50.2</v>
      </c>
      <c r="E99" s="77">
        <v>3398881.5</v>
      </c>
    </row>
    <row r="100" spans="1:5" x14ac:dyDescent="0.25">
      <c r="A100" s="22">
        <v>-50.15</v>
      </c>
      <c r="B100" s="22">
        <v>677351.4</v>
      </c>
      <c r="D100" s="77">
        <v>-50.15</v>
      </c>
      <c r="E100" s="77">
        <v>3386757</v>
      </c>
    </row>
    <row r="101" spans="1:5" x14ac:dyDescent="0.25">
      <c r="A101" s="22">
        <v>-50.1</v>
      </c>
      <c r="B101" s="22">
        <v>674936.02</v>
      </c>
      <c r="D101" s="77">
        <v>-50.1</v>
      </c>
      <c r="E101" s="77">
        <v>3374680.1</v>
      </c>
    </row>
    <row r="102" spans="1:5" x14ac:dyDescent="0.25">
      <c r="A102" s="22">
        <v>-50.05</v>
      </c>
      <c r="B102" s="22">
        <v>672530.12</v>
      </c>
      <c r="D102" s="77">
        <v>-50.05</v>
      </c>
      <c r="E102" s="77">
        <v>3362650.6</v>
      </c>
    </row>
    <row r="103" spans="1:5" x14ac:dyDescent="0.25">
      <c r="A103" s="22">
        <v>-50</v>
      </c>
      <c r="B103" s="22">
        <v>670133.66</v>
      </c>
      <c r="D103" s="77">
        <v>-50</v>
      </c>
      <c r="E103" s="77">
        <v>3350668.3</v>
      </c>
    </row>
    <row r="104" spans="1:5" x14ac:dyDescent="0.25">
      <c r="A104" s="22">
        <v>-49.95</v>
      </c>
      <c r="B104" s="22">
        <v>667746.6</v>
      </c>
      <c r="D104" s="77">
        <v>-49.95</v>
      </c>
      <c r="E104" s="77">
        <v>3338733</v>
      </c>
    </row>
    <row r="105" spans="1:5" x14ac:dyDescent="0.25">
      <c r="A105" s="22">
        <v>-49.9</v>
      </c>
      <c r="B105" s="22">
        <v>665368.89</v>
      </c>
      <c r="D105" s="77">
        <v>-49.9</v>
      </c>
      <c r="E105" s="77">
        <v>3326844.45</v>
      </c>
    </row>
    <row r="106" spans="1:5" x14ac:dyDescent="0.25">
      <c r="A106" s="22">
        <v>-49.85</v>
      </c>
      <c r="B106" s="22">
        <v>663000.51</v>
      </c>
      <c r="D106" s="77">
        <v>-49.85</v>
      </c>
      <c r="E106" s="77">
        <v>3315002.55</v>
      </c>
    </row>
    <row r="107" spans="1:5" x14ac:dyDescent="0.25">
      <c r="A107" s="22">
        <v>-49.8</v>
      </c>
      <c r="B107" s="22">
        <v>660641.4</v>
      </c>
      <c r="D107" s="77">
        <v>-49.8</v>
      </c>
      <c r="E107" s="77">
        <v>3303207</v>
      </c>
    </row>
    <row r="108" spans="1:5" x14ac:dyDescent="0.25">
      <c r="A108" s="22">
        <v>-49.75</v>
      </c>
      <c r="B108" s="22">
        <v>658291.54</v>
      </c>
      <c r="D108" s="77">
        <v>-49.75</v>
      </c>
      <c r="E108" s="77">
        <v>3291457.7</v>
      </c>
    </row>
    <row r="109" spans="1:5" x14ac:dyDescent="0.25">
      <c r="A109" s="22">
        <v>-49.7</v>
      </c>
      <c r="B109" s="22">
        <v>655950.87</v>
      </c>
      <c r="D109" s="77">
        <v>-49.7</v>
      </c>
      <c r="E109" s="77">
        <v>3279754.35</v>
      </c>
    </row>
    <row r="110" spans="1:5" x14ac:dyDescent="0.25">
      <c r="A110" s="22">
        <v>-49.65</v>
      </c>
      <c r="B110" s="22">
        <v>653619.36</v>
      </c>
      <c r="D110" s="77">
        <v>-49.65</v>
      </c>
      <c r="E110" s="77">
        <v>3268096.8</v>
      </c>
    </row>
    <row r="111" spans="1:5" x14ac:dyDescent="0.25">
      <c r="A111" s="22">
        <v>-49.6</v>
      </c>
      <c r="B111" s="22">
        <v>651296.98</v>
      </c>
      <c r="D111" s="77">
        <v>-49.6</v>
      </c>
      <c r="E111" s="77">
        <v>3256484.9</v>
      </c>
    </row>
    <row r="112" spans="1:5" x14ac:dyDescent="0.25">
      <c r="A112" s="22">
        <v>-49.55</v>
      </c>
      <c r="B112" s="22">
        <v>648983.68000000005</v>
      </c>
      <c r="D112" s="77">
        <v>-49.55</v>
      </c>
      <c r="E112" s="77">
        <v>3244918.4</v>
      </c>
    </row>
    <row r="113" spans="1:5" x14ac:dyDescent="0.25">
      <c r="A113" s="22">
        <v>-49.5</v>
      </c>
      <c r="B113" s="22">
        <v>646679.43000000005</v>
      </c>
      <c r="D113" s="77">
        <v>-49.5</v>
      </c>
      <c r="E113" s="77">
        <v>3233397.15</v>
      </c>
    </row>
    <row r="114" spans="1:5" x14ac:dyDescent="0.25">
      <c r="A114" s="22">
        <v>-49.45</v>
      </c>
      <c r="B114" s="22">
        <v>644384.18000000005</v>
      </c>
      <c r="D114" s="77">
        <v>-49.45</v>
      </c>
      <c r="E114" s="77">
        <v>3221920.9</v>
      </c>
    </row>
    <row r="115" spans="1:5" x14ac:dyDescent="0.25">
      <c r="A115" s="22">
        <v>-49.4</v>
      </c>
      <c r="B115" s="22">
        <v>642097.9</v>
      </c>
      <c r="D115" s="77">
        <v>-49.4</v>
      </c>
      <c r="E115" s="77">
        <v>3210489.5</v>
      </c>
    </row>
    <row r="116" spans="1:5" x14ac:dyDescent="0.25">
      <c r="A116" s="22">
        <v>-49.35</v>
      </c>
      <c r="B116" s="22">
        <v>639820.54</v>
      </c>
      <c r="D116" s="77">
        <v>-49.35</v>
      </c>
      <c r="E116" s="77">
        <v>3199102.7</v>
      </c>
    </row>
    <row r="117" spans="1:5" x14ac:dyDescent="0.25">
      <c r="A117" s="22">
        <v>-49.3</v>
      </c>
      <c r="B117" s="22">
        <v>637552.07999999996</v>
      </c>
      <c r="D117" s="77">
        <v>-49.3</v>
      </c>
      <c r="E117" s="77">
        <v>3187760.4</v>
      </c>
    </row>
    <row r="118" spans="1:5" x14ac:dyDescent="0.25">
      <c r="A118" s="22">
        <v>-49.25</v>
      </c>
      <c r="B118" s="22">
        <v>635292.48</v>
      </c>
      <c r="D118" s="77">
        <v>-49.25</v>
      </c>
      <c r="E118" s="77">
        <v>3176462.4</v>
      </c>
    </row>
    <row r="119" spans="1:5" x14ac:dyDescent="0.25">
      <c r="A119" s="22">
        <v>-49.2</v>
      </c>
      <c r="B119" s="22">
        <v>633041.68999999994</v>
      </c>
      <c r="D119" s="77">
        <v>-49.2</v>
      </c>
      <c r="E119" s="77">
        <v>3165208.45</v>
      </c>
    </row>
    <row r="120" spans="1:5" x14ac:dyDescent="0.25">
      <c r="A120" s="22">
        <v>-49.15</v>
      </c>
      <c r="B120" s="22">
        <v>630799.68000000005</v>
      </c>
      <c r="D120" s="77">
        <v>-49.15</v>
      </c>
      <c r="E120" s="77">
        <v>3153998.4</v>
      </c>
    </row>
    <row r="121" spans="1:5" x14ac:dyDescent="0.25">
      <c r="A121" s="22">
        <v>-49.1</v>
      </c>
      <c r="B121" s="22">
        <v>628566.41</v>
      </c>
      <c r="D121" s="77">
        <v>-49.1</v>
      </c>
      <c r="E121" s="77">
        <v>3142832.05</v>
      </c>
    </row>
    <row r="122" spans="1:5" x14ac:dyDescent="0.25">
      <c r="A122" s="22">
        <v>-49.05</v>
      </c>
      <c r="B122" s="22">
        <v>626341.85</v>
      </c>
      <c r="D122" s="77">
        <v>-49.05</v>
      </c>
      <c r="E122" s="77">
        <v>3131709.25</v>
      </c>
    </row>
    <row r="123" spans="1:5" x14ac:dyDescent="0.25">
      <c r="A123" s="22">
        <v>-49</v>
      </c>
      <c r="B123" s="22">
        <v>624125.96</v>
      </c>
      <c r="D123" s="77">
        <v>-49</v>
      </c>
      <c r="E123" s="77">
        <v>3120629.8</v>
      </c>
    </row>
    <row r="124" spans="1:5" x14ac:dyDescent="0.25">
      <c r="A124" s="22">
        <v>-48.95</v>
      </c>
      <c r="B124" s="22">
        <v>621918.68999999994</v>
      </c>
      <c r="D124" s="77">
        <v>-48.95</v>
      </c>
      <c r="E124" s="77">
        <v>3109593.45</v>
      </c>
    </row>
    <row r="125" spans="1:5" x14ac:dyDescent="0.25">
      <c r="A125" s="22">
        <v>-48.9</v>
      </c>
      <c r="B125" s="22">
        <v>619720.02</v>
      </c>
      <c r="D125" s="77">
        <v>-48.9</v>
      </c>
      <c r="E125" s="77">
        <v>3098600.1</v>
      </c>
    </row>
    <row r="126" spans="1:5" x14ac:dyDescent="0.25">
      <c r="A126" s="22">
        <v>-48.85</v>
      </c>
      <c r="B126" s="22">
        <v>617529.91</v>
      </c>
      <c r="D126" s="77">
        <v>-48.85</v>
      </c>
      <c r="E126" s="77">
        <v>3087649.55</v>
      </c>
    </row>
    <row r="127" spans="1:5" x14ac:dyDescent="0.25">
      <c r="A127" s="22">
        <v>-48.8</v>
      </c>
      <c r="B127" s="22">
        <v>615348.32999999996</v>
      </c>
      <c r="D127" s="77">
        <v>-48.8</v>
      </c>
      <c r="E127" s="77">
        <v>3076741.65</v>
      </c>
    </row>
    <row r="128" spans="1:5" x14ac:dyDescent="0.25">
      <c r="A128" s="22">
        <v>-48.75</v>
      </c>
      <c r="B128" s="22">
        <v>613175.22</v>
      </c>
      <c r="D128" s="77">
        <v>-48.75</v>
      </c>
      <c r="E128" s="77">
        <v>3065876.1</v>
      </c>
    </row>
    <row r="129" spans="1:5" x14ac:dyDescent="0.25">
      <c r="A129" s="22">
        <v>-48.7</v>
      </c>
      <c r="B129" s="22">
        <v>611010.56999999995</v>
      </c>
      <c r="D129" s="77">
        <v>-48.7</v>
      </c>
      <c r="E129" s="77">
        <v>3055052.85</v>
      </c>
    </row>
    <row r="130" spans="1:5" x14ac:dyDescent="0.25">
      <c r="A130" s="22">
        <v>-48.65</v>
      </c>
      <c r="B130" s="22">
        <v>608854.32999999996</v>
      </c>
      <c r="D130" s="77">
        <v>-48.65</v>
      </c>
      <c r="E130" s="77">
        <v>3044271.65</v>
      </c>
    </row>
    <row r="131" spans="1:5" x14ac:dyDescent="0.25">
      <c r="A131" s="22">
        <v>-48.6</v>
      </c>
      <c r="B131" s="22">
        <v>606706.48</v>
      </c>
      <c r="D131" s="77">
        <v>-48.6</v>
      </c>
      <c r="E131" s="77">
        <v>3033532.4</v>
      </c>
    </row>
    <row r="132" spans="1:5" x14ac:dyDescent="0.25">
      <c r="A132" s="22">
        <v>-48.55</v>
      </c>
      <c r="B132" s="22">
        <v>604566.96</v>
      </c>
      <c r="D132" s="77">
        <v>-48.55</v>
      </c>
      <c r="E132" s="77">
        <v>3022834.8</v>
      </c>
    </row>
    <row r="133" spans="1:5" x14ac:dyDescent="0.25">
      <c r="A133" s="22">
        <v>-48.5</v>
      </c>
      <c r="B133" s="22">
        <v>602435.75</v>
      </c>
      <c r="D133" s="77">
        <v>-48.5</v>
      </c>
      <c r="E133" s="77">
        <v>3012178.75</v>
      </c>
    </row>
    <row r="134" spans="1:5" x14ac:dyDescent="0.25">
      <c r="A134" s="22">
        <v>-48.45</v>
      </c>
      <c r="B134" s="22">
        <v>600312.81999999995</v>
      </c>
      <c r="D134" s="77">
        <v>-48.45</v>
      </c>
      <c r="E134" s="77">
        <v>3001564.1</v>
      </c>
    </row>
    <row r="135" spans="1:5" x14ac:dyDescent="0.25">
      <c r="A135" s="22">
        <v>-48.4</v>
      </c>
      <c r="B135" s="22">
        <v>598198.12</v>
      </c>
      <c r="D135" s="77">
        <v>-48.4</v>
      </c>
      <c r="E135" s="77">
        <v>2990990.6</v>
      </c>
    </row>
    <row r="136" spans="1:5" x14ac:dyDescent="0.25">
      <c r="A136" s="22">
        <v>-48.35</v>
      </c>
      <c r="B136" s="22">
        <v>596091.63</v>
      </c>
      <c r="D136" s="77">
        <v>-48.35</v>
      </c>
      <c r="E136" s="77">
        <v>2980458.15</v>
      </c>
    </row>
    <row r="137" spans="1:5" x14ac:dyDescent="0.25">
      <c r="A137" s="22">
        <v>-48.3</v>
      </c>
      <c r="B137" s="22">
        <v>593993.31000000006</v>
      </c>
      <c r="D137" s="77">
        <v>-48.3</v>
      </c>
      <c r="E137" s="77">
        <v>2969966.55</v>
      </c>
    </row>
    <row r="138" spans="1:5" x14ac:dyDescent="0.25">
      <c r="A138" s="22">
        <v>-48.25</v>
      </c>
      <c r="B138" s="22">
        <v>591903.12</v>
      </c>
      <c r="D138" s="77">
        <v>-48.25</v>
      </c>
      <c r="E138" s="77">
        <v>2959515.6</v>
      </c>
    </row>
    <row r="139" spans="1:5" x14ac:dyDescent="0.25">
      <c r="A139" s="22">
        <v>-48.2</v>
      </c>
      <c r="B139" s="22">
        <v>589821.03</v>
      </c>
      <c r="D139" s="77">
        <v>-48.2</v>
      </c>
      <c r="E139" s="77">
        <v>2949105.15</v>
      </c>
    </row>
    <row r="140" spans="1:5" x14ac:dyDescent="0.25">
      <c r="A140" s="22">
        <v>-48.15</v>
      </c>
      <c r="B140" s="22">
        <v>587747.01</v>
      </c>
      <c r="D140" s="77">
        <v>-48.15</v>
      </c>
      <c r="E140" s="77">
        <v>2938735.05</v>
      </c>
    </row>
    <row r="141" spans="1:5" x14ac:dyDescent="0.25">
      <c r="A141" s="22">
        <v>-48.1</v>
      </c>
      <c r="B141" s="22">
        <v>585681.02</v>
      </c>
      <c r="D141" s="77">
        <v>-48.1</v>
      </c>
      <c r="E141" s="77">
        <v>2928405.1</v>
      </c>
    </row>
    <row r="142" spans="1:5" x14ac:dyDescent="0.25">
      <c r="A142" s="22">
        <v>-48.05</v>
      </c>
      <c r="B142" s="22">
        <v>583623.02</v>
      </c>
      <c r="D142" s="77">
        <v>-48.05</v>
      </c>
      <c r="E142" s="77">
        <v>2918115.1</v>
      </c>
    </row>
    <row r="143" spans="1:5" x14ac:dyDescent="0.25">
      <c r="A143" s="22">
        <v>-48</v>
      </c>
      <c r="B143" s="22">
        <v>581573</v>
      </c>
      <c r="D143" s="77">
        <v>-48</v>
      </c>
      <c r="E143" s="77">
        <v>2907865</v>
      </c>
    </row>
    <row r="144" spans="1:5" x14ac:dyDescent="0.25">
      <c r="A144" s="22">
        <v>-47.95</v>
      </c>
      <c r="B144" s="22">
        <v>579530.9</v>
      </c>
      <c r="D144" s="77">
        <v>-47.95</v>
      </c>
      <c r="E144" s="77">
        <v>2897654.5</v>
      </c>
    </row>
    <row r="145" spans="1:5" x14ac:dyDescent="0.25">
      <c r="A145" s="22">
        <v>-47.9</v>
      </c>
      <c r="B145" s="22">
        <v>577496.69999999995</v>
      </c>
      <c r="D145" s="77">
        <v>-47.9</v>
      </c>
      <c r="E145" s="77">
        <v>2887483.5</v>
      </c>
    </row>
    <row r="146" spans="1:5" x14ac:dyDescent="0.25">
      <c r="A146" s="22">
        <v>-47.85</v>
      </c>
      <c r="B146" s="22">
        <v>575470.37</v>
      </c>
      <c r="D146" s="77">
        <v>-47.85</v>
      </c>
      <c r="E146" s="77">
        <v>2877351.85</v>
      </c>
    </row>
    <row r="147" spans="1:5" x14ac:dyDescent="0.25">
      <c r="A147" s="22">
        <v>-47.8</v>
      </c>
      <c r="B147" s="22">
        <v>573451.86</v>
      </c>
      <c r="D147" s="77">
        <v>-47.8</v>
      </c>
      <c r="E147" s="77">
        <v>2867259.3</v>
      </c>
    </row>
    <row r="148" spans="1:5" x14ac:dyDescent="0.25">
      <c r="A148" s="22">
        <v>-47.75</v>
      </c>
      <c r="B148" s="22">
        <v>571441.16</v>
      </c>
      <c r="D148" s="77">
        <v>-47.75</v>
      </c>
      <c r="E148" s="77">
        <v>2857205.8</v>
      </c>
    </row>
    <row r="149" spans="1:5" x14ac:dyDescent="0.25">
      <c r="A149" s="22">
        <v>-47.7</v>
      </c>
      <c r="B149" s="22">
        <v>569438.22</v>
      </c>
      <c r="D149" s="77">
        <v>-47.7</v>
      </c>
      <c r="E149" s="77">
        <v>2847191.1</v>
      </c>
    </row>
    <row r="150" spans="1:5" x14ac:dyDescent="0.25">
      <c r="A150" s="22">
        <v>-47.65</v>
      </c>
      <c r="B150" s="22">
        <v>567443.01</v>
      </c>
      <c r="D150" s="77">
        <v>-47.65</v>
      </c>
      <c r="E150" s="77">
        <v>2837215.05</v>
      </c>
    </row>
    <row r="151" spans="1:5" x14ac:dyDescent="0.25">
      <c r="A151" s="22">
        <v>-47.6</v>
      </c>
      <c r="B151" s="22">
        <v>565455.5</v>
      </c>
      <c r="D151" s="77">
        <v>-47.6</v>
      </c>
      <c r="E151" s="77">
        <v>2827277.5</v>
      </c>
    </row>
    <row r="152" spans="1:5" x14ac:dyDescent="0.25">
      <c r="A152" s="22">
        <v>-47.55</v>
      </c>
      <c r="B152" s="22">
        <v>563475.67000000004</v>
      </c>
      <c r="D152" s="77">
        <v>-47.55</v>
      </c>
      <c r="E152" s="77">
        <v>2817378.35</v>
      </c>
    </row>
    <row r="153" spans="1:5" x14ac:dyDescent="0.25">
      <c r="A153" s="22">
        <v>-47.5</v>
      </c>
      <c r="B153" s="22">
        <v>561503.47</v>
      </c>
      <c r="D153" s="77">
        <v>-47.5</v>
      </c>
      <c r="E153" s="77">
        <v>2807517.35</v>
      </c>
    </row>
    <row r="154" spans="1:5" x14ac:dyDescent="0.25">
      <c r="A154" s="22">
        <v>-47.45</v>
      </c>
      <c r="B154" s="22">
        <v>559538.87</v>
      </c>
      <c r="D154" s="77">
        <v>-47.45</v>
      </c>
      <c r="E154" s="77">
        <v>2797694.35</v>
      </c>
    </row>
    <row r="155" spans="1:5" x14ac:dyDescent="0.25">
      <c r="A155" s="22">
        <v>-47.4</v>
      </c>
      <c r="B155" s="22">
        <v>557581.84</v>
      </c>
      <c r="D155" s="77">
        <v>-47.4</v>
      </c>
      <c r="E155" s="77">
        <v>2787909.2</v>
      </c>
    </row>
    <row r="156" spans="1:5" x14ac:dyDescent="0.25">
      <c r="A156" s="22">
        <v>-47.35</v>
      </c>
      <c r="B156" s="22">
        <v>555632.36</v>
      </c>
      <c r="D156" s="77">
        <v>-47.35</v>
      </c>
      <c r="E156" s="77">
        <v>2778161.8</v>
      </c>
    </row>
    <row r="157" spans="1:5" x14ac:dyDescent="0.25">
      <c r="A157" s="22">
        <v>-47.3</v>
      </c>
      <c r="B157" s="22">
        <v>553690.38</v>
      </c>
      <c r="D157" s="77">
        <v>-47.3</v>
      </c>
      <c r="E157" s="77">
        <v>2768451.9</v>
      </c>
    </row>
    <row r="158" spans="1:5" x14ac:dyDescent="0.25">
      <c r="A158" s="22">
        <v>-47.25</v>
      </c>
      <c r="B158" s="22">
        <v>551755.88</v>
      </c>
      <c r="D158" s="77">
        <v>-47.25</v>
      </c>
      <c r="E158" s="77">
        <v>2758779.4</v>
      </c>
    </row>
    <row r="159" spans="1:5" x14ac:dyDescent="0.25">
      <c r="A159" s="22">
        <v>-47.2</v>
      </c>
      <c r="B159" s="22">
        <v>549828.82999999996</v>
      </c>
      <c r="D159" s="77">
        <v>-47.2</v>
      </c>
      <c r="E159" s="77">
        <v>2749144.15</v>
      </c>
    </row>
    <row r="160" spans="1:5" x14ac:dyDescent="0.25">
      <c r="A160" s="22">
        <v>-47.15</v>
      </c>
      <c r="B160" s="22">
        <v>547909.18999999994</v>
      </c>
      <c r="D160" s="77">
        <v>-47.15</v>
      </c>
      <c r="E160" s="77">
        <v>2739545.95</v>
      </c>
    </row>
    <row r="161" spans="1:5" x14ac:dyDescent="0.25">
      <c r="A161" s="22">
        <v>-47.1</v>
      </c>
      <c r="B161" s="22">
        <v>545996.93999999994</v>
      </c>
      <c r="D161" s="77">
        <v>-47.1</v>
      </c>
      <c r="E161" s="77">
        <v>2729984.7</v>
      </c>
    </row>
    <row r="162" spans="1:5" x14ac:dyDescent="0.25">
      <c r="A162" s="22">
        <v>-47.05</v>
      </c>
      <c r="B162" s="22">
        <v>544092.04</v>
      </c>
      <c r="D162" s="77">
        <v>-47.05</v>
      </c>
      <c r="E162" s="77">
        <v>2720460.2</v>
      </c>
    </row>
    <row r="163" spans="1:5" x14ac:dyDescent="0.25">
      <c r="A163" s="22">
        <v>-47</v>
      </c>
      <c r="B163" s="22">
        <v>542194.46</v>
      </c>
      <c r="D163" s="77">
        <v>-47</v>
      </c>
      <c r="E163" s="77">
        <v>2710972.3</v>
      </c>
    </row>
    <row r="164" spans="1:5" x14ac:dyDescent="0.25">
      <c r="A164" s="22">
        <v>-46.95</v>
      </c>
      <c r="B164" s="22">
        <v>540304.17000000004</v>
      </c>
      <c r="D164" s="77">
        <v>-46.95</v>
      </c>
      <c r="E164" s="77">
        <v>2701520.85</v>
      </c>
    </row>
    <row r="165" spans="1:5" x14ac:dyDescent="0.25">
      <c r="A165" s="22">
        <v>-46.9</v>
      </c>
      <c r="B165" s="22">
        <v>538421.14</v>
      </c>
      <c r="D165" s="77">
        <v>-46.9</v>
      </c>
      <c r="E165" s="77">
        <v>2692105.7</v>
      </c>
    </row>
    <row r="166" spans="1:5" x14ac:dyDescent="0.25">
      <c r="A166" s="22">
        <v>-46.85</v>
      </c>
      <c r="B166" s="22">
        <v>536545.35</v>
      </c>
      <c r="D166" s="77">
        <v>-46.85</v>
      </c>
      <c r="E166" s="77">
        <v>2682726.75</v>
      </c>
    </row>
    <row r="167" spans="1:5" x14ac:dyDescent="0.25">
      <c r="A167" s="22">
        <v>-46.8</v>
      </c>
      <c r="B167" s="22">
        <v>534676.75</v>
      </c>
      <c r="D167" s="77">
        <v>-46.8</v>
      </c>
      <c r="E167" s="77">
        <v>2673383.75</v>
      </c>
    </row>
    <row r="168" spans="1:5" x14ac:dyDescent="0.25">
      <c r="A168" s="22">
        <v>-46.75</v>
      </c>
      <c r="B168" s="22">
        <v>532815.32999999996</v>
      </c>
      <c r="D168" s="77">
        <v>-46.75</v>
      </c>
      <c r="E168" s="77">
        <v>2664076.65</v>
      </c>
    </row>
    <row r="169" spans="1:5" x14ac:dyDescent="0.25">
      <c r="A169" s="22">
        <v>-46.7</v>
      </c>
      <c r="B169" s="22">
        <v>530961.04</v>
      </c>
      <c r="D169" s="77">
        <v>-46.7</v>
      </c>
      <c r="E169" s="77">
        <v>2654805.2000000002</v>
      </c>
    </row>
    <row r="170" spans="1:5" x14ac:dyDescent="0.25">
      <c r="A170" s="22">
        <v>-46.65</v>
      </c>
      <c r="B170" s="22">
        <v>529113.87</v>
      </c>
      <c r="D170" s="77">
        <v>-46.65</v>
      </c>
      <c r="E170" s="77">
        <v>2645569.35</v>
      </c>
    </row>
    <row r="171" spans="1:5" x14ac:dyDescent="0.25">
      <c r="A171" s="22">
        <v>-46.6</v>
      </c>
      <c r="B171" s="22">
        <v>527273.78</v>
      </c>
      <c r="D171" s="77">
        <v>-46.6</v>
      </c>
      <c r="E171" s="77">
        <v>2636368.9</v>
      </c>
    </row>
    <row r="172" spans="1:5" x14ac:dyDescent="0.25">
      <c r="A172" s="22">
        <v>-46.55</v>
      </c>
      <c r="B172" s="22">
        <v>525440.74</v>
      </c>
      <c r="D172" s="77">
        <v>-46.55</v>
      </c>
      <c r="E172" s="77">
        <v>2627203.7000000002</v>
      </c>
    </row>
    <row r="173" spans="1:5" x14ac:dyDescent="0.25">
      <c r="A173" s="22">
        <v>-46.5</v>
      </c>
      <c r="B173" s="22">
        <v>523614.71999999997</v>
      </c>
      <c r="D173" s="77">
        <v>-46.5</v>
      </c>
      <c r="E173" s="77">
        <v>2618073.6</v>
      </c>
    </row>
    <row r="174" spans="1:5" x14ac:dyDescent="0.25">
      <c r="A174" s="22">
        <v>-46.45</v>
      </c>
      <c r="B174" s="22">
        <v>521795.69</v>
      </c>
      <c r="D174" s="77">
        <v>-46.45</v>
      </c>
      <c r="E174" s="77">
        <v>2608978.4500000002</v>
      </c>
    </row>
    <row r="175" spans="1:5" x14ac:dyDescent="0.25">
      <c r="A175" s="22">
        <v>-46.4</v>
      </c>
      <c r="B175" s="22">
        <v>519983.63</v>
      </c>
      <c r="D175" s="77">
        <v>-46.4</v>
      </c>
      <c r="E175" s="77">
        <v>2599918.15</v>
      </c>
    </row>
    <row r="176" spans="1:5" x14ac:dyDescent="0.25">
      <c r="A176" s="22">
        <v>-46.35</v>
      </c>
      <c r="B176" s="22">
        <v>518178.5</v>
      </c>
      <c r="D176" s="77">
        <v>-46.35</v>
      </c>
      <c r="E176" s="77">
        <v>2590892.5</v>
      </c>
    </row>
    <row r="177" spans="1:5" x14ac:dyDescent="0.25">
      <c r="A177" s="22">
        <v>-46.3</v>
      </c>
      <c r="B177" s="22">
        <v>516380.28</v>
      </c>
      <c r="D177" s="77">
        <v>-46.3</v>
      </c>
      <c r="E177" s="77">
        <v>2581901.4</v>
      </c>
    </row>
    <row r="178" spans="1:5" x14ac:dyDescent="0.25">
      <c r="A178" s="22">
        <v>-46.25</v>
      </c>
      <c r="B178" s="22">
        <v>514588.94</v>
      </c>
      <c r="D178" s="77">
        <v>-46.25</v>
      </c>
      <c r="E178" s="77">
        <v>2572944.7000000002</v>
      </c>
    </row>
    <row r="179" spans="1:5" x14ac:dyDescent="0.25">
      <c r="A179" s="22">
        <v>-46.2</v>
      </c>
      <c r="B179" s="22">
        <v>512804.44</v>
      </c>
      <c r="D179" s="77">
        <v>-46.2</v>
      </c>
      <c r="E179" s="77">
        <v>2564022.2000000002</v>
      </c>
    </row>
    <row r="180" spans="1:5" x14ac:dyDescent="0.25">
      <c r="A180" s="22">
        <v>-46.15</v>
      </c>
      <c r="B180" s="22">
        <v>511026.77</v>
      </c>
      <c r="D180" s="77">
        <v>-46.15</v>
      </c>
      <c r="E180" s="77">
        <v>2555133.85</v>
      </c>
    </row>
    <row r="181" spans="1:5" x14ac:dyDescent="0.25">
      <c r="A181" s="22">
        <v>-46.1</v>
      </c>
      <c r="B181" s="22">
        <v>509255.88</v>
      </c>
      <c r="D181" s="77">
        <v>-46.1</v>
      </c>
      <c r="E181" s="77">
        <v>2546279.4</v>
      </c>
    </row>
    <row r="182" spans="1:5" x14ac:dyDescent="0.25">
      <c r="A182" s="22">
        <v>-46.05</v>
      </c>
      <c r="B182" s="22">
        <v>507491.76</v>
      </c>
      <c r="D182" s="77">
        <v>-46.05</v>
      </c>
      <c r="E182" s="77">
        <v>2537458.7999999998</v>
      </c>
    </row>
    <row r="183" spans="1:5" x14ac:dyDescent="0.25">
      <c r="A183" s="22">
        <v>-46</v>
      </c>
      <c r="B183" s="22">
        <v>505734.38</v>
      </c>
      <c r="D183" s="77">
        <v>-46</v>
      </c>
      <c r="E183" s="77">
        <v>2528671.9</v>
      </c>
    </row>
    <row r="184" spans="1:5" x14ac:dyDescent="0.25">
      <c r="A184" s="22">
        <v>-45.95</v>
      </c>
      <c r="B184" s="22">
        <v>503983.7</v>
      </c>
      <c r="D184" s="77">
        <v>-45.95</v>
      </c>
      <c r="E184" s="77">
        <v>2519918.5</v>
      </c>
    </row>
    <row r="185" spans="1:5" x14ac:dyDescent="0.25">
      <c r="A185" s="22">
        <v>-45.9</v>
      </c>
      <c r="B185" s="22">
        <v>502239.7</v>
      </c>
      <c r="D185" s="77">
        <v>-45.9</v>
      </c>
      <c r="E185" s="77">
        <v>2511198.5</v>
      </c>
    </row>
    <row r="186" spans="1:5" x14ac:dyDescent="0.25">
      <c r="A186" s="22">
        <v>-45.85</v>
      </c>
      <c r="B186" s="22">
        <v>500502.35</v>
      </c>
      <c r="D186" s="77">
        <v>-45.85</v>
      </c>
      <c r="E186" s="77">
        <v>2502511.75</v>
      </c>
    </row>
    <row r="187" spans="1:5" x14ac:dyDescent="0.25">
      <c r="A187" s="22">
        <v>-45.8</v>
      </c>
      <c r="B187" s="22">
        <v>498771.63</v>
      </c>
      <c r="D187" s="77">
        <v>-45.8</v>
      </c>
      <c r="E187" s="77">
        <v>2493858.15</v>
      </c>
    </row>
    <row r="188" spans="1:5" x14ac:dyDescent="0.25">
      <c r="A188" s="22">
        <v>-45.75</v>
      </c>
      <c r="B188" s="22">
        <v>497047.51</v>
      </c>
      <c r="D188" s="77">
        <v>-45.75</v>
      </c>
      <c r="E188" s="77">
        <v>2485237.5499999998</v>
      </c>
    </row>
    <row r="189" spans="1:5" x14ac:dyDescent="0.25">
      <c r="A189" s="22">
        <v>-45.7</v>
      </c>
      <c r="B189" s="22">
        <v>495329.95</v>
      </c>
      <c r="D189" s="77">
        <v>-45.7</v>
      </c>
      <c r="E189" s="77">
        <v>2476649.75</v>
      </c>
    </row>
    <row r="190" spans="1:5" x14ac:dyDescent="0.25">
      <c r="A190" s="22">
        <v>-45.65</v>
      </c>
      <c r="B190" s="22">
        <v>493618.93</v>
      </c>
      <c r="D190" s="77">
        <v>-45.65</v>
      </c>
      <c r="E190" s="77">
        <v>2468094.65</v>
      </c>
    </row>
    <row r="191" spans="1:5" x14ac:dyDescent="0.25">
      <c r="A191" s="22">
        <v>-45.6</v>
      </c>
      <c r="B191" s="22">
        <v>491914.44</v>
      </c>
      <c r="D191" s="77">
        <v>-45.6</v>
      </c>
      <c r="E191" s="77">
        <v>2459572.2000000002</v>
      </c>
    </row>
    <row r="192" spans="1:5" x14ac:dyDescent="0.25">
      <c r="A192" s="22">
        <v>-45.55</v>
      </c>
      <c r="B192" s="22">
        <v>490216.42</v>
      </c>
      <c r="D192" s="77">
        <v>-45.55</v>
      </c>
      <c r="E192" s="77">
        <v>2451082.1</v>
      </c>
    </row>
    <row r="193" spans="1:5" x14ac:dyDescent="0.25">
      <c r="A193" s="22">
        <v>-45.5</v>
      </c>
      <c r="B193" s="22">
        <v>488524.87</v>
      </c>
      <c r="D193" s="77">
        <v>-45.5</v>
      </c>
      <c r="E193" s="77">
        <v>2442624.35</v>
      </c>
    </row>
    <row r="194" spans="1:5" x14ac:dyDescent="0.25">
      <c r="A194" s="22">
        <v>-45.45</v>
      </c>
      <c r="B194" s="22">
        <v>486839.76</v>
      </c>
      <c r="D194" s="77">
        <v>-45.45</v>
      </c>
      <c r="E194" s="77">
        <v>2434198.7999999998</v>
      </c>
    </row>
    <row r="195" spans="1:5" x14ac:dyDescent="0.25">
      <c r="A195" s="22">
        <v>-45.4</v>
      </c>
      <c r="B195" s="22">
        <v>485161.05</v>
      </c>
      <c r="D195" s="77">
        <v>-45.4</v>
      </c>
      <c r="E195" s="77">
        <v>2425805.25</v>
      </c>
    </row>
    <row r="196" spans="1:5" x14ac:dyDescent="0.25">
      <c r="A196" s="22">
        <v>-45.35</v>
      </c>
      <c r="B196" s="22">
        <v>483488.72</v>
      </c>
      <c r="D196" s="77">
        <v>-45.35</v>
      </c>
      <c r="E196" s="77">
        <v>2417443.6</v>
      </c>
    </row>
    <row r="197" spans="1:5" x14ac:dyDescent="0.25">
      <c r="A197" s="22">
        <v>-45.3</v>
      </c>
      <c r="B197" s="22">
        <v>481822.75</v>
      </c>
      <c r="D197" s="77">
        <v>-45.3</v>
      </c>
      <c r="E197" s="77">
        <v>2409113.75</v>
      </c>
    </row>
    <row r="198" spans="1:5" x14ac:dyDescent="0.25">
      <c r="A198" s="22">
        <v>-45.25</v>
      </c>
      <c r="B198" s="22">
        <v>480163.11</v>
      </c>
      <c r="D198" s="77">
        <v>-45.25</v>
      </c>
      <c r="E198" s="77">
        <v>2400815.5499999998</v>
      </c>
    </row>
    <row r="199" spans="1:5" x14ac:dyDescent="0.25">
      <c r="A199" s="22">
        <v>-45.2</v>
      </c>
      <c r="B199" s="22">
        <v>478509.77</v>
      </c>
      <c r="D199" s="77">
        <v>-45.2</v>
      </c>
      <c r="E199" s="77">
        <v>2392548.85</v>
      </c>
    </row>
    <row r="200" spans="1:5" x14ac:dyDescent="0.25">
      <c r="A200" s="22">
        <v>-45.15</v>
      </c>
      <c r="B200" s="22">
        <v>476862.7</v>
      </c>
      <c r="D200" s="77">
        <v>-45.15</v>
      </c>
      <c r="E200" s="77">
        <v>2384313.5</v>
      </c>
    </row>
    <row r="201" spans="1:5" x14ac:dyDescent="0.25">
      <c r="A201" s="22">
        <v>-45.1</v>
      </c>
      <c r="B201" s="22">
        <v>475221.89</v>
      </c>
      <c r="D201" s="77">
        <v>-45.1</v>
      </c>
      <c r="E201" s="77">
        <v>2376109.4500000002</v>
      </c>
    </row>
    <row r="202" spans="1:5" x14ac:dyDescent="0.25">
      <c r="A202" s="22">
        <v>-45.05</v>
      </c>
      <c r="B202" s="22">
        <v>473587.3</v>
      </c>
      <c r="D202" s="77">
        <v>-45.05</v>
      </c>
      <c r="E202" s="77">
        <v>2367936.5</v>
      </c>
    </row>
    <row r="203" spans="1:5" x14ac:dyDescent="0.25">
      <c r="A203" s="22">
        <v>-45</v>
      </c>
      <c r="B203" s="22">
        <v>471958.91</v>
      </c>
      <c r="D203" s="77">
        <v>-45</v>
      </c>
      <c r="E203" s="77">
        <v>2359794.5499999998</v>
      </c>
    </row>
    <row r="204" spans="1:5" x14ac:dyDescent="0.25">
      <c r="A204" s="22">
        <v>-44.95</v>
      </c>
      <c r="B204" s="22">
        <v>470336.69</v>
      </c>
      <c r="D204" s="77">
        <v>-44.95</v>
      </c>
      <c r="E204" s="77">
        <v>2351683.4500000002</v>
      </c>
    </row>
    <row r="205" spans="1:5" x14ac:dyDescent="0.25">
      <c r="A205" s="22">
        <v>-44.9</v>
      </c>
      <c r="B205" s="22">
        <v>468720.62</v>
      </c>
      <c r="D205" s="77">
        <v>-44.9</v>
      </c>
      <c r="E205" s="77">
        <v>2343603.1</v>
      </c>
    </row>
    <row r="206" spans="1:5" x14ac:dyDescent="0.25">
      <c r="A206" s="22">
        <v>-44.85</v>
      </c>
      <c r="B206" s="22">
        <v>467110.67</v>
      </c>
      <c r="D206" s="77">
        <v>-44.85</v>
      </c>
      <c r="E206" s="77">
        <v>2335553.35</v>
      </c>
    </row>
    <row r="207" spans="1:5" x14ac:dyDescent="0.25">
      <c r="A207" s="22">
        <v>-44.8</v>
      </c>
      <c r="B207" s="22">
        <v>465506.82</v>
      </c>
      <c r="D207" s="77">
        <v>-44.8</v>
      </c>
      <c r="E207" s="77">
        <v>2327534.1</v>
      </c>
    </row>
    <row r="208" spans="1:5" x14ac:dyDescent="0.25">
      <c r="A208" s="22">
        <v>-44.75</v>
      </c>
      <c r="B208" s="22">
        <v>463909.04</v>
      </c>
      <c r="D208" s="77">
        <v>-44.75</v>
      </c>
      <c r="E208" s="77">
        <v>2319545.2000000002</v>
      </c>
    </row>
    <row r="209" spans="1:5" x14ac:dyDescent="0.25">
      <c r="A209" s="22">
        <v>-44.7</v>
      </c>
      <c r="B209" s="22">
        <v>462317.31</v>
      </c>
      <c r="D209" s="77">
        <v>-44.7</v>
      </c>
      <c r="E209" s="77">
        <v>2311586.5499999998</v>
      </c>
    </row>
    <row r="210" spans="1:5" x14ac:dyDescent="0.25">
      <c r="A210" s="22">
        <v>-44.65</v>
      </c>
      <c r="B210" s="22">
        <v>460731.6</v>
      </c>
      <c r="D210" s="77">
        <v>-44.65</v>
      </c>
      <c r="E210" s="77">
        <v>2303658</v>
      </c>
    </row>
    <row r="211" spans="1:5" x14ac:dyDescent="0.25">
      <c r="A211" s="22">
        <v>-44.6</v>
      </c>
      <c r="B211" s="22">
        <v>459151.89</v>
      </c>
      <c r="D211" s="77">
        <v>-44.6</v>
      </c>
      <c r="E211" s="77">
        <v>2295759.4500000002</v>
      </c>
    </row>
    <row r="212" spans="1:5" x14ac:dyDescent="0.25">
      <c r="A212" s="22">
        <v>-44.55</v>
      </c>
      <c r="B212" s="22">
        <v>457578.15</v>
      </c>
      <c r="D212" s="77">
        <v>-44.55</v>
      </c>
      <c r="E212" s="77">
        <v>2287890.75</v>
      </c>
    </row>
    <row r="213" spans="1:5" x14ac:dyDescent="0.25">
      <c r="A213" s="22">
        <v>-44.5</v>
      </c>
      <c r="B213" s="22">
        <v>456010.36</v>
      </c>
      <c r="D213" s="77">
        <v>-44.5</v>
      </c>
      <c r="E213" s="77">
        <v>2280051.7999999998</v>
      </c>
    </row>
    <row r="214" spans="1:5" x14ac:dyDescent="0.25">
      <c r="A214" s="22">
        <v>-44.45</v>
      </c>
      <c r="B214" s="22">
        <v>454448.5</v>
      </c>
      <c r="D214" s="77">
        <v>-44.45</v>
      </c>
      <c r="E214" s="77">
        <v>2272242.5</v>
      </c>
    </row>
    <row r="215" spans="1:5" x14ac:dyDescent="0.25">
      <c r="A215" s="22">
        <v>-44.4</v>
      </c>
      <c r="B215" s="22">
        <v>452892.53</v>
      </c>
      <c r="D215" s="77">
        <v>-44.4</v>
      </c>
      <c r="E215" s="77">
        <v>2264462.65</v>
      </c>
    </row>
    <row r="216" spans="1:5" x14ac:dyDescent="0.25">
      <c r="A216" s="22">
        <v>-44.35</v>
      </c>
      <c r="B216" s="22">
        <v>451342.44</v>
      </c>
      <c r="D216" s="77">
        <v>-44.35</v>
      </c>
      <c r="E216" s="77">
        <v>2256712.2000000002</v>
      </c>
    </row>
    <row r="217" spans="1:5" x14ac:dyDescent="0.25">
      <c r="A217" s="22">
        <v>-44.3</v>
      </c>
      <c r="B217" s="22">
        <v>449798.19</v>
      </c>
      <c r="D217" s="77">
        <v>-44.3</v>
      </c>
      <c r="E217" s="77">
        <v>2248990.9500000002</v>
      </c>
    </row>
    <row r="218" spans="1:5" x14ac:dyDescent="0.25">
      <c r="A218" s="22">
        <v>-44.25</v>
      </c>
      <c r="B218" s="22">
        <v>448259.78</v>
      </c>
      <c r="D218" s="77">
        <v>-44.25</v>
      </c>
      <c r="E218" s="77">
        <v>2241298.9</v>
      </c>
    </row>
    <row r="219" spans="1:5" x14ac:dyDescent="0.25">
      <c r="A219" s="22">
        <v>-44.2</v>
      </c>
      <c r="B219" s="22">
        <v>446727.17</v>
      </c>
      <c r="D219" s="77">
        <v>-44.2</v>
      </c>
      <c r="E219" s="77">
        <v>2233635.85</v>
      </c>
    </row>
    <row r="220" spans="1:5" x14ac:dyDescent="0.25">
      <c r="A220" s="22">
        <v>-44.15</v>
      </c>
      <c r="B220" s="22">
        <v>445200.34</v>
      </c>
      <c r="D220" s="77">
        <v>-44.15</v>
      </c>
      <c r="E220" s="77">
        <v>2226001.7000000002</v>
      </c>
    </row>
    <row r="221" spans="1:5" x14ac:dyDescent="0.25">
      <c r="A221" s="22">
        <v>-44.1</v>
      </c>
      <c r="B221" s="22">
        <v>443679.26</v>
      </c>
      <c r="D221" s="77">
        <v>-44.1</v>
      </c>
      <c r="E221" s="77">
        <v>2218396.2999999998</v>
      </c>
    </row>
    <row r="222" spans="1:5" x14ac:dyDescent="0.25">
      <c r="A222" s="22">
        <v>-44.05</v>
      </c>
      <c r="B222" s="22">
        <v>442163.91</v>
      </c>
      <c r="D222" s="77">
        <v>-44.05</v>
      </c>
      <c r="E222" s="77">
        <v>2210819.5499999998</v>
      </c>
    </row>
    <row r="223" spans="1:5" x14ac:dyDescent="0.25">
      <c r="A223" s="22">
        <v>-44</v>
      </c>
      <c r="B223" s="22">
        <v>440654.27</v>
      </c>
      <c r="D223" s="77">
        <v>-44</v>
      </c>
      <c r="E223" s="77">
        <v>2203271.35</v>
      </c>
    </row>
    <row r="224" spans="1:5" x14ac:dyDescent="0.25">
      <c r="A224" s="22">
        <v>-43.95</v>
      </c>
      <c r="B224" s="22">
        <v>439150.32</v>
      </c>
      <c r="D224" s="77">
        <v>-43.95</v>
      </c>
      <c r="E224" s="77">
        <v>2195751.6</v>
      </c>
    </row>
    <row r="225" spans="1:5" x14ac:dyDescent="0.25">
      <c r="A225" s="22">
        <v>-43.9</v>
      </c>
      <c r="B225" s="22">
        <v>437652.03</v>
      </c>
      <c r="D225" s="77">
        <v>-43.9</v>
      </c>
      <c r="E225" s="77">
        <v>2188260.15</v>
      </c>
    </row>
    <row r="226" spans="1:5" x14ac:dyDescent="0.25">
      <c r="A226" s="22">
        <v>-43.85</v>
      </c>
      <c r="B226" s="22">
        <v>436159.38</v>
      </c>
      <c r="D226" s="77">
        <v>-43.85</v>
      </c>
      <c r="E226" s="77">
        <v>2180796.9</v>
      </c>
    </row>
    <row r="227" spans="1:5" x14ac:dyDescent="0.25">
      <c r="A227" s="22">
        <v>-43.8</v>
      </c>
      <c r="B227" s="22">
        <v>434672.34</v>
      </c>
      <c r="D227" s="77">
        <v>-43.8</v>
      </c>
      <c r="E227" s="77">
        <v>2173361.7000000002</v>
      </c>
    </row>
    <row r="228" spans="1:5" x14ac:dyDescent="0.25">
      <c r="A228" s="22">
        <v>-43.75</v>
      </c>
      <c r="B228" s="22">
        <v>433190.9</v>
      </c>
      <c r="D228" s="77">
        <v>-43.75</v>
      </c>
      <c r="E228" s="77">
        <v>2165954.5</v>
      </c>
    </row>
    <row r="229" spans="1:5" x14ac:dyDescent="0.25">
      <c r="A229" s="22">
        <v>-43.7</v>
      </c>
      <c r="B229" s="22">
        <v>431715.02</v>
      </c>
      <c r="D229" s="77">
        <v>-43.7</v>
      </c>
      <c r="E229" s="77">
        <v>2158575.1</v>
      </c>
    </row>
    <row r="230" spans="1:5" x14ac:dyDescent="0.25">
      <c r="A230" s="22">
        <v>-43.65</v>
      </c>
      <c r="B230" s="22">
        <v>430244.69</v>
      </c>
      <c r="D230" s="77">
        <v>-43.65</v>
      </c>
      <c r="E230" s="77">
        <v>2151223.4500000002</v>
      </c>
    </row>
    <row r="231" spans="1:5" x14ac:dyDescent="0.25">
      <c r="A231" s="22">
        <v>-43.6</v>
      </c>
      <c r="B231" s="22">
        <v>428779.88</v>
      </c>
      <c r="D231" s="77">
        <v>-43.6</v>
      </c>
      <c r="E231" s="77">
        <v>2143899.4</v>
      </c>
    </row>
    <row r="232" spans="1:5" x14ac:dyDescent="0.25">
      <c r="A232" s="22">
        <v>-43.55</v>
      </c>
      <c r="B232" s="22">
        <v>427320.58</v>
      </c>
      <c r="D232" s="77">
        <v>-43.55</v>
      </c>
      <c r="E232" s="77">
        <v>2136602.9</v>
      </c>
    </row>
    <row r="233" spans="1:5" x14ac:dyDescent="0.25">
      <c r="A233" s="22">
        <v>-43.5</v>
      </c>
      <c r="B233" s="22">
        <v>425866.75</v>
      </c>
      <c r="D233" s="77">
        <v>-43.5</v>
      </c>
      <c r="E233" s="77">
        <v>2129333.75</v>
      </c>
    </row>
    <row r="234" spans="1:5" x14ac:dyDescent="0.25">
      <c r="A234" s="22">
        <v>-43.45</v>
      </c>
      <c r="B234" s="22">
        <v>424418.38</v>
      </c>
      <c r="D234" s="77">
        <v>-43.45</v>
      </c>
      <c r="E234" s="77">
        <v>2122091.9</v>
      </c>
    </row>
    <row r="235" spans="1:5" x14ac:dyDescent="0.25">
      <c r="A235" s="22">
        <v>-43.4</v>
      </c>
      <c r="B235" s="22">
        <v>422975.45</v>
      </c>
      <c r="D235" s="77">
        <v>-43.4</v>
      </c>
      <c r="E235" s="77">
        <v>2114877.25</v>
      </c>
    </row>
    <row r="236" spans="1:5" x14ac:dyDescent="0.25">
      <c r="A236" s="22">
        <v>-43.35</v>
      </c>
      <c r="B236" s="22">
        <v>421537.93</v>
      </c>
      <c r="D236" s="77">
        <v>-43.35</v>
      </c>
      <c r="E236" s="77">
        <v>2107689.65</v>
      </c>
    </row>
    <row r="237" spans="1:5" x14ac:dyDescent="0.25">
      <c r="A237" s="22">
        <v>-43.3</v>
      </c>
      <c r="B237" s="22">
        <v>420105.79</v>
      </c>
      <c r="D237" s="77">
        <v>-43.3</v>
      </c>
      <c r="E237" s="77">
        <v>2100528.9500000002</v>
      </c>
    </row>
    <row r="238" spans="1:5" x14ac:dyDescent="0.25">
      <c r="A238" s="22">
        <v>-43.25</v>
      </c>
      <c r="B238" s="22">
        <v>418679.03</v>
      </c>
      <c r="D238" s="77">
        <v>-43.25</v>
      </c>
      <c r="E238" s="77">
        <v>2093395.15</v>
      </c>
    </row>
    <row r="239" spans="1:5" x14ac:dyDescent="0.25">
      <c r="A239" s="22">
        <v>-43.2</v>
      </c>
      <c r="B239" s="22">
        <v>417257.61</v>
      </c>
      <c r="D239" s="77">
        <v>-43.2</v>
      </c>
      <c r="E239" s="77">
        <v>2086288.05</v>
      </c>
    </row>
    <row r="240" spans="1:5" x14ac:dyDescent="0.25">
      <c r="A240" s="22">
        <v>-43.15</v>
      </c>
      <c r="B240" s="22">
        <v>415841.51</v>
      </c>
      <c r="D240" s="77">
        <v>-43.15</v>
      </c>
      <c r="E240" s="77">
        <v>2079207.55</v>
      </c>
    </row>
    <row r="241" spans="1:5" x14ac:dyDescent="0.25">
      <c r="A241" s="22">
        <v>-43.1</v>
      </c>
      <c r="B241" s="22">
        <v>414430.71999999997</v>
      </c>
      <c r="D241" s="77">
        <v>-43.1</v>
      </c>
      <c r="E241" s="77">
        <v>2072153.6</v>
      </c>
    </row>
    <row r="242" spans="1:5" x14ac:dyDescent="0.25">
      <c r="A242" s="22">
        <v>-43.05</v>
      </c>
      <c r="B242" s="22">
        <v>413025.21</v>
      </c>
      <c r="D242" s="77">
        <v>-43.05</v>
      </c>
      <c r="E242" s="77">
        <v>2065126.05</v>
      </c>
    </row>
    <row r="243" spans="1:5" x14ac:dyDescent="0.25">
      <c r="A243" s="22">
        <v>-43</v>
      </c>
      <c r="B243" s="22">
        <v>411624.95</v>
      </c>
      <c r="D243" s="77">
        <v>-43</v>
      </c>
      <c r="E243" s="77">
        <v>2058124.75</v>
      </c>
    </row>
    <row r="244" spans="1:5" x14ac:dyDescent="0.25">
      <c r="A244" s="22">
        <v>-42.95</v>
      </c>
      <c r="B244" s="22">
        <v>410229.94</v>
      </c>
      <c r="D244" s="77">
        <v>-42.95</v>
      </c>
      <c r="E244" s="77">
        <v>2051149.7</v>
      </c>
    </row>
    <row r="245" spans="1:5" x14ac:dyDescent="0.25">
      <c r="A245" s="22">
        <v>-42.9</v>
      </c>
      <c r="B245" s="22">
        <v>408840.14</v>
      </c>
      <c r="D245" s="77">
        <v>-42.9</v>
      </c>
      <c r="E245" s="77">
        <v>2044200.7</v>
      </c>
    </row>
    <row r="246" spans="1:5" x14ac:dyDescent="0.25">
      <c r="A246" s="22">
        <v>-42.85</v>
      </c>
      <c r="B246" s="22">
        <v>407455.53</v>
      </c>
      <c r="D246" s="77">
        <v>-42.85</v>
      </c>
      <c r="E246" s="77">
        <v>2037277.65</v>
      </c>
    </row>
    <row r="247" spans="1:5" x14ac:dyDescent="0.25">
      <c r="A247" s="22">
        <v>-42.8</v>
      </c>
      <c r="B247" s="22">
        <v>406076.1</v>
      </c>
      <c r="D247" s="77">
        <v>-42.8</v>
      </c>
      <c r="E247" s="77">
        <v>2030380.5</v>
      </c>
    </row>
    <row r="248" spans="1:5" x14ac:dyDescent="0.25">
      <c r="A248" s="22">
        <v>-42.75</v>
      </c>
      <c r="B248" s="22">
        <v>404701.83</v>
      </c>
      <c r="D248" s="77">
        <v>-42.75</v>
      </c>
      <c r="E248" s="77">
        <v>2023509.15</v>
      </c>
    </row>
    <row r="249" spans="1:5" x14ac:dyDescent="0.25">
      <c r="A249" s="22">
        <v>-42.7</v>
      </c>
      <c r="B249" s="22">
        <v>403332.68</v>
      </c>
      <c r="D249" s="77">
        <v>-42.7</v>
      </c>
      <c r="E249" s="77">
        <v>2016663.4</v>
      </c>
    </row>
    <row r="250" spans="1:5" x14ac:dyDescent="0.25">
      <c r="A250" s="22">
        <v>-42.65</v>
      </c>
      <c r="B250" s="22">
        <v>401968.65</v>
      </c>
      <c r="D250" s="77">
        <v>-42.65</v>
      </c>
      <c r="E250" s="77">
        <v>2009843.25</v>
      </c>
    </row>
    <row r="251" spans="1:5" x14ac:dyDescent="0.25">
      <c r="A251" s="22">
        <v>-42.6</v>
      </c>
      <c r="B251" s="22">
        <v>400609.7</v>
      </c>
      <c r="D251" s="77">
        <v>-42.6</v>
      </c>
      <c r="E251" s="77">
        <v>2003048.5</v>
      </c>
    </row>
    <row r="252" spans="1:5" x14ac:dyDescent="0.25">
      <c r="A252" s="22">
        <v>-42.55</v>
      </c>
      <c r="B252" s="22">
        <v>399255.83</v>
      </c>
      <c r="D252" s="77">
        <v>-42.55</v>
      </c>
      <c r="E252" s="77">
        <v>1996279.15</v>
      </c>
    </row>
    <row r="253" spans="1:5" x14ac:dyDescent="0.25">
      <c r="A253" s="22">
        <v>-42.5</v>
      </c>
      <c r="B253" s="22">
        <v>397907.01</v>
      </c>
      <c r="D253" s="77">
        <v>-42.5</v>
      </c>
      <c r="E253" s="77">
        <v>1989535.05</v>
      </c>
    </row>
    <row r="254" spans="1:5" x14ac:dyDescent="0.25">
      <c r="A254" s="22">
        <v>-42.45</v>
      </c>
      <c r="B254" s="22">
        <v>396563.21</v>
      </c>
      <c r="D254" s="77">
        <v>-42.45</v>
      </c>
      <c r="E254" s="77">
        <v>1982816.05</v>
      </c>
    </row>
    <row r="255" spans="1:5" x14ac:dyDescent="0.25">
      <c r="A255" s="22">
        <v>-42.4</v>
      </c>
      <c r="B255" s="22">
        <v>395224.42</v>
      </c>
      <c r="D255" s="77">
        <v>-42.4</v>
      </c>
      <c r="E255" s="77">
        <v>1976122.1</v>
      </c>
    </row>
    <row r="256" spans="1:5" x14ac:dyDescent="0.25">
      <c r="A256" s="22">
        <v>-42.35</v>
      </c>
      <c r="B256" s="22">
        <v>393890.62</v>
      </c>
      <c r="D256" s="77">
        <v>-42.35</v>
      </c>
      <c r="E256" s="77">
        <v>1969453.1</v>
      </c>
    </row>
    <row r="257" spans="1:5" x14ac:dyDescent="0.25">
      <c r="A257" s="22">
        <v>-42.3</v>
      </c>
      <c r="B257" s="22">
        <v>392561.79</v>
      </c>
      <c r="D257" s="77">
        <v>-42.3</v>
      </c>
      <c r="E257" s="77">
        <v>1962808.95</v>
      </c>
    </row>
    <row r="258" spans="1:5" x14ac:dyDescent="0.25">
      <c r="A258" s="22">
        <v>-42.25</v>
      </c>
      <c r="B258" s="22">
        <v>391237.91</v>
      </c>
      <c r="D258" s="77">
        <v>-42.25</v>
      </c>
      <c r="E258" s="77">
        <v>1956189.55</v>
      </c>
    </row>
    <row r="259" spans="1:5" x14ac:dyDescent="0.25">
      <c r="A259" s="22">
        <v>-42.2</v>
      </c>
      <c r="B259" s="22">
        <v>389918.95</v>
      </c>
      <c r="D259" s="77">
        <v>-42.2</v>
      </c>
      <c r="E259" s="77">
        <v>1949594.75</v>
      </c>
    </row>
    <row r="260" spans="1:5" x14ac:dyDescent="0.25">
      <c r="A260" s="22">
        <v>-42.15</v>
      </c>
      <c r="B260" s="22">
        <v>388604.9</v>
      </c>
      <c r="D260" s="77">
        <v>-42.15</v>
      </c>
      <c r="E260" s="77">
        <v>1943024.5</v>
      </c>
    </row>
    <row r="261" spans="1:5" x14ac:dyDescent="0.25">
      <c r="A261" s="22">
        <v>-42.1</v>
      </c>
      <c r="B261" s="22">
        <v>387295.74</v>
      </c>
      <c r="D261" s="77">
        <v>-42.1</v>
      </c>
      <c r="E261" s="77">
        <v>1936478.7</v>
      </c>
    </row>
    <row r="262" spans="1:5" x14ac:dyDescent="0.25">
      <c r="A262" s="22">
        <v>-42.05</v>
      </c>
      <c r="B262" s="22">
        <v>385991.44</v>
      </c>
      <c r="D262" s="77">
        <v>-42.05</v>
      </c>
      <c r="E262" s="77">
        <v>1929957.2</v>
      </c>
    </row>
    <row r="263" spans="1:5" x14ac:dyDescent="0.25">
      <c r="A263" s="22">
        <v>-42</v>
      </c>
      <c r="B263" s="22">
        <v>384692</v>
      </c>
      <c r="D263" s="77">
        <v>-42</v>
      </c>
      <c r="E263" s="77">
        <v>1923460</v>
      </c>
    </row>
    <row r="264" spans="1:5" x14ac:dyDescent="0.25">
      <c r="A264" s="22">
        <v>-41.95</v>
      </c>
      <c r="B264" s="22">
        <v>383397.38</v>
      </c>
      <c r="D264" s="77">
        <v>-41.95</v>
      </c>
      <c r="E264" s="77">
        <v>1916986.9</v>
      </c>
    </row>
    <row r="265" spans="1:5" x14ac:dyDescent="0.25">
      <c r="A265" s="22">
        <v>-41.9</v>
      </c>
      <c r="B265" s="22">
        <v>382107.57</v>
      </c>
      <c r="D265" s="77">
        <v>-41.9</v>
      </c>
      <c r="E265" s="77">
        <v>1910537.85</v>
      </c>
    </row>
    <row r="266" spans="1:5" x14ac:dyDescent="0.25">
      <c r="A266" s="22">
        <v>-41.85</v>
      </c>
      <c r="B266" s="22">
        <v>380822.55</v>
      </c>
      <c r="D266" s="77">
        <v>-41.85</v>
      </c>
      <c r="E266" s="77">
        <v>1904112.75</v>
      </c>
    </row>
    <row r="267" spans="1:5" x14ac:dyDescent="0.25">
      <c r="A267" s="22">
        <v>-41.8</v>
      </c>
      <c r="B267" s="22">
        <v>379542.3</v>
      </c>
      <c r="D267" s="77">
        <v>-41.8</v>
      </c>
      <c r="E267" s="77">
        <v>1897711.5</v>
      </c>
    </row>
    <row r="268" spans="1:5" x14ac:dyDescent="0.25">
      <c r="A268" s="22">
        <v>-41.75</v>
      </c>
      <c r="B268" s="22">
        <v>378266.8</v>
      </c>
      <c r="D268" s="77">
        <v>-41.75</v>
      </c>
      <c r="E268" s="77">
        <v>1891334</v>
      </c>
    </row>
    <row r="269" spans="1:5" x14ac:dyDescent="0.25">
      <c r="A269" s="22">
        <v>-41.7</v>
      </c>
      <c r="B269" s="22">
        <v>376996.03</v>
      </c>
      <c r="D269" s="77">
        <v>-41.7</v>
      </c>
      <c r="E269" s="77">
        <v>1884980.15</v>
      </c>
    </row>
    <row r="270" spans="1:5" x14ac:dyDescent="0.25">
      <c r="A270" s="22">
        <v>-41.65</v>
      </c>
      <c r="B270" s="22">
        <v>375729.98</v>
      </c>
      <c r="D270" s="77">
        <v>-41.65</v>
      </c>
      <c r="E270" s="77">
        <v>1878649.9</v>
      </c>
    </row>
    <row r="271" spans="1:5" x14ac:dyDescent="0.25">
      <c r="A271" s="22">
        <v>-41.6</v>
      </c>
      <c r="B271" s="22">
        <v>374468.62</v>
      </c>
      <c r="D271" s="77">
        <v>-41.6</v>
      </c>
      <c r="E271" s="77">
        <v>1872343.1</v>
      </c>
    </row>
    <row r="272" spans="1:5" x14ac:dyDescent="0.25">
      <c r="A272" s="22">
        <v>-41.55</v>
      </c>
      <c r="B272" s="22">
        <v>373211.93</v>
      </c>
      <c r="D272" s="77">
        <v>-41.55</v>
      </c>
      <c r="E272" s="77">
        <v>1866059.65</v>
      </c>
    </row>
    <row r="273" spans="1:5" x14ac:dyDescent="0.25">
      <c r="A273" s="22">
        <v>-41.5</v>
      </c>
      <c r="B273" s="22">
        <v>371959.9</v>
      </c>
      <c r="D273" s="77">
        <v>-41.5</v>
      </c>
      <c r="E273" s="77">
        <v>1859799.5</v>
      </c>
    </row>
    <row r="274" spans="1:5" x14ac:dyDescent="0.25">
      <c r="A274" s="22">
        <v>-41.45</v>
      </c>
      <c r="B274" s="22">
        <v>370712.51</v>
      </c>
      <c r="D274" s="77">
        <v>-41.45</v>
      </c>
      <c r="E274" s="77">
        <v>1853562.55</v>
      </c>
    </row>
    <row r="275" spans="1:5" x14ac:dyDescent="0.25">
      <c r="A275" s="22">
        <v>-41.4</v>
      </c>
      <c r="B275" s="22">
        <v>369469.73</v>
      </c>
      <c r="D275" s="77">
        <v>-41.4</v>
      </c>
      <c r="E275" s="77">
        <v>1847348.65</v>
      </c>
    </row>
    <row r="276" spans="1:5" x14ac:dyDescent="0.25">
      <c r="A276" s="22">
        <v>-41.35</v>
      </c>
      <c r="B276" s="22">
        <v>368231.55</v>
      </c>
      <c r="D276" s="77">
        <v>-41.35</v>
      </c>
      <c r="E276" s="77">
        <v>1841157.75</v>
      </c>
    </row>
    <row r="277" spans="1:5" x14ac:dyDescent="0.25">
      <c r="A277" s="22">
        <v>-41.3</v>
      </c>
      <c r="B277" s="22">
        <v>366997.96</v>
      </c>
      <c r="D277" s="77">
        <v>-41.3</v>
      </c>
      <c r="E277" s="77">
        <v>1834989.8</v>
      </c>
    </row>
    <row r="278" spans="1:5" x14ac:dyDescent="0.25">
      <c r="A278" s="22">
        <v>-41.25</v>
      </c>
      <c r="B278" s="22">
        <v>365768.92</v>
      </c>
      <c r="D278" s="77">
        <v>-41.25</v>
      </c>
      <c r="E278" s="77">
        <v>1828844.6</v>
      </c>
    </row>
    <row r="279" spans="1:5" x14ac:dyDescent="0.25">
      <c r="A279" s="22">
        <v>-41.2</v>
      </c>
      <c r="B279" s="22">
        <v>364544.43</v>
      </c>
      <c r="D279" s="77">
        <v>-41.2</v>
      </c>
      <c r="E279" s="77">
        <v>1822722.15</v>
      </c>
    </row>
    <row r="280" spans="1:5" x14ac:dyDescent="0.25">
      <c r="A280" s="22">
        <v>-41.15</v>
      </c>
      <c r="B280" s="22">
        <v>363324.47</v>
      </c>
      <c r="D280" s="77">
        <v>-41.15</v>
      </c>
      <c r="E280" s="77">
        <v>1816622.35</v>
      </c>
    </row>
    <row r="281" spans="1:5" x14ac:dyDescent="0.25">
      <c r="A281" s="22">
        <v>-41.1</v>
      </c>
      <c r="B281" s="22">
        <v>362109.01</v>
      </c>
      <c r="D281" s="77">
        <v>-41.1</v>
      </c>
      <c r="E281" s="77">
        <v>1810545.05</v>
      </c>
    </row>
    <row r="282" spans="1:5" x14ac:dyDescent="0.25">
      <c r="A282" s="22">
        <v>-41.05</v>
      </c>
      <c r="B282" s="22">
        <v>360898.05</v>
      </c>
      <c r="D282" s="77">
        <v>-41.05</v>
      </c>
      <c r="E282" s="77">
        <v>1804490.25</v>
      </c>
    </row>
    <row r="283" spans="1:5" x14ac:dyDescent="0.25">
      <c r="A283" s="22">
        <v>-41</v>
      </c>
      <c r="B283" s="22">
        <v>359691.55</v>
      </c>
      <c r="D283" s="77">
        <v>-41</v>
      </c>
      <c r="E283" s="77">
        <v>1798457.75</v>
      </c>
    </row>
    <row r="284" spans="1:5" x14ac:dyDescent="0.25">
      <c r="A284" s="22">
        <v>-40.950000000000003</v>
      </c>
      <c r="B284" s="22">
        <v>358489.51</v>
      </c>
      <c r="D284" s="77">
        <v>-40.950000000000003</v>
      </c>
      <c r="E284" s="77">
        <v>1792447.55</v>
      </c>
    </row>
    <row r="285" spans="1:5" x14ac:dyDescent="0.25">
      <c r="A285" s="22">
        <v>-40.9</v>
      </c>
      <c r="B285" s="22">
        <v>357291.9</v>
      </c>
      <c r="D285" s="77">
        <v>-40.9</v>
      </c>
      <c r="E285" s="77">
        <v>1786459.5</v>
      </c>
    </row>
    <row r="286" spans="1:5" x14ac:dyDescent="0.25">
      <c r="A286" s="22">
        <v>-40.85</v>
      </c>
      <c r="B286" s="22">
        <v>356098.72</v>
      </c>
      <c r="D286" s="77">
        <v>-40.85</v>
      </c>
      <c r="E286" s="77">
        <v>1780493.6</v>
      </c>
    </row>
    <row r="287" spans="1:5" x14ac:dyDescent="0.25">
      <c r="A287" s="22">
        <v>-40.799999999999997</v>
      </c>
      <c r="B287" s="22">
        <v>354909.93</v>
      </c>
      <c r="D287" s="77">
        <v>-40.799999999999997</v>
      </c>
      <c r="E287" s="77">
        <v>1774549.65</v>
      </c>
    </row>
    <row r="288" spans="1:5" x14ac:dyDescent="0.25">
      <c r="A288" s="22">
        <v>-40.75</v>
      </c>
      <c r="B288" s="22">
        <v>353725.52</v>
      </c>
      <c r="D288" s="77">
        <v>-40.75</v>
      </c>
      <c r="E288" s="77">
        <v>1768627.6</v>
      </c>
    </row>
    <row r="289" spans="1:5" x14ac:dyDescent="0.25">
      <c r="A289" s="22">
        <v>-40.700000000000003</v>
      </c>
      <c r="B289" s="22">
        <v>352545.48</v>
      </c>
      <c r="D289" s="77">
        <v>-40.700000000000003</v>
      </c>
      <c r="E289" s="77">
        <v>1762727.4</v>
      </c>
    </row>
    <row r="290" spans="1:5" x14ac:dyDescent="0.25">
      <c r="A290" s="22">
        <v>-40.65</v>
      </c>
      <c r="B290" s="22">
        <v>351369.78</v>
      </c>
      <c r="D290" s="77">
        <v>-40.65</v>
      </c>
      <c r="E290" s="77">
        <v>1756848.9</v>
      </c>
    </row>
    <row r="291" spans="1:5" x14ac:dyDescent="0.25">
      <c r="A291" s="22">
        <v>-40.6</v>
      </c>
      <c r="B291" s="22">
        <v>350198.42</v>
      </c>
      <c r="D291" s="77">
        <v>-40.6</v>
      </c>
      <c r="E291" s="77">
        <v>1750992.1</v>
      </c>
    </row>
    <row r="292" spans="1:5" x14ac:dyDescent="0.25">
      <c r="A292" s="22">
        <v>-40.549999999999997</v>
      </c>
      <c r="B292" s="22">
        <v>349031.37</v>
      </c>
      <c r="D292" s="77">
        <v>-40.549999999999997</v>
      </c>
      <c r="E292" s="77">
        <v>1745156.85</v>
      </c>
    </row>
    <row r="293" spans="1:5" x14ac:dyDescent="0.25">
      <c r="A293" s="22">
        <v>-40.5</v>
      </c>
      <c r="B293" s="22">
        <v>347868.61</v>
      </c>
      <c r="D293" s="77">
        <v>-40.5</v>
      </c>
      <c r="E293" s="77">
        <v>1739343.05</v>
      </c>
    </row>
    <row r="294" spans="1:5" x14ac:dyDescent="0.25">
      <c r="A294" s="22">
        <v>-40.450000000000003</v>
      </c>
      <c r="B294" s="22">
        <v>346710.13</v>
      </c>
      <c r="D294" s="77">
        <v>-40.450000000000003</v>
      </c>
      <c r="E294" s="77">
        <v>1733550.65</v>
      </c>
    </row>
    <row r="295" spans="1:5" x14ac:dyDescent="0.25">
      <c r="A295" s="22">
        <v>-40.4</v>
      </c>
      <c r="B295" s="22">
        <v>345555.91</v>
      </c>
      <c r="D295" s="77">
        <v>-40.4</v>
      </c>
      <c r="E295" s="77">
        <v>1727779.55</v>
      </c>
    </row>
    <row r="296" spans="1:5" x14ac:dyDescent="0.25">
      <c r="A296" s="22">
        <v>-40.35</v>
      </c>
      <c r="B296" s="22">
        <v>344405.93</v>
      </c>
      <c r="D296" s="77">
        <v>-40.35</v>
      </c>
      <c r="E296" s="77">
        <v>1722029.65</v>
      </c>
    </row>
    <row r="297" spans="1:5" x14ac:dyDescent="0.25">
      <c r="A297" s="22">
        <v>-40.299999999999997</v>
      </c>
      <c r="B297" s="22">
        <v>343260.18</v>
      </c>
      <c r="D297" s="77">
        <v>-40.299999999999997</v>
      </c>
      <c r="E297" s="77">
        <v>1716300.9</v>
      </c>
    </row>
    <row r="298" spans="1:5" x14ac:dyDescent="0.25">
      <c r="A298" s="22">
        <v>-40.25</v>
      </c>
      <c r="B298" s="22">
        <v>342118.64</v>
      </c>
      <c r="D298" s="77">
        <v>-40.25</v>
      </c>
      <c r="E298" s="77">
        <v>1710593.2</v>
      </c>
    </row>
    <row r="299" spans="1:5" x14ac:dyDescent="0.25">
      <c r="A299" s="22">
        <v>-40.200000000000003</v>
      </c>
      <c r="B299" s="22">
        <v>340981.3</v>
      </c>
      <c r="D299" s="77">
        <v>-40.200000000000003</v>
      </c>
      <c r="E299" s="77">
        <v>1704906.5</v>
      </c>
    </row>
    <row r="300" spans="1:5" x14ac:dyDescent="0.25">
      <c r="A300" s="22">
        <v>-40.15</v>
      </c>
      <c r="B300" s="22">
        <v>339848.13</v>
      </c>
      <c r="D300" s="77">
        <v>-40.15</v>
      </c>
      <c r="E300" s="77">
        <v>1699240.65</v>
      </c>
    </row>
    <row r="301" spans="1:5" x14ac:dyDescent="0.25">
      <c r="A301" s="22">
        <v>-40.1</v>
      </c>
      <c r="B301" s="22">
        <v>338719.11</v>
      </c>
      <c r="D301" s="77">
        <v>-40.1</v>
      </c>
      <c r="E301" s="77">
        <v>1693595.55</v>
      </c>
    </row>
    <row r="302" spans="1:5" x14ac:dyDescent="0.25">
      <c r="A302" s="22">
        <v>-40.049999999999997</v>
      </c>
      <c r="B302" s="22">
        <v>337594.24</v>
      </c>
      <c r="D302" s="77">
        <v>-40.049999999999997</v>
      </c>
      <c r="E302" s="77">
        <v>1687971.2</v>
      </c>
    </row>
    <row r="303" spans="1:5" x14ac:dyDescent="0.25">
      <c r="A303" s="22">
        <v>-40</v>
      </c>
      <c r="B303" s="22">
        <v>336473.5</v>
      </c>
      <c r="D303" s="77">
        <v>-40</v>
      </c>
      <c r="E303" s="77">
        <v>1682367.5</v>
      </c>
    </row>
    <row r="304" spans="1:5" x14ac:dyDescent="0.25">
      <c r="A304" s="22">
        <v>-39.950000000000003</v>
      </c>
      <c r="B304" s="22">
        <v>335356.87</v>
      </c>
      <c r="D304" s="77">
        <v>-39.950000000000003</v>
      </c>
      <c r="E304" s="77">
        <v>1676784.35</v>
      </c>
    </row>
    <row r="305" spans="1:5" x14ac:dyDescent="0.25">
      <c r="A305" s="22">
        <v>-39.9</v>
      </c>
      <c r="B305" s="22">
        <v>334244.33</v>
      </c>
      <c r="D305" s="77">
        <v>-39.9</v>
      </c>
      <c r="E305" s="77">
        <v>1671221.65</v>
      </c>
    </row>
    <row r="306" spans="1:5" x14ac:dyDescent="0.25">
      <c r="A306" s="22">
        <v>-39.85</v>
      </c>
      <c r="B306" s="22">
        <v>333135.86</v>
      </c>
      <c r="D306" s="77">
        <v>-39.85</v>
      </c>
      <c r="E306" s="77">
        <v>1665679.3</v>
      </c>
    </row>
    <row r="307" spans="1:5" x14ac:dyDescent="0.25">
      <c r="A307" s="22">
        <v>-39.799999999999997</v>
      </c>
      <c r="B307" s="22">
        <v>332031.46000000002</v>
      </c>
      <c r="D307" s="77">
        <v>-39.799999999999997</v>
      </c>
      <c r="E307" s="77">
        <v>1660157.3</v>
      </c>
    </row>
    <row r="308" spans="1:5" x14ac:dyDescent="0.25">
      <c r="A308" s="22">
        <v>-39.75</v>
      </c>
      <c r="B308" s="22">
        <v>330931.09999999998</v>
      </c>
      <c r="D308" s="77">
        <v>-39.75</v>
      </c>
      <c r="E308" s="77">
        <v>1654655.5</v>
      </c>
    </row>
    <row r="309" spans="1:5" x14ac:dyDescent="0.25">
      <c r="A309" s="22">
        <v>-39.700000000000003</v>
      </c>
      <c r="B309" s="22">
        <v>329834.77</v>
      </c>
      <c r="D309" s="77">
        <v>-39.700000000000003</v>
      </c>
      <c r="E309" s="77">
        <v>1649173.85</v>
      </c>
    </row>
    <row r="310" spans="1:5" x14ac:dyDescent="0.25">
      <c r="A310" s="22">
        <v>-39.65</v>
      </c>
      <c r="B310" s="22">
        <v>328742.45</v>
      </c>
      <c r="D310" s="77">
        <v>-39.65</v>
      </c>
      <c r="E310" s="77">
        <v>1643712.25</v>
      </c>
    </row>
    <row r="311" spans="1:5" x14ac:dyDescent="0.25">
      <c r="A311" s="22">
        <v>-39.6</v>
      </c>
      <c r="B311" s="22">
        <v>327654.13</v>
      </c>
      <c r="D311" s="77">
        <v>-39.6</v>
      </c>
      <c r="E311" s="77">
        <v>1638270.65</v>
      </c>
    </row>
    <row r="312" spans="1:5" x14ac:dyDescent="0.25">
      <c r="A312" s="22">
        <v>-39.549999999999997</v>
      </c>
      <c r="B312" s="22">
        <v>326569.78999999998</v>
      </c>
      <c r="D312" s="77">
        <v>-39.549999999999997</v>
      </c>
      <c r="E312" s="77">
        <v>1632848.95</v>
      </c>
    </row>
    <row r="313" spans="1:5" x14ac:dyDescent="0.25">
      <c r="A313" s="22">
        <v>-39.5</v>
      </c>
      <c r="B313" s="22">
        <v>325489.40999999997</v>
      </c>
      <c r="D313" s="77">
        <v>-39.5</v>
      </c>
      <c r="E313" s="77">
        <v>1627447.05</v>
      </c>
    </row>
    <row r="314" spans="1:5" x14ac:dyDescent="0.25">
      <c r="A314" s="22">
        <v>-39.450000000000003</v>
      </c>
      <c r="B314" s="22">
        <v>324412.98</v>
      </c>
      <c r="D314" s="77">
        <v>-39.450000000000003</v>
      </c>
      <c r="E314" s="77">
        <v>1622064.9</v>
      </c>
    </row>
    <row r="315" spans="1:5" x14ac:dyDescent="0.25">
      <c r="A315" s="22">
        <v>-39.4</v>
      </c>
      <c r="B315" s="22">
        <v>323340.49</v>
      </c>
      <c r="D315" s="77">
        <v>-39.4</v>
      </c>
      <c r="E315" s="77">
        <v>1616702.45</v>
      </c>
    </row>
    <row r="316" spans="1:5" x14ac:dyDescent="0.25">
      <c r="A316" s="22">
        <v>-39.35</v>
      </c>
      <c r="B316" s="22">
        <v>322271.90999999997</v>
      </c>
      <c r="D316" s="77">
        <v>-39.35</v>
      </c>
      <c r="E316" s="77">
        <v>1611359.55</v>
      </c>
    </row>
    <row r="317" spans="1:5" x14ac:dyDescent="0.25">
      <c r="A317" s="22">
        <v>-39.299999999999997</v>
      </c>
      <c r="B317" s="22">
        <v>321207.23</v>
      </c>
      <c r="D317" s="77">
        <v>-39.299999999999997</v>
      </c>
      <c r="E317" s="77">
        <v>1606036.15</v>
      </c>
    </row>
    <row r="318" spans="1:5" x14ac:dyDescent="0.25">
      <c r="A318" s="22">
        <v>-39.25</v>
      </c>
      <c r="B318" s="22">
        <v>320146.44</v>
      </c>
      <c r="D318" s="77">
        <v>-39.25</v>
      </c>
      <c r="E318" s="77">
        <v>1600732.2</v>
      </c>
    </row>
    <row r="319" spans="1:5" x14ac:dyDescent="0.25">
      <c r="A319" s="22">
        <v>-39.200000000000003</v>
      </c>
      <c r="B319" s="22">
        <v>319089.52</v>
      </c>
      <c r="D319" s="77">
        <v>-39.200000000000003</v>
      </c>
      <c r="E319" s="77">
        <v>1595447.6</v>
      </c>
    </row>
    <row r="320" spans="1:5" x14ac:dyDescent="0.25">
      <c r="A320" s="22">
        <v>-39.15</v>
      </c>
      <c r="B320" s="22">
        <v>318036.45</v>
      </c>
      <c r="D320" s="77">
        <v>-39.15</v>
      </c>
      <c r="E320" s="77">
        <v>1590182.25</v>
      </c>
    </row>
    <row r="321" spans="1:5" x14ac:dyDescent="0.25">
      <c r="A321" s="22">
        <v>-39.1</v>
      </c>
      <c r="B321" s="22">
        <v>316987.21999999997</v>
      </c>
      <c r="D321" s="77">
        <v>-39.1</v>
      </c>
      <c r="E321" s="77">
        <v>1584936.1</v>
      </c>
    </row>
    <row r="322" spans="1:5" x14ac:dyDescent="0.25">
      <c r="A322" s="22">
        <v>-39.049999999999997</v>
      </c>
      <c r="B322" s="22">
        <v>315941.82</v>
      </c>
      <c r="D322" s="77">
        <v>-39.049999999999997</v>
      </c>
      <c r="E322" s="77">
        <v>1579709.1</v>
      </c>
    </row>
    <row r="323" spans="1:5" x14ac:dyDescent="0.25">
      <c r="A323" s="22">
        <v>-39</v>
      </c>
      <c r="B323" s="22">
        <v>314900.23</v>
      </c>
      <c r="D323" s="77">
        <v>-39</v>
      </c>
      <c r="E323" s="77">
        <v>1574501.15</v>
      </c>
    </row>
    <row r="324" spans="1:5" x14ac:dyDescent="0.25">
      <c r="A324" s="22">
        <v>-38.950000000000003</v>
      </c>
      <c r="B324" s="22">
        <v>313862.43</v>
      </c>
      <c r="D324" s="77">
        <v>-38.950000000000003</v>
      </c>
      <c r="E324" s="77">
        <v>1569312.15</v>
      </c>
    </row>
    <row r="325" spans="1:5" x14ac:dyDescent="0.25">
      <c r="A325" s="22">
        <v>-38.9</v>
      </c>
      <c r="B325" s="22">
        <v>312828.40999999997</v>
      </c>
      <c r="D325" s="77">
        <v>-38.9</v>
      </c>
      <c r="E325" s="77">
        <v>1564142.05</v>
      </c>
    </row>
    <row r="326" spans="1:5" x14ac:dyDescent="0.25">
      <c r="A326" s="22">
        <v>-38.85</v>
      </c>
      <c r="B326" s="22">
        <v>311798.15999999997</v>
      </c>
      <c r="D326" s="77">
        <v>-38.85</v>
      </c>
      <c r="E326" s="77">
        <v>1558990.8</v>
      </c>
    </row>
    <row r="327" spans="1:5" x14ac:dyDescent="0.25">
      <c r="A327" s="22">
        <v>-38.799999999999997</v>
      </c>
      <c r="B327" s="22">
        <v>310771.65000000002</v>
      </c>
      <c r="D327" s="77">
        <v>-38.799999999999997</v>
      </c>
      <c r="E327" s="77">
        <v>1553858.25</v>
      </c>
    </row>
    <row r="328" spans="1:5" x14ac:dyDescent="0.25">
      <c r="A328" s="22">
        <v>-38.75</v>
      </c>
      <c r="B328" s="22">
        <v>309748.88</v>
      </c>
      <c r="D328" s="77">
        <v>-38.75</v>
      </c>
      <c r="E328" s="77">
        <v>1548744.4</v>
      </c>
    </row>
    <row r="329" spans="1:5" x14ac:dyDescent="0.25">
      <c r="A329" s="22">
        <v>-38.700000000000003</v>
      </c>
      <c r="B329" s="22">
        <v>308729.83</v>
      </c>
      <c r="D329" s="77">
        <v>-38.700000000000003</v>
      </c>
      <c r="E329" s="77">
        <v>1543649.15</v>
      </c>
    </row>
    <row r="330" spans="1:5" x14ac:dyDescent="0.25">
      <c r="A330" s="22">
        <v>-38.65</v>
      </c>
      <c r="B330" s="22">
        <v>307714.48</v>
      </c>
      <c r="D330" s="77">
        <v>-38.65</v>
      </c>
      <c r="E330" s="77">
        <v>1538572.4</v>
      </c>
    </row>
    <row r="331" spans="1:5" x14ac:dyDescent="0.25">
      <c r="A331" s="22">
        <v>-38.6</v>
      </c>
      <c r="B331" s="22">
        <v>306702.83</v>
      </c>
      <c r="D331" s="77">
        <v>-38.6</v>
      </c>
      <c r="E331" s="77">
        <v>1533514.15</v>
      </c>
    </row>
    <row r="332" spans="1:5" x14ac:dyDescent="0.25">
      <c r="A332" s="22">
        <v>-38.549999999999997</v>
      </c>
      <c r="B332" s="22">
        <v>305694.84999999998</v>
      </c>
      <c r="D332" s="77">
        <v>-38.549999999999997</v>
      </c>
      <c r="E332" s="77">
        <v>1528474.25</v>
      </c>
    </row>
    <row r="333" spans="1:5" x14ac:dyDescent="0.25">
      <c r="A333" s="22">
        <v>-38.5</v>
      </c>
      <c r="B333" s="22">
        <v>304690.53000000003</v>
      </c>
      <c r="D333" s="77">
        <v>-38.5</v>
      </c>
      <c r="E333" s="77">
        <v>1523452.65</v>
      </c>
    </row>
    <row r="334" spans="1:5" x14ac:dyDescent="0.25">
      <c r="A334" s="22">
        <v>-38.450000000000003</v>
      </c>
      <c r="B334" s="22">
        <v>303689.84999999998</v>
      </c>
      <c r="D334" s="77">
        <v>-38.450000000000003</v>
      </c>
      <c r="E334" s="77">
        <v>1518449.25</v>
      </c>
    </row>
    <row r="335" spans="1:5" x14ac:dyDescent="0.25">
      <c r="A335" s="22">
        <v>-38.4</v>
      </c>
      <c r="B335" s="22">
        <v>302692.81</v>
      </c>
      <c r="D335" s="77">
        <v>-38.4</v>
      </c>
      <c r="E335" s="77">
        <v>1513464.05</v>
      </c>
    </row>
    <row r="336" spans="1:5" x14ac:dyDescent="0.25">
      <c r="A336" s="22">
        <v>-38.35</v>
      </c>
      <c r="B336" s="22">
        <v>301699.39</v>
      </c>
      <c r="D336" s="77">
        <v>-38.35</v>
      </c>
      <c r="E336" s="77">
        <v>1508496.95</v>
      </c>
    </row>
    <row r="337" spans="1:5" x14ac:dyDescent="0.25">
      <c r="A337" s="22">
        <v>-38.299999999999997</v>
      </c>
      <c r="B337" s="22">
        <v>300709.57</v>
      </c>
      <c r="D337" s="77">
        <v>-38.299999999999997</v>
      </c>
      <c r="E337" s="77">
        <v>1503547.85</v>
      </c>
    </row>
    <row r="338" spans="1:5" x14ac:dyDescent="0.25">
      <c r="A338" s="22">
        <v>-38.25</v>
      </c>
      <c r="B338" s="22">
        <v>299723.34000000003</v>
      </c>
      <c r="D338" s="77">
        <v>-38.25</v>
      </c>
      <c r="E338" s="77">
        <v>1498616.7</v>
      </c>
    </row>
    <row r="339" spans="1:5" x14ac:dyDescent="0.25">
      <c r="A339" s="22">
        <v>-38.200000000000003</v>
      </c>
      <c r="B339" s="22">
        <v>298740.68</v>
      </c>
      <c r="D339" s="77">
        <v>-38.200000000000003</v>
      </c>
      <c r="E339" s="77">
        <v>1493703.4</v>
      </c>
    </row>
    <row r="340" spans="1:5" x14ac:dyDescent="0.25">
      <c r="A340" s="22">
        <v>-38.15</v>
      </c>
      <c r="B340" s="22">
        <v>297761.58</v>
      </c>
      <c r="D340" s="77">
        <v>-38.15</v>
      </c>
      <c r="E340" s="77">
        <v>1488807.9</v>
      </c>
    </row>
    <row r="341" spans="1:5" x14ac:dyDescent="0.25">
      <c r="A341" s="22">
        <v>-38.1</v>
      </c>
      <c r="B341" s="22">
        <v>296786.03999999998</v>
      </c>
      <c r="D341" s="77">
        <v>-38.1</v>
      </c>
      <c r="E341" s="77">
        <v>1483930.2</v>
      </c>
    </row>
    <row r="342" spans="1:5" x14ac:dyDescent="0.25">
      <c r="A342" s="22">
        <v>-38.049999999999997</v>
      </c>
      <c r="B342" s="22">
        <v>295814.02</v>
      </c>
      <c r="D342" s="77">
        <v>-38.049999999999997</v>
      </c>
      <c r="E342" s="77">
        <v>1479070.1</v>
      </c>
    </row>
    <row r="343" spans="1:5" x14ac:dyDescent="0.25">
      <c r="A343" s="22">
        <v>-38</v>
      </c>
      <c r="B343" s="22">
        <v>294845.52</v>
      </c>
      <c r="D343" s="77">
        <v>-38</v>
      </c>
      <c r="E343" s="77">
        <v>1474227.6</v>
      </c>
    </row>
    <row r="344" spans="1:5" x14ac:dyDescent="0.25">
      <c r="A344" s="22">
        <v>-37.950000000000003</v>
      </c>
      <c r="B344" s="22">
        <v>293880.53000000003</v>
      </c>
      <c r="D344" s="77">
        <v>-37.950000000000003</v>
      </c>
      <c r="E344" s="77">
        <v>1469402.65</v>
      </c>
    </row>
    <row r="345" spans="1:5" x14ac:dyDescent="0.25">
      <c r="A345" s="22">
        <v>-37.9</v>
      </c>
      <c r="B345" s="22">
        <v>292919.03000000003</v>
      </c>
      <c r="D345" s="77">
        <v>-37.9</v>
      </c>
      <c r="E345" s="77">
        <v>1464595.15</v>
      </c>
    </row>
    <row r="346" spans="1:5" x14ac:dyDescent="0.25">
      <c r="A346" s="22">
        <v>-37.85</v>
      </c>
      <c r="B346" s="22">
        <v>291961.01</v>
      </c>
      <c r="D346" s="77">
        <v>-37.85</v>
      </c>
      <c r="E346" s="77">
        <v>1459805.05</v>
      </c>
    </row>
    <row r="347" spans="1:5" x14ac:dyDescent="0.25">
      <c r="A347" s="22">
        <v>-37.799999999999997</v>
      </c>
      <c r="B347" s="22">
        <v>291006.44</v>
      </c>
      <c r="D347" s="77">
        <v>-37.799999999999997</v>
      </c>
      <c r="E347" s="77">
        <v>1455032.2</v>
      </c>
    </row>
    <row r="348" spans="1:5" x14ac:dyDescent="0.25">
      <c r="A348" s="22">
        <v>-37.75</v>
      </c>
      <c r="B348" s="22">
        <v>290055.33</v>
      </c>
      <c r="D348" s="77">
        <v>-37.75</v>
      </c>
      <c r="E348" s="77">
        <v>1450276.65</v>
      </c>
    </row>
    <row r="349" spans="1:5" x14ac:dyDescent="0.25">
      <c r="A349" s="22">
        <v>-37.700000000000003</v>
      </c>
      <c r="B349" s="22">
        <v>289107.65999999997</v>
      </c>
      <c r="D349" s="77">
        <v>-37.700000000000003</v>
      </c>
      <c r="E349" s="77">
        <v>1445538.3</v>
      </c>
    </row>
    <row r="350" spans="1:5" x14ac:dyDescent="0.25">
      <c r="A350" s="22">
        <v>-37.65</v>
      </c>
      <c r="B350" s="22">
        <v>288163.40999999997</v>
      </c>
      <c r="D350" s="77">
        <v>-37.65</v>
      </c>
      <c r="E350" s="77">
        <v>1440817.05</v>
      </c>
    </row>
    <row r="351" spans="1:5" x14ac:dyDescent="0.25">
      <c r="A351" s="22">
        <v>-37.6</v>
      </c>
      <c r="B351" s="22">
        <v>287222.57</v>
      </c>
      <c r="D351" s="77">
        <v>-37.6</v>
      </c>
      <c r="E351" s="77">
        <v>1436112.85</v>
      </c>
    </row>
    <row r="352" spans="1:5" x14ac:dyDescent="0.25">
      <c r="A352" s="22">
        <v>-37.549999999999997</v>
      </c>
      <c r="B352" s="22">
        <v>286285.12</v>
      </c>
      <c r="D352" s="77">
        <v>-37.549999999999997</v>
      </c>
      <c r="E352" s="77">
        <v>1431425.6</v>
      </c>
    </row>
    <row r="353" spans="1:5" x14ac:dyDescent="0.25">
      <c r="A353" s="22">
        <v>-37.5</v>
      </c>
      <c r="B353" s="22">
        <v>285351.06</v>
      </c>
      <c r="D353" s="77">
        <v>-37.5</v>
      </c>
      <c r="E353" s="77">
        <v>1426755.3</v>
      </c>
    </row>
    <row r="354" spans="1:5" x14ac:dyDescent="0.25">
      <c r="A354" s="22">
        <v>-37.450000000000003</v>
      </c>
      <c r="B354" s="22">
        <v>284420.36</v>
      </c>
      <c r="D354" s="77">
        <v>-37.450000000000003</v>
      </c>
      <c r="E354" s="77">
        <v>1422101.8</v>
      </c>
    </row>
    <row r="355" spans="1:5" x14ac:dyDescent="0.25">
      <c r="A355" s="22">
        <v>-37.4</v>
      </c>
      <c r="B355" s="22">
        <v>283493.02</v>
      </c>
      <c r="D355" s="77">
        <v>-37.4</v>
      </c>
      <c r="E355" s="77">
        <v>1417465.1</v>
      </c>
    </row>
    <row r="356" spans="1:5" x14ac:dyDescent="0.25">
      <c r="A356" s="22">
        <v>-37.35</v>
      </c>
      <c r="B356" s="22">
        <v>282569.03000000003</v>
      </c>
      <c r="D356" s="77">
        <v>-37.35</v>
      </c>
      <c r="E356" s="77">
        <v>1412845.15</v>
      </c>
    </row>
    <row r="357" spans="1:5" x14ac:dyDescent="0.25">
      <c r="A357" s="22">
        <v>-37.299999999999997</v>
      </c>
      <c r="B357" s="22">
        <v>281648.36</v>
      </c>
      <c r="D357" s="77">
        <v>-37.299999999999997</v>
      </c>
      <c r="E357" s="77">
        <v>1408241.8</v>
      </c>
    </row>
    <row r="358" spans="1:5" x14ac:dyDescent="0.25">
      <c r="A358" s="22">
        <v>-37.25</v>
      </c>
      <c r="B358" s="22">
        <v>280731.01</v>
      </c>
      <c r="D358" s="77">
        <v>-37.25</v>
      </c>
      <c r="E358" s="77">
        <v>1403655.05</v>
      </c>
    </row>
    <row r="359" spans="1:5" x14ac:dyDescent="0.25">
      <c r="A359" s="22">
        <v>-37.200000000000003</v>
      </c>
      <c r="B359" s="22">
        <v>279816.96999999997</v>
      </c>
      <c r="D359" s="77">
        <v>-37.200000000000003</v>
      </c>
      <c r="E359" s="77">
        <v>1399084.85</v>
      </c>
    </row>
    <row r="360" spans="1:5" x14ac:dyDescent="0.25">
      <c r="A360" s="22">
        <v>-37.15</v>
      </c>
      <c r="B360" s="22">
        <v>278906.21000000002</v>
      </c>
      <c r="D360" s="77">
        <v>-37.15</v>
      </c>
      <c r="E360" s="77">
        <v>1394531.05</v>
      </c>
    </row>
    <row r="361" spans="1:5" x14ac:dyDescent="0.25">
      <c r="A361" s="22">
        <v>-37.1</v>
      </c>
      <c r="B361" s="22">
        <v>277998.73</v>
      </c>
      <c r="D361" s="77">
        <v>-37.1</v>
      </c>
      <c r="E361" s="77">
        <v>1389993.65</v>
      </c>
    </row>
    <row r="362" spans="1:5" x14ac:dyDescent="0.25">
      <c r="A362" s="22">
        <v>-37.049999999999997</v>
      </c>
      <c r="B362" s="22">
        <v>277094.52</v>
      </c>
      <c r="D362" s="77">
        <v>-37.049999999999997</v>
      </c>
      <c r="E362" s="77">
        <v>1385472.6</v>
      </c>
    </row>
    <row r="363" spans="1:5" x14ac:dyDescent="0.25">
      <c r="A363" s="22">
        <v>-37</v>
      </c>
      <c r="B363" s="22">
        <v>276193.56</v>
      </c>
      <c r="D363" s="77">
        <v>-37</v>
      </c>
      <c r="E363" s="77">
        <v>1380967.8</v>
      </c>
    </row>
    <row r="364" spans="1:5" x14ac:dyDescent="0.25">
      <c r="A364" s="22">
        <v>-36.950000000000003</v>
      </c>
      <c r="B364" s="22">
        <v>275295.84000000003</v>
      </c>
      <c r="D364" s="77">
        <v>-36.950000000000003</v>
      </c>
      <c r="E364" s="77">
        <v>1376479.2</v>
      </c>
    </row>
    <row r="365" spans="1:5" x14ac:dyDescent="0.25">
      <c r="A365" s="22">
        <v>-36.9</v>
      </c>
      <c r="B365" s="22">
        <v>274401.34000000003</v>
      </c>
      <c r="D365" s="77">
        <v>-36.9</v>
      </c>
      <c r="E365" s="77">
        <v>1372006.7</v>
      </c>
    </row>
    <row r="366" spans="1:5" x14ac:dyDescent="0.25">
      <c r="A366" s="22">
        <v>-36.85</v>
      </c>
      <c r="B366" s="22">
        <v>273510.06</v>
      </c>
      <c r="D366" s="77">
        <v>-36.85</v>
      </c>
      <c r="E366" s="77">
        <v>1367550.3</v>
      </c>
    </row>
    <row r="367" spans="1:5" x14ac:dyDescent="0.25">
      <c r="A367" s="22">
        <v>-36.799999999999997</v>
      </c>
      <c r="B367" s="22">
        <v>272621.98</v>
      </c>
      <c r="D367" s="77">
        <v>-36.799999999999997</v>
      </c>
      <c r="E367" s="77">
        <v>1363109.9</v>
      </c>
    </row>
    <row r="368" spans="1:5" x14ac:dyDescent="0.25">
      <c r="A368" s="22">
        <v>-36.75</v>
      </c>
      <c r="B368" s="22">
        <v>271737.09000000003</v>
      </c>
      <c r="D368" s="77">
        <v>-36.75</v>
      </c>
      <c r="E368" s="77">
        <v>1358685.45</v>
      </c>
    </row>
    <row r="369" spans="1:5" x14ac:dyDescent="0.25">
      <c r="A369" s="22">
        <v>-36.700000000000003</v>
      </c>
      <c r="B369" s="22">
        <v>270855.37</v>
      </c>
      <c r="D369" s="77">
        <v>-36.700000000000003</v>
      </c>
      <c r="E369" s="77">
        <v>1354276.85</v>
      </c>
    </row>
    <row r="370" spans="1:5" x14ac:dyDescent="0.25">
      <c r="A370" s="22">
        <v>-36.65</v>
      </c>
      <c r="B370" s="22">
        <v>269976.82</v>
      </c>
      <c r="D370" s="77">
        <v>-36.65</v>
      </c>
      <c r="E370" s="77">
        <v>1349884.1</v>
      </c>
    </row>
    <row r="371" spans="1:5" x14ac:dyDescent="0.25">
      <c r="A371" s="22">
        <v>-36.6</v>
      </c>
      <c r="B371" s="22">
        <v>269101.42</v>
      </c>
      <c r="D371" s="77">
        <v>-36.6</v>
      </c>
      <c r="E371" s="77">
        <v>1345507.1</v>
      </c>
    </row>
    <row r="372" spans="1:5" x14ac:dyDescent="0.25">
      <c r="A372" s="22">
        <v>-36.549999999999997</v>
      </c>
      <c r="B372" s="22">
        <v>268229.15999999997</v>
      </c>
      <c r="D372" s="77">
        <v>-36.549999999999997</v>
      </c>
      <c r="E372" s="77">
        <v>1341145.8</v>
      </c>
    </row>
    <row r="373" spans="1:5" x14ac:dyDescent="0.25">
      <c r="A373" s="22">
        <v>-36.5</v>
      </c>
      <c r="B373" s="22">
        <v>267360.03000000003</v>
      </c>
      <c r="D373" s="77">
        <v>-36.5</v>
      </c>
      <c r="E373" s="77">
        <v>1336800.1499999999</v>
      </c>
    </row>
    <row r="374" spans="1:5" x14ac:dyDescent="0.25">
      <c r="A374" s="22">
        <v>-36.450000000000003</v>
      </c>
      <c r="B374" s="22">
        <v>266494.01</v>
      </c>
      <c r="D374" s="77">
        <v>-36.450000000000003</v>
      </c>
      <c r="E374" s="77">
        <v>1332470.05</v>
      </c>
    </row>
    <row r="375" spans="1:5" x14ac:dyDescent="0.25">
      <c r="A375" s="22">
        <v>-36.4</v>
      </c>
      <c r="B375" s="22">
        <v>265631.09000000003</v>
      </c>
      <c r="D375" s="77">
        <v>-36.4</v>
      </c>
      <c r="E375" s="77">
        <v>1328155.45</v>
      </c>
    </row>
    <row r="376" spans="1:5" x14ac:dyDescent="0.25">
      <c r="A376" s="22">
        <v>-36.35</v>
      </c>
      <c r="B376" s="22">
        <v>264771.27</v>
      </c>
      <c r="D376" s="77">
        <v>-36.35</v>
      </c>
      <c r="E376" s="77">
        <v>1323856.3500000001</v>
      </c>
    </row>
    <row r="377" spans="1:5" x14ac:dyDescent="0.25">
      <c r="A377" s="22">
        <v>-36.299999999999997</v>
      </c>
      <c r="B377" s="22">
        <v>263914.52</v>
      </c>
      <c r="D377" s="77">
        <v>-36.299999999999997</v>
      </c>
      <c r="E377" s="77">
        <v>1319572.6000000001</v>
      </c>
    </row>
    <row r="378" spans="1:5" x14ac:dyDescent="0.25">
      <c r="A378" s="22">
        <v>-36.25</v>
      </c>
      <c r="B378" s="22">
        <v>263060.84000000003</v>
      </c>
      <c r="D378" s="77">
        <v>-36.25</v>
      </c>
      <c r="E378" s="77">
        <v>1315304.2</v>
      </c>
    </row>
    <row r="379" spans="1:5" x14ac:dyDescent="0.25">
      <c r="A379" s="22">
        <v>-36.200000000000003</v>
      </c>
      <c r="B379" s="22">
        <v>262210.21000000002</v>
      </c>
      <c r="D379" s="77">
        <v>-36.200000000000003</v>
      </c>
      <c r="E379" s="77">
        <v>1311051.05</v>
      </c>
    </row>
    <row r="380" spans="1:5" x14ac:dyDescent="0.25">
      <c r="A380" s="22">
        <v>-36.15</v>
      </c>
      <c r="B380" s="22">
        <v>261362.62</v>
      </c>
      <c r="D380" s="77">
        <v>-36.15</v>
      </c>
      <c r="E380" s="77">
        <v>1306813.1000000001</v>
      </c>
    </row>
    <row r="381" spans="1:5" x14ac:dyDescent="0.25">
      <c r="A381" s="22">
        <v>-36.1</v>
      </c>
      <c r="B381" s="22">
        <v>260518.07</v>
      </c>
      <c r="D381" s="77">
        <v>-36.1</v>
      </c>
      <c r="E381" s="77">
        <v>1302590.3500000001</v>
      </c>
    </row>
    <row r="382" spans="1:5" x14ac:dyDescent="0.25">
      <c r="A382" s="22">
        <v>-36.049999999999997</v>
      </c>
      <c r="B382" s="22">
        <v>259676.53</v>
      </c>
      <c r="D382" s="77">
        <v>-36.049999999999997</v>
      </c>
      <c r="E382" s="77">
        <v>1298382.6499999999</v>
      </c>
    </row>
    <row r="383" spans="1:5" x14ac:dyDescent="0.25">
      <c r="A383" s="22">
        <v>-36</v>
      </c>
      <c r="B383" s="22">
        <v>258838</v>
      </c>
      <c r="D383" s="77">
        <v>-36</v>
      </c>
      <c r="E383" s="77">
        <v>1294190</v>
      </c>
    </row>
    <row r="384" spans="1:5" x14ac:dyDescent="0.25">
      <c r="A384" s="22">
        <v>-35.950000000000003</v>
      </c>
      <c r="B384" s="22">
        <v>258002.47</v>
      </c>
      <c r="D384" s="77">
        <v>-35.950000000000003</v>
      </c>
      <c r="E384" s="77">
        <v>1290012.3500000001</v>
      </c>
    </row>
    <row r="385" spans="1:5" x14ac:dyDescent="0.25">
      <c r="A385" s="22">
        <v>-35.9</v>
      </c>
      <c r="B385" s="22">
        <v>257169.91</v>
      </c>
      <c r="D385" s="77">
        <v>-35.9</v>
      </c>
      <c r="E385" s="77">
        <v>1285849.55</v>
      </c>
    </row>
    <row r="386" spans="1:5" x14ac:dyDescent="0.25">
      <c r="A386" s="22">
        <v>-35.85</v>
      </c>
      <c r="B386" s="22">
        <v>256340.34</v>
      </c>
      <c r="D386" s="77">
        <v>-35.85</v>
      </c>
      <c r="E386" s="77">
        <v>1281701.7</v>
      </c>
    </row>
    <row r="387" spans="1:5" x14ac:dyDescent="0.25">
      <c r="A387" s="22">
        <v>-35.799999999999997</v>
      </c>
      <c r="B387" s="22">
        <v>255513.72</v>
      </c>
      <c r="D387" s="77">
        <v>-35.799999999999997</v>
      </c>
      <c r="E387" s="77">
        <v>1277568.6000000001</v>
      </c>
    </row>
    <row r="388" spans="1:5" x14ac:dyDescent="0.25">
      <c r="A388" s="22">
        <v>-35.75</v>
      </c>
      <c r="B388" s="22">
        <v>254690.05</v>
      </c>
      <c r="D388" s="77">
        <v>-35.75</v>
      </c>
      <c r="E388" s="77">
        <v>1273450.25</v>
      </c>
    </row>
    <row r="389" spans="1:5" x14ac:dyDescent="0.25">
      <c r="A389" s="22">
        <v>-35.700000000000003</v>
      </c>
      <c r="B389" s="22">
        <v>253869.31</v>
      </c>
      <c r="D389" s="77">
        <v>-35.700000000000003</v>
      </c>
      <c r="E389" s="77">
        <v>1269346.55</v>
      </c>
    </row>
    <row r="390" spans="1:5" x14ac:dyDescent="0.25">
      <c r="A390" s="22">
        <v>-35.65</v>
      </c>
      <c r="B390" s="22">
        <v>253051.51</v>
      </c>
      <c r="D390" s="77">
        <v>-35.65</v>
      </c>
      <c r="E390" s="77">
        <v>1265257.55</v>
      </c>
    </row>
    <row r="391" spans="1:5" x14ac:dyDescent="0.25">
      <c r="A391" s="22">
        <v>-35.6</v>
      </c>
      <c r="B391" s="22">
        <v>252236.61</v>
      </c>
      <c r="D391" s="77">
        <v>-35.6</v>
      </c>
      <c r="E391" s="77">
        <v>1261183.05</v>
      </c>
    </row>
    <row r="392" spans="1:5" x14ac:dyDescent="0.25">
      <c r="A392" s="22">
        <v>-35.549999999999997</v>
      </c>
      <c r="B392" s="22">
        <v>251424.62</v>
      </c>
      <c r="D392" s="77">
        <v>-35.549999999999997</v>
      </c>
      <c r="E392" s="77">
        <v>1257123.1000000001</v>
      </c>
    </row>
    <row r="393" spans="1:5" x14ac:dyDescent="0.25">
      <c r="A393" s="22">
        <v>-35.5</v>
      </c>
      <c r="B393" s="22">
        <v>250615.53</v>
      </c>
      <c r="D393" s="77">
        <v>-35.5</v>
      </c>
      <c r="E393" s="77">
        <v>1253077.6499999999</v>
      </c>
    </row>
    <row r="394" spans="1:5" x14ac:dyDescent="0.25">
      <c r="A394" s="22">
        <v>-35.450000000000003</v>
      </c>
      <c r="B394" s="22">
        <v>249809.31</v>
      </c>
      <c r="D394" s="77">
        <v>-35.450000000000003</v>
      </c>
      <c r="E394" s="77">
        <v>1249046.55</v>
      </c>
    </row>
    <row r="395" spans="1:5" x14ac:dyDescent="0.25">
      <c r="A395" s="22">
        <v>-35.4</v>
      </c>
      <c r="B395" s="22">
        <v>249005.96</v>
      </c>
      <c r="D395" s="77">
        <v>-35.4</v>
      </c>
      <c r="E395" s="77">
        <v>1245029.8</v>
      </c>
    </row>
    <row r="396" spans="1:5" x14ac:dyDescent="0.25">
      <c r="A396" s="22">
        <v>-35.35</v>
      </c>
      <c r="B396" s="22">
        <v>248205.47</v>
      </c>
      <c r="D396" s="77">
        <v>-35.35</v>
      </c>
      <c r="E396" s="77">
        <v>1241027.3500000001</v>
      </c>
    </row>
    <row r="397" spans="1:5" x14ac:dyDescent="0.25">
      <c r="A397" s="22">
        <v>-35.299999999999997</v>
      </c>
      <c r="B397" s="22">
        <v>247407.83</v>
      </c>
      <c r="D397" s="77">
        <v>-35.299999999999997</v>
      </c>
      <c r="E397" s="77">
        <v>1237039.1499999999</v>
      </c>
    </row>
    <row r="398" spans="1:5" x14ac:dyDescent="0.25">
      <c r="A398" s="22">
        <v>-35.25</v>
      </c>
      <c r="B398" s="22">
        <v>246613.03</v>
      </c>
      <c r="D398" s="77">
        <v>-35.25</v>
      </c>
      <c r="E398" s="77">
        <v>1233065.1499999999</v>
      </c>
    </row>
    <row r="399" spans="1:5" x14ac:dyDescent="0.25">
      <c r="A399" s="22">
        <v>-35.200000000000003</v>
      </c>
      <c r="B399" s="22">
        <v>245821.05</v>
      </c>
      <c r="D399" s="77">
        <v>-35.200000000000003</v>
      </c>
      <c r="E399" s="77">
        <v>1229105.25</v>
      </c>
    </row>
    <row r="400" spans="1:5" x14ac:dyDescent="0.25">
      <c r="A400" s="22">
        <v>-35.15</v>
      </c>
      <c r="B400" s="22">
        <v>245031.88</v>
      </c>
      <c r="D400" s="77">
        <v>-35.15</v>
      </c>
      <c r="E400" s="77">
        <v>1225159.3999999999</v>
      </c>
    </row>
    <row r="401" spans="1:5" x14ac:dyDescent="0.25">
      <c r="A401" s="22">
        <v>-35.1</v>
      </c>
      <c r="B401" s="22">
        <v>244245.52</v>
      </c>
      <c r="D401" s="77">
        <v>-35.1</v>
      </c>
      <c r="E401" s="77">
        <v>1221227.6000000001</v>
      </c>
    </row>
    <row r="402" spans="1:5" x14ac:dyDescent="0.25">
      <c r="A402" s="22">
        <v>-35.049999999999997</v>
      </c>
      <c r="B402" s="22">
        <v>243461.95</v>
      </c>
      <c r="D402" s="77">
        <v>-35.049999999999997</v>
      </c>
      <c r="E402" s="77">
        <v>1217309.75</v>
      </c>
    </row>
    <row r="403" spans="1:5" x14ac:dyDescent="0.25">
      <c r="A403" s="22">
        <v>-35</v>
      </c>
      <c r="B403" s="22">
        <v>242681.16</v>
      </c>
      <c r="D403" s="77">
        <v>-35</v>
      </c>
      <c r="E403" s="77">
        <v>1213405.8</v>
      </c>
    </row>
    <row r="404" spans="1:5" x14ac:dyDescent="0.25">
      <c r="A404" s="22">
        <v>-34.950000000000003</v>
      </c>
      <c r="B404" s="22">
        <v>241903.14</v>
      </c>
      <c r="D404" s="77">
        <v>-34.950000000000003</v>
      </c>
      <c r="E404" s="77">
        <v>1209515.7</v>
      </c>
    </row>
    <row r="405" spans="1:5" x14ac:dyDescent="0.25">
      <c r="A405" s="22">
        <v>-34.9</v>
      </c>
      <c r="B405" s="22">
        <v>241127.88</v>
      </c>
      <c r="D405" s="77">
        <v>-34.9</v>
      </c>
      <c r="E405" s="77">
        <v>1205639.3999999999</v>
      </c>
    </row>
    <row r="406" spans="1:5" x14ac:dyDescent="0.25">
      <c r="A406" s="22">
        <v>-34.85</v>
      </c>
      <c r="B406" s="22">
        <v>240355.37</v>
      </c>
      <c r="D406" s="77">
        <v>-34.85</v>
      </c>
      <c r="E406" s="77">
        <v>1201776.8500000001</v>
      </c>
    </row>
    <row r="407" spans="1:5" x14ac:dyDescent="0.25">
      <c r="A407" s="22">
        <v>-34.799999999999997</v>
      </c>
      <c r="B407" s="22">
        <v>239585.6</v>
      </c>
      <c r="D407" s="77">
        <v>-34.799999999999997</v>
      </c>
      <c r="E407" s="77">
        <v>1197928</v>
      </c>
    </row>
    <row r="408" spans="1:5" x14ac:dyDescent="0.25">
      <c r="A408" s="22">
        <v>-34.75</v>
      </c>
      <c r="B408" s="22">
        <v>238818.56</v>
      </c>
      <c r="D408" s="77">
        <v>-34.75</v>
      </c>
      <c r="E408" s="77">
        <v>1194092.8</v>
      </c>
    </row>
    <row r="409" spans="1:5" x14ac:dyDescent="0.25">
      <c r="A409" s="22">
        <v>-34.700000000000003</v>
      </c>
      <c r="B409" s="22">
        <v>238054.24</v>
      </c>
      <c r="D409" s="77">
        <v>-34.700000000000003</v>
      </c>
      <c r="E409" s="77">
        <v>1190271.2</v>
      </c>
    </row>
    <row r="410" spans="1:5" x14ac:dyDescent="0.25">
      <c r="A410" s="22">
        <v>-34.65</v>
      </c>
      <c r="B410" s="22">
        <v>237292.62</v>
      </c>
      <c r="D410" s="77">
        <v>-34.65</v>
      </c>
      <c r="E410" s="77">
        <v>1186463.1000000001</v>
      </c>
    </row>
    <row r="411" spans="1:5" x14ac:dyDescent="0.25">
      <c r="A411" s="22">
        <v>-34.6</v>
      </c>
      <c r="B411" s="22">
        <v>236533.7</v>
      </c>
      <c r="D411" s="77">
        <v>-34.6</v>
      </c>
      <c r="E411" s="77">
        <v>1182668.5</v>
      </c>
    </row>
    <row r="412" spans="1:5" x14ac:dyDescent="0.25">
      <c r="A412" s="22">
        <v>-34.549999999999997</v>
      </c>
      <c r="B412" s="22">
        <v>235777.46</v>
      </c>
      <c r="D412" s="77">
        <v>-34.549999999999997</v>
      </c>
      <c r="E412" s="77">
        <v>1178887.3</v>
      </c>
    </row>
    <row r="413" spans="1:5" x14ac:dyDescent="0.25">
      <c r="A413" s="22">
        <v>-34.5</v>
      </c>
      <c r="B413" s="22">
        <v>235023.91</v>
      </c>
      <c r="D413" s="77">
        <v>-34.5</v>
      </c>
      <c r="E413" s="77">
        <v>1175119.55</v>
      </c>
    </row>
    <row r="414" spans="1:5" x14ac:dyDescent="0.25">
      <c r="A414" s="22">
        <v>-34.450000000000003</v>
      </c>
      <c r="B414" s="22">
        <v>234273.01</v>
      </c>
      <c r="D414" s="77">
        <v>-34.450000000000003</v>
      </c>
      <c r="E414" s="77">
        <v>1171365.05</v>
      </c>
    </row>
    <row r="415" spans="1:5" x14ac:dyDescent="0.25">
      <c r="A415" s="22">
        <v>-34.4</v>
      </c>
      <c r="B415" s="22">
        <v>233524.78</v>
      </c>
      <c r="D415" s="77">
        <v>-34.4</v>
      </c>
      <c r="E415" s="77">
        <v>1167623.8999999999</v>
      </c>
    </row>
    <row r="416" spans="1:5" x14ac:dyDescent="0.25">
      <c r="A416" s="22">
        <v>-34.35</v>
      </c>
      <c r="B416" s="22">
        <v>232779.18</v>
      </c>
      <c r="D416" s="77">
        <v>-34.35</v>
      </c>
      <c r="E416" s="77">
        <v>1163895.8999999999</v>
      </c>
    </row>
    <row r="417" spans="1:5" x14ac:dyDescent="0.25">
      <c r="A417" s="22">
        <v>-34.299999999999997</v>
      </c>
      <c r="B417" s="22">
        <v>232036.23</v>
      </c>
      <c r="D417" s="77">
        <v>-34.299999999999997</v>
      </c>
      <c r="E417" s="77">
        <v>1160181.1499999999</v>
      </c>
    </row>
    <row r="418" spans="1:5" x14ac:dyDescent="0.25">
      <c r="A418" s="22">
        <v>-34.25</v>
      </c>
      <c r="B418" s="22">
        <v>231295.89</v>
      </c>
      <c r="D418" s="77">
        <v>-34.25</v>
      </c>
      <c r="E418" s="77">
        <v>1156479.45</v>
      </c>
    </row>
    <row r="419" spans="1:5" x14ac:dyDescent="0.25">
      <c r="A419" s="22">
        <v>-34.200000000000003</v>
      </c>
      <c r="B419" s="22">
        <v>230558.17</v>
      </c>
      <c r="D419" s="77">
        <v>-34.200000000000003</v>
      </c>
      <c r="E419" s="77">
        <v>1152790.8500000001</v>
      </c>
    </row>
    <row r="420" spans="1:5" x14ac:dyDescent="0.25">
      <c r="A420" s="22">
        <v>-34.15</v>
      </c>
      <c r="B420" s="22">
        <v>229823.06</v>
      </c>
      <c r="D420" s="77">
        <v>-34.15</v>
      </c>
      <c r="E420" s="77">
        <v>1149115.3</v>
      </c>
    </row>
    <row r="421" spans="1:5" x14ac:dyDescent="0.25">
      <c r="A421" s="22">
        <v>-34.1</v>
      </c>
      <c r="B421" s="22">
        <v>229090.54</v>
      </c>
      <c r="D421" s="77">
        <v>-34.1</v>
      </c>
      <c r="E421" s="77">
        <v>1145452.7</v>
      </c>
    </row>
    <row r="422" spans="1:5" x14ac:dyDescent="0.25">
      <c r="A422" s="22">
        <v>-34.049999999999997</v>
      </c>
      <c r="B422" s="22">
        <v>228360.61</v>
      </c>
      <c r="D422" s="77">
        <v>-34.049999999999997</v>
      </c>
      <c r="E422" s="77">
        <v>1141803.05</v>
      </c>
    </row>
    <row r="423" spans="1:5" x14ac:dyDescent="0.25">
      <c r="A423" s="22">
        <v>-34</v>
      </c>
      <c r="B423" s="22">
        <v>227633.25</v>
      </c>
      <c r="D423" s="77">
        <v>-34</v>
      </c>
      <c r="E423" s="77">
        <v>1138166.25</v>
      </c>
    </row>
    <row r="424" spans="1:5" x14ac:dyDescent="0.25">
      <c r="A424" s="22">
        <v>-33.950000000000003</v>
      </c>
      <c r="B424" s="22">
        <v>226908.45</v>
      </c>
      <c r="D424" s="77">
        <v>-33.950000000000003</v>
      </c>
      <c r="E424" s="77">
        <v>1134542.25</v>
      </c>
    </row>
    <row r="425" spans="1:5" x14ac:dyDescent="0.25">
      <c r="A425" s="22">
        <v>-33.9</v>
      </c>
      <c r="B425" s="22">
        <v>226186.21</v>
      </c>
      <c r="D425" s="77">
        <v>-33.9</v>
      </c>
      <c r="E425" s="77">
        <v>1130931.05</v>
      </c>
    </row>
    <row r="426" spans="1:5" x14ac:dyDescent="0.25">
      <c r="A426" s="22">
        <v>-33.85</v>
      </c>
      <c r="B426" s="22">
        <v>225466.51</v>
      </c>
      <c r="D426" s="77">
        <v>-33.85</v>
      </c>
      <c r="E426" s="77">
        <v>1127332.55</v>
      </c>
    </row>
    <row r="427" spans="1:5" x14ac:dyDescent="0.25">
      <c r="A427" s="22">
        <v>-33.799999999999997</v>
      </c>
      <c r="B427" s="22">
        <v>224749.35</v>
      </c>
      <c r="D427" s="77">
        <v>-33.799999999999997</v>
      </c>
      <c r="E427" s="77">
        <v>1123746.75</v>
      </c>
    </row>
    <row r="428" spans="1:5" x14ac:dyDescent="0.25">
      <c r="A428" s="22">
        <v>-33.75</v>
      </c>
      <c r="B428" s="22">
        <v>224034.71</v>
      </c>
      <c r="D428" s="77">
        <v>-33.75</v>
      </c>
      <c r="E428" s="77">
        <v>1120173.55</v>
      </c>
    </row>
    <row r="429" spans="1:5" x14ac:dyDescent="0.25">
      <c r="A429" s="22">
        <v>-33.700000000000003</v>
      </c>
      <c r="B429" s="22">
        <v>223322.59</v>
      </c>
      <c r="D429" s="77">
        <v>-33.700000000000003</v>
      </c>
      <c r="E429" s="77">
        <v>1116612.95</v>
      </c>
    </row>
    <row r="430" spans="1:5" x14ac:dyDescent="0.25">
      <c r="A430" s="22">
        <v>-33.65</v>
      </c>
      <c r="B430" s="22">
        <v>222612.98</v>
      </c>
      <c r="D430" s="77">
        <v>-33.65</v>
      </c>
      <c r="E430" s="77">
        <v>1113064.8999999999</v>
      </c>
    </row>
    <row r="431" spans="1:5" x14ac:dyDescent="0.25">
      <c r="A431" s="22">
        <v>-33.6</v>
      </c>
      <c r="B431" s="22">
        <v>221905.86</v>
      </c>
      <c r="D431" s="77">
        <v>-33.6</v>
      </c>
      <c r="E431" s="77">
        <v>1109529.3</v>
      </c>
    </row>
    <row r="432" spans="1:5" x14ac:dyDescent="0.25">
      <c r="A432" s="22">
        <v>-33.549999999999997</v>
      </c>
      <c r="B432" s="22">
        <v>221201.23</v>
      </c>
      <c r="D432" s="77">
        <v>-33.549999999999997</v>
      </c>
      <c r="E432" s="77">
        <v>1106006.1499999999</v>
      </c>
    </row>
    <row r="433" spans="1:5" x14ac:dyDescent="0.25">
      <c r="A433" s="22">
        <v>-33.5</v>
      </c>
      <c r="B433" s="22">
        <v>220499.07</v>
      </c>
      <c r="D433" s="77">
        <v>-33.5</v>
      </c>
      <c r="E433" s="77">
        <v>1102495.3500000001</v>
      </c>
    </row>
    <row r="434" spans="1:5" x14ac:dyDescent="0.25">
      <c r="A434" s="22">
        <v>-33.450000000000003</v>
      </c>
      <c r="B434" s="22">
        <v>219799.39</v>
      </c>
      <c r="D434" s="77">
        <v>-33.450000000000003</v>
      </c>
      <c r="E434" s="77">
        <v>1098996.95</v>
      </c>
    </row>
    <row r="435" spans="1:5" x14ac:dyDescent="0.25">
      <c r="A435" s="22">
        <v>-33.4</v>
      </c>
      <c r="B435" s="22">
        <v>219102.16</v>
      </c>
      <c r="D435" s="77">
        <v>-33.4</v>
      </c>
      <c r="E435" s="77">
        <v>1095510.8</v>
      </c>
    </row>
    <row r="436" spans="1:5" x14ac:dyDescent="0.25">
      <c r="A436" s="22">
        <v>-33.35</v>
      </c>
      <c r="B436" s="22">
        <v>218407.38</v>
      </c>
      <c r="D436" s="77">
        <v>-33.35</v>
      </c>
      <c r="E436" s="77">
        <v>1092036.8999999999</v>
      </c>
    </row>
    <row r="437" spans="1:5" x14ac:dyDescent="0.25">
      <c r="A437" s="22">
        <v>-33.299999999999997</v>
      </c>
      <c r="B437" s="22">
        <v>217715.04</v>
      </c>
      <c r="D437" s="77">
        <v>-33.299999999999997</v>
      </c>
      <c r="E437" s="77">
        <v>1088575.2</v>
      </c>
    </row>
    <row r="438" spans="1:5" x14ac:dyDescent="0.25">
      <c r="A438" s="22">
        <v>-33.25</v>
      </c>
      <c r="B438" s="22">
        <v>217025.13</v>
      </c>
      <c r="D438" s="77">
        <v>-33.25</v>
      </c>
      <c r="E438" s="77">
        <v>1085125.6499999999</v>
      </c>
    </row>
    <row r="439" spans="1:5" x14ac:dyDescent="0.25">
      <c r="A439" s="22">
        <v>-33.200000000000003</v>
      </c>
      <c r="B439" s="22">
        <v>216337.64</v>
      </c>
      <c r="D439" s="77">
        <v>-33.200000000000003</v>
      </c>
      <c r="E439" s="77">
        <v>1081688.2</v>
      </c>
    </row>
    <row r="440" spans="1:5" x14ac:dyDescent="0.25">
      <c r="A440" s="22">
        <v>-33.15</v>
      </c>
      <c r="B440" s="22">
        <v>215652.56</v>
      </c>
      <c r="D440" s="77">
        <v>-33.15</v>
      </c>
      <c r="E440" s="77">
        <v>1078262.8</v>
      </c>
    </row>
    <row r="441" spans="1:5" x14ac:dyDescent="0.25">
      <c r="A441" s="22">
        <v>-33.1</v>
      </c>
      <c r="B441" s="22">
        <v>214969.89</v>
      </c>
      <c r="D441" s="77">
        <v>-33.1</v>
      </c>
      <c r="E441" s="77">
        <v>1074849.45</v>
      </c>
    </row>
    <row r="442" spans="1:5" x14ac:dyDescent="0.25">
      <c r="A442" s="22">
        <v>-33.049999999999997</v>
      </c>
      <c r="B442" s="22">
        <v>214289.6</v>
      </c>
      <c r="D442" s="77">
        <v>-33.049999999999997</v>
      </c>
      <c r="E442" s="77">
        <v>1071448</v>
      </c>
    </row>
    <row r="443" spans="1:5" x14ac:dyDescent="0.25">
      <c r="A443" s="22">
        <v>-33</v>
      </c>
      <c r="B443" s="22">
        <v>213611.71</v>
      </c>
      <c r="D443" s="77">
        <v>-33</v>
      </c>
      <c r="E443" s="77">
        <v>1068058.55</v>
      </c>
    </row>
    <row r="444" spans="1:5" x14ac:dyDescent="0.25">
      <c r="A444" s="22">
        <v>-32.950000000000003</v>
      </c>
      <c r="B444" s="22">
        <v>212936.18</v>
      </c>
      <c r="D444" s="77">
        <v>-32.950000000000003</v>
      </c>
      <c r="E444" s="77">
        <v>1064680.8999999999</v>
      </c>
    </row>
    <row r="445" spans="1:5" x14ac:dyDescent="0.25">
      <c r="A445" s="22">
        <v>-32.9</v>
      </c>
      <c r="B445" s="22">
        <v>212263.02</v>
      </c>
      <c r="D445" s="77">
        <v>-32.9</v>
      </c>
      <c r="E445" s="77">
        <v>1061315.1000000001</v>
      </c>
    </row>
    <row r="446" spans="1:5" x14ac:dyDescent="0.25">
      <c r="A446" s="22">
        <v>-32.85</v>
      </c>
      <c r="B446" s="22">
        <v>211592.22</v>
      </c>
      <c r="D446" s="77">
        <v>-32.85</v>
      </c>
      <c r="E446" s="77">
        <v>1057961.1000000001</v>
      </c>
    </row>
    <row r="447" spans="1:5" x14ac:dyDescent="0.25">
      <c r="A447" s="22">
        <v>-32.799999999999997</v>
      </c>
      <c r="B447" s="22">
        <v>210923.77</v>
      </c>
      <c r="D447" s="77">
        <v>-32.799999999999997</v>
      </c>
      <c r="E447" s="77">
        <v>1054618.8500000001</v>
      </c>
    </row>
    <row r="448" spans="1:5" x14ac:dyDescent="0.25">
      <c r="A448" s="22">
        <v>-32.75</v>
      </c>
      <c r="B448" s="22">
        <v>210257.65</v>
      </c>
      <c r="D448" s="77">
        <v>-32.75</v>
      </c>
      <c r="E448" s="77">
        <v>1051288.25</v>
      </c>
    </row>
    <row r="449" spans="1:5" x14ac:dyDescent="0.25">
      <c r="A449" s="22">
        <v>-32.700000000000003</v>
      </c>
      <c r="B449" s="22">
        <v>209593.87</v>
      </c>
      <c r="D449" s="77">
        <v>-32.700000000000003</v>
      </c>
      <c r="E449" s="77">
        <v>1047969.35</v>
      </c>
    </row>
    <row r="450" spans="1:5" x14ac:dyDescent="0.25">
      <c r="A450" s="22">
        <v>-32.65</v>
      </c>
      <c r="B450" s="22">
        <v>208932.4</v>
      </c>
      <c r="D450" s="77">
        <v>-32.65</v>
      </c>
      <c r="E450" s="77">
        <v>1044662</v>
      </c>
    </row>
    <row r="451" spans="1:5" x14ac:dyDescent="0.25">
      <c r="A451" s="22">
        <v>-32.6</v>
      </c>
      <c r="B451" s="22">
        <v>208273.25</v>
      </c>
      <c r="D451" s="77">
        <v>-32.6</v>
      </c>
      <c r="E451" s="77">
        <v>1041366.25</v>
      </c>
    </row>
    <row r="452" spans="1:5" x14ac:dyDescent="0.25">
      <c r="A452" s="22">
        <v>-32.549999999999997</v>
      </c>
      <c r="B452" s="22">
        <v>207616.4</v>
      </c>
      <c r="D452" s="77">
        <v>-32.549999999999997</v>
      </c>
      <c r="E452" s="77">
        <v>1038082</v>
      </c>
    </row>
    <row r="453" spans="1:5" x14ac:dyDescent="0.25">
      <c r="A453" s="22">
        <v>-32.5</v>
      </c>
      <c r="B453" s="22">
        <v>206961.85</v>
      </c>
      <c r="D453" s="77">
        <v>-32.5</v>
      </c>
      <c r="E453" s="77">
        <v>1034809.25</v>
      </c>
    </row>
    <row r="454" spans="1:5" x14ac:dyDescent="0.25">
      <c r="A454" s="22">
        <v>-32.450000000000003</v>
      </c>
      <c r="B454" s="22">
        <v>206309.58</v>
      </c>
      <c r="D454" s="77">
        <v>-32.450000000000003</v>
      </c>
      <c r="E454" s="77">
        <v>1031547.9</v>
      </c>
    </row>
    <row r="455" spans="1:5" x14ac:dyDescent="0.25">
      <c r="A455" s="22">
        <v>-32.4</v>
      </c>
      <c r="B455" s="22">
        <v>205659.58</v>
      </c>
      <c r="D455" s="77">
        <v>-32.4</v>
      </c>
      <c r="E455" s="77">
        <v>1028297.9</v>
      </c>
    </row>
    <row r="456" spans="1:5" x14ac:dyDescent="0.25">
      <c r="A456" s="22">
        <v>-32.35</v>
      </c>
      <c r="B456" s="22">
        <v>205011.86</v>
      </c>
      <c r="D456" s="77">
        <v>-32.35</v>
      </c>
      <c r="E456" s="77">
        <v>1025059.3</v>
      </c>
    </row>
    <row r="457" spans="1:5" x14ac:dyDescent="0.25">
      <c r="A457" s="22">
        <v>-32.299999999999997</v>
      </c>
      <c r="B457" s="22">
        <v>204366.39</v>
      </c>
      <c r="D457" s="77">
        <v>-32.299999999999997</v>
      </c>
      <c r="E457" s="77">
        <v>1021831.95</v>
      </c>
    </row>
    <row r="458" spans="1:5" x14ac:dyDescent="0.25">
      <c r="A458" s="22">
        <v>-32.25</v>
      </c>
      <c r="B458" s="22">
        <v>203723.18</v>
      </c>
      <c r="D458" s="77">
        <v>-32.25</v>
      </c>
      <c r="E458" s="77">
        <v>1018615.9</v>
      </c>
    </row>
    <row r="459" spans="1:5" x14ac:dyDescent="0.25">
      <c r="A459" s="22">
        <v>-32.200000000000003</v>
      </c>
      <c r="B459" s="22">
        <v>203082.21</v>
      </c>
      <c r="D459" s="77">
        <v>-32.200000000000003</v>
      </c>
      <c r="E459" s="77">
        <v>1015411.05</v>
      </c>
    </row>
    <row r="460" spans="1:5" x14ac:dyDescent="0.25">
      <c r="A460" s="22">
        <v>-32.15</v>
      </c>
      <c r="B460" s="22">
        <v>202443.47</v>
      </c>
      <c r="D460" s="77">
        <v>-32.15</v>
      </c>
      <c r="E460" s="77">
        <v>1012217.35</v>
      </c>
    </row>
    <row r="461" spans="1:5" x14ac:dyDescent="0.25">
      <c r="A461" s="22">
        <v>-32.1</v>
      </c>
      <c r="B461" s="22">
        <v>201806.96</v>
      </c>
      <c r="D461" s="77">
        <v>-32.1</v>
      </c>
      <c r="E461" s="77">
        <v>1009034.8</v>
      </c>
    </row>
    <row r="462" spans="1:5" x14ac:dyDescent="0.25">
      <c r="A462" s="22">
        <v>-32.049999999999997</v>
      </c>
      <c r="B462" s="22">
        <v>201172.66</v>
      </c>
      <c r="D462" s="77">
        <v>-32.049999999999997</v>
      </c>
      <c r="E462" s="77">
        <v>1005863.3</v>
      </c>
    </row>
    <row r="463" spans="1:5" x14ac:dyDescent="0.25">
      <c r="A463" s="22">
        <v>-32</v>
      </c>
      <c r="B463" s="22">
        <v>200540.58</v>
      </c>
      <c r="D463" s="77">
        <v>-32</v>
      </c>
      <c r="E463" s="77">
        <v>1002702.9</v>
      </c>
    </row>
    <row r="464" spans="1:5" x14ac:dyDescent="0.25">
      <c r="A464" s="22">
        <v>-31.95</v>
      </c>
      <c r="B464" s="22">
        <v>199910.69</v>
      </c>
      <c r="D464" s="77">
        <v>-31.95</v>
      </c>
      <c r="E464" s="77">
        <v>999553.45</v>
      </c>
    </row>
    <row r="465" spans="1:5" x14ac:dyDescent="0.25">
      <c r="A465" s="22">
        <v>-31.9</v>
      </c>
      <c r="B465" s="22">
        <v>199283</v>
      </c>
      <c r="D465" s="77">
        <v>-31.9</v>
      </c>
      <c r="E465" s="77">
        <v>996415</v>
      </c>
    </row>
    <row r="466" spans="1:5" x14ac:dyDescent="0.25">
      <c r="A466" s="22">
        <v>-31.85</v>
      </c>
      <c r="B466" s="22">
        <v>198657.48</v>
      </c>
      <c r="D466" s="77">
        <v>-31.85</v>
      </c>
      <c r="E466" s="77">
        <v>993287.4</v>
      </c>
    </row>
    <row r="467" spans="1:5" x14ac:dyDescent="0.25">
      <c r="A467" s="22">
        <v>-31.8</v>
      </c>
      <c r="B467" s="22">
        <v>198034.15</v>
      </c>
      <c r="D467" s="77">
        <v>-31.8</v>
      </c>
      <c r="E467" s="77">
        <v>990170.75</v>
      </c>
    </row>
    <row r="468" spans="1:5" x14ac:dyDescent="0.25">
      <c r="A468" s="22">
        <v>-31.75</v>
      </c>
      <c r="B468" s="22">
        <v>197412.98</v>
      </c>
      <c r="D468" s="77">
        <v>-31.75</v>
      </c>
      <c r="E468" s="77">
        <v>987064.9</v>
      </c>
    </row>
    <row r="469" spans="1:5" x14ac:dyDescent="0.25">
      <c r="A469" s="22">
        <v>-31.7</v>
      </c>
      <c r="B469" s="22">
        <v>196793.97</v>
      </c>
      <c r="D469" s="77">
        <v>-31.7</v>
      </c>
      <c r="E469" s="77">
        <v>983969.85</v>
      </c>
    </row>
    <row r="470" spans="1:5" x14ac:dyDescent="0.25">
      <c r="A470" s="22">
        <v>-31.65</v>
      </c>
      <c r="B470" s="22">
        <v>196177.11</v>
      </c>
      <c r="D470" s="77">
        <v>-31.65</v>
      </c>
      <c r="E470" s="77">
        <v>980885.55</v>
      </c>
    </row>
    <row r="471" spans="1:5" x14ac:dyDescent="0.25">
      <c r="A471" s="22">
        <v>-31.6</v>
      </c>
      <c r="B471" s="22">
        <v>195562.39</v>
      </c>
      <c r="D471" s="77">
        <v>-31.6</v>
      </c>
      <c r="E471" s="77">
        <v>977811.95</v>
      </c>
    </row>
    <row r="472" spans="1:5" x14ac:dyDescent="0.25">
      <c r="A472" s="22">
        <v>-31.55</v>
      </c>
      <c r="B472" s="22">
        <v>194949.81</v>
      </c>
      <c r="D472" s="77">
        <v>-31.55</v>
      </c>
      <c r="E472" s="77">
        <v>974749.05</v>
      </c>
    </row>
    <row r="473" spans="1:5" x14ac:dyDescent="0.25">
      <c r="A473" s="22">
        <v>-31.5</v>
      </c>
      <c r="B473" s="22">
        <v>194339.35</v>
      </c>
      <c r="D473" s="77">
        <v>-31.5</v>
      </c>
      <c r="E473" s="77">
        <v>971696.75</v>
      </c>
    </row>
    <row r="474" spans="1:5" x14ac:dyDescent="0.25">
      <c r="A474" s="22">
        <v>-31.45</v>
      </c>
      <c r="B474" s="22">
        <v>193731.01</v>
      </c>
      <c r="D474" s="77">
        <v>-31.45</v>
      </c>
      <c r="E474" s="77">
        <v>968655.05</v>
      </c>
    </row>
    <row r="475" spans="1:5" x14ac:dyDescent="0.25">
      <c r="A475" s="22">
        <v>-31.4</v>
      </c>
      <c r="B475" s="22">
        <v>193124.78</v>
      </c>
      <c r="D475" s="77">
        <v>-31.4</v>
      </c>
      <c r="E475" s="77">
        <v>965623.9</v>
      </c>
    </row>
    <row r="476" spans="1:5" x14ac:dyDescent="0.25">
      <c r="A476" s="22">
        <v>-31.35</v>
      </c>
      <c r="B476" s="22">
        <v>192520.65</v>
      </c>
      <c r="D476" s="77">
        <v>-31.35</v>
      </c>
      <c r="E476" s="77">
        <v>962603.25</v>
      </c>
    </row>
    <row r="477" spans="1:5" x14ac:dyDescent="0.25">
      <c r="A477" s="22">
        <v>-31.3</v>
      </c>
      <c r="B477" s="22">
        <v>191918.62</v>
      </c>
      <c r="D477" s="77">
        <v>-31.3</v>
      </c>
      <c r="E477" s="77">
        <v>959593.1</v>
      </c>
    </row>
    <row r="478" spans="1:5" x14ac:dyDescent="0.25">
      <c r="A478" s="22">
        <v>-31.25</v>
      </c>
      <c r="B478" s="22">
        <v>191318.67</v>
      </c>
      <c r="D478" s="77">
        <v>-31.25</v>
      </c>
      <c r="E478" s="77">
        <v>956593.35</v>
      </c>
    </row>
    <row r="479" spans="1:5" x14ac:dyDescent="0.25">
      <c r="A479" s="22">
        <v>-31.2</v>
      </c>
      <c r="B479" s="22">
        <v>190720.8</v>
      </c>
      <c r="D479" s="77">
        <v>-31.2</v>
      </c>
      <c r="E479" s="77">
        <v>953604</v>
      </c>
    </row>
    <row r="480" spans="1:5" x14ac:dyDescent="0.25">
      <c r="A480" s="22">
        <v>-31.15</v>
      </c>
      <c r="B480" s="22">
        <v>190125</v>
      </c>
      <c r="D480" s="77">
        <v>-31.15</v>
      </c>
      <c r="E480" s="77">
        <v>950625</v>
      </c>
    </row>
    <row r="481" spans="1:5" x14ac:dyDescent="0.25">
      <c r="A481" s="22">
        <v>-31.1</v>
      </c>
      <c r="B481" s="22">
        <v>189531.26</v>
      </c>
      <c r="D481" s="77">
        <v>-31.1</v>
      </c>
      <c r="E481" s="77">
        <v>947656.3</v>
      </c>
    </row>
    <row r="482" spans="1:5" x14ac:dyDescent="0.25">
      <c r="A482" s="22">
        <v>-31.05</v>
      </c>
      <c r="B482" s="22">
        <v>188939.58</v>
      </c>
      <c r="D482" s="77">
        <v>-31.05</v>
      </c>
      <c r="E482" s="77">
        <v>944697.9</v>
      </c>
    </row>
    <row r="483" spans="1:5" x14ac:dyDescent="0.25">
      <c r="A483" s="22">
        <v>-31</v>
      </c>
      <c r="B483" s="22">
        <v>188349.94</v>
      </c>
      <c r="D483" s="77">
        <v>-31</v>
      </c>
      <c r="E483" s="77">
        <v>941749.7</v>
      </c>
    </row>
    <row r="484" spans="1:5" x14ac:dyDescent="0.25">
      <c r="A484" s="22">
        <v>-30.95</v>
      </c>
      <c r="B484" s="22">
        <v>187762.35</v>
      </c>
      <c r="D484" s="77">
        <v>-30.95</v>
      </c>
      <c r="E484" s="77">
        <v>938811.75</v>
      </c>
    </row>
    <row r="485" spans="1:5" x14ac:dyDescent="0.25">
      <c r="A485" s="22">
        <v>-30.9</v>
      </c>
      <c r="B485" s="22">
        <v>187176.78</v>
      </c>
      <c r="D485" s="77">
        <v>-30.9</v>
      </c>
      <c r="E485" s="77">
        <v>935883.9</v>
      </c>
    </row>
    <row r="486" spans="1:5" x14ac:dyDescent="0.25">
      <c r="A486" s="22">
        <v>-30.85</v>
      </c>
      <c r="B486" s="22">
        <v>186593.24</v>
      </c>
      <c r="D486" s="77">
        <v>-30.85</v>
      </c>
      <c r="E486" s="77">
        <v>932966.2</v>
      </c>
    </row>
    <row r="487" spans="1:5" x14ac:dyDescent="0.25">
      <c r="A487" s="22">
        <v>-30.8</v>
      </c>
      <c r="B487" s="22">
        <v>186011.72</v>
      </c>
      <c r="D487" s="77">
        <v>-30.8</v>
      </c>
      <c r="E487" s="77">
        <v>930058.6</v>
      </c>
    </row>
    <row r="488" spans="1:5" x14ac:dyDescent="0.25">
      <c r="A488" s="22">
        <v>-30.75</v>
      </c>
      <c r="B488" s="22">
        <v>185432.2</v>
      </c>
      <c r="D488" s="77">
        <v>-30.75</v>
      </c>
      <c r="E488" s="77">
        <v>927161</v>
      </c>
    </row>
    <row r="489" spans="1:5" x14ac:dyDescent="0.25">
      <c r="A489" s="22">
        <v>-30.7</v>
      </c>
      <c r="B489" s="22">
        <v>184854.69</v>
      </c>
      <c r="D489" s="77">
        <v>-30.7</v>
      </c>
      <c r="E489" s="77">
        <v>924273.45</v>
      </c>
    </row>
    <row r="490" spans="1:5" x14ac:dyDescent="0.25">
      <c r="A490" s="22">
        <v>-30.65</v>
      </c>
      <c r="B490" s="22">
        <v>184279.16</v>
      </c>
      <c r="D490" s="77">
        <v>-30.65</v>
      </c>
      <c r="E490" s="77">
        <v>921395.8</v>
      </c>
    </row>
    <row r="491" spans="1:5" x14ac:dyDescent="0.25">
      <c r="A491" s="22">
        <v>-30.6</v>
      </c>
      <c r="B491" s="22">
        <v>183705.63</v>
      </c>
      <c r="D491" s="77">
        <v>-30.6</v>
      </c>
      <c r="E491" s="77">
        <v>918528.15</v>
      </c>
    </row>
    <row r="492" spans="1:5" x14ac:dyDescent="0.25">
      <c r="A492" s="22">
        <v>-30.55</v>
      </c>
      <c r="B492" s="22">
        <v>183134.07</v>
      </c>
      <c r="D492" s="77">
        <v>-30.55</v>
      </c>
      <c r="E492" s="77">
        <v>915670.35</v>
      </c>
    </row>
    <row r="493" spans="1:5" x14ac:dyDescent="0.25">
      <c r="A493" s="22">
        <v>-30.5</v>
      </c>
      <c r="B493" s="22">
        <v>182564.49</v>
      </c>
      <c r="D493" s="77">
        <v>-30.5</v>
      </c>
      <c r="E493" s="77">
        <v>912822.45</v>
      </c>
    </row>
    <row r="494" spans="1:5" x14ac:dyDescent="0.25">
      <c r="A494" s="22">
        <v>-30.45</v>
      </c>
      <c r="B494" s="22">
        <v>181996.86</v>
      </c>
      <c r="D494" s="77">
        <v>-30.45</v>
      </c>
      <c r="E494" s="77">
        <v>909984.3</v>
      </c>
    </row>
    <row r="495" spans="1:5" x14ac:dyDescent="0.25">
      <c r="A495" s="22">
        <v>-30.4</v>
      </c>
      <c r="B495" s="22">
        <v>181431.2</v>
      </c>
      <c r="D495" s="77">
        <v>-30.4</v>
      </c>
      <c r="E495" s="77">
        <v>907156</v>
      </c>
    </row>
    <row r="496" spans="1:5" x14ac:dyDescent="0.25">
      <c r="A496" s="22">
        <v>-30.35</v>
      </c>
      <c r="B496" s="22">
        <v>180867.48</v>
      </c>
      <c r="D496" s="77">
        <v>-30.35</v>
      </c>
      <c r="E496" s="77">
        <v>904337.4</v>
      </c>
    </row>
    <row r="497" spans="1:5" x14ac:dyDescent="0.25">
      <c r="A497" s="22">
        <v>-30.3</v>
      </c>
      <c r="B497" s="22">
        <v>180305.7</v>
      </c>
      <c r="D497" s="77">
        <v>-30.3</v>
      </c>
      <c r="E497" s="77">
        <v>901528.5</v>
      </c>
    </row>
    <row r="498" spans="1:5" x14ac:dyDescent="0.25">
      <c r="A498" s="22">
        <v>-30.25</v>
      </c>
      <c r="B498" s="22">
        <v>179745.86</v>
      </c>
      <c r="D498" s="77">
        <v>-30.25</v>
      </c>
      <c r="E498" s="77">
        <v>898729.3</v>
      </c>
    </row>
    <row r="499" spans="1:5" x14ac:dyDescent="0.25">
      <c r="A499" s="22">
        <v>-30.2</v>
      </c>
      <c r="B499" s="22">
        <v>179187.95</v>
      </c>
      <c r="D499" s="77">
        <v>-30.2</v>
      </c>
      <c r="E499" s="77">
        <v>895939.75</v>
      </c>
    </row>
    <row r="500" spans="1:5" x14ac:dyDescent="0.25">
      <c r="A500" s="22">
        <v>-30.15</v>
      </c>
      <c r="B500" s="22">
        <v>178631.95</v>
      </c>
      <c r="D500" s="77">
        <v>-30.15</v>
      </c>
      <c r="E500" s="77">
        <v>893159.75</v>
      </c>
    </row>
    <row r="501" spans="1:5" x14ac:dyDescent="0.25">
      <c r="A501" s="22">
        <v>-30.1</v>
      </c>
      <c r="B501" s="22">
        <v>178077.87</v>
      </c>
      <c r="D501" s="77">
        <v>-30.1</v>
      </c>
      <c r="E501" s="77">
        <v>890389.35</v>
      </c>
    </row>
    <row r="502" spans="1:5" x14ac:dyDescent="0.25">
      <c r="A502" s="22">
        <v>-30.05</v>
      </c>
      <c r="B502" s="22">
        <v>177525.69</v>
      </c>
      <c r="D502" s="77">
        <v>-30.05</v>
      </c>
      <c r="E502" s="77">
        <v>887628.45</v>
      </c>
    </row>
    <row r="503" spans="1:5" x14ac:dyDescent="0.25">
      <c r="A503" s="22">
        <v>-30</v>
      </c>
      <c r="B503" s="22">
        <v>176975.41</v>
      </c>
      <c r="D503" s="77">
        <v>-30</v>
      </c>
      <c r="E503" s="77">
        <v>884877.05</v>
      </c>
    </row>
    <row r="504" spans="1:5" x14ac:dyDescent="0.25">
      <c r="A504" s="22">
        <v>-29.95</v>
      </c>
      <c r="B504" s="22">
        <v>176427.02</v>
      </c>
      <c r="D504" s="77">
        <v>-29.95</v>
      </c>
      <c r="E504" s="77">
        <v>882135.1</v>
      </c>
    </row>
    <row r="505" spans="1:5" x14ac:dyDescent="0.25">
      <c r="A505" s="22">
        <v>-29.9</v>
      </c>
      <c r="B505" s="22">
        <v>175880.52</v>
      </c>
      <c r="D505" s="77">
        <v>-29.9</v>
      </c>
      <c r="E505" s="77">
        <v>879402.6</v>
      </c>
    </row>
    <row r="506" spans="1:5" x14ac:dyDescent="0.25">
      <c r="A506" s="22">
        <v>-29.85</v>
      </c>
      <c r="B506" s="22">
        <v>175335.89</v>
      </c>
      <c r="D506" s="77">
        <v>-29.85</v>
      </c>
      <c r="E506" s="77">
        <v>876679.45</v>
      </c>
    </row>
    <row r="507" spans="1:5" x14ac:dyDescent="0.25">
      <c r="A507" s="22">
        <v>-29.8</v>
      </c>
      <c r="B507" s="22">
        <v>174793.13</v>
      </c>
      <c r="D507" s="77">
        <v>-29.8</v>
      </c>
      <c r="E507" s="77">
        <v>873965.65</v>
      </c>
    </row>
    <row r="508" spans="1:5" x14ac:dyDescent="0.25">
      <c r="A508" s="22">
        <v>-29.75</v>
      </c>
      <c r="B508" s="22">
        <v>174252.24</v>
      </c>
      <c r="D508" s="77">
        <v>-29.75</v>
      </c>
      <c r="E508" s="77">
        <v>871261.2</v>
      </c>
    </row>
    <row r="509" spans="1:5" x14ac:dyDescent="0.25">
      <c r="A509" s="22">
        <v>-29.7</v>
      </c>
      <c r="B509" s="22">
        <v>173713.2</v>
      </c>
      <c r="D509" s="77">
        <v>-29.7</v>
      </c>
      <c r="E509" s="77">
        <v>868566</v>
      </c>
    </row>
    <row r="510" spans="1:5" x14ac:dyDescent="0.25">
      <c r="A510" s="22">
        <v>-29.65</v>
      </c>
      <c r="B510" s="22">
        <v>173176.01</v>
      </c>
      <c r="D510" s="77">
        <v>-29.65</v>
      </c>
      <c r="E510" s="77">
        <v>865880.05</v>
      </c>
    </row>
    <row r="511" spans="1:5" x14ac:dyDescent="0.25">
      <c r="A511" s="22">
        <v>-29.6</v>
      </c>
      <c r="B511" s="22">
        <v>172640.66</v>
      </c>
      <c r="D511" s="77">
        <v>-29.6</v>
      </c>
      <c r="E511" s="77">
        <v>863203.3</v>
      </c>
    </row>
    <row r="512" spans="1:5" x14ac:dyDescent="0.25">
      <c r="A512" s="22">
        <v>-29.55</v>
      </c>
      <c r="B512" s="22">
        <v>172107.14</v>
      </c>
      <c r="D512" s="77">
        <v>-29.55</v>
      </c>
      <c r="E512" s="77">
        <v>860535.7</v>
      </c>
    </row>
    <row r="513" spans="1:5" x14ac:dyDescent="0.25">
      <c r="A513" s="22">
        <v>-29.5</v>
      </c>
      <c r="B513" s="22">
        <v>171575.46</v>
      </c>
      <c r="D513" s="77">
        <v>-29.5</v>
      </c>
      <c r="E513" s="77">
        <v>857877.3</v>
      </c>
    </row>
    <row r="514" spans="1:5" x14ac:dyDescent="0.25">
      <c r="A514" s="22">
        <v>-29.45</v>
      </c>
      <c r="B514" s="22">
        <v>171045.59</v>
      </c>
      <c r="D514" s="77">
        <v>-29.45</v>
      </c>
      <c r="E514" s="77">
        <v>855227.95</v>
      </c>
    </row>
    <row r="515" spans="1:5" x14ac:dyDescent="0.25">
      <c r="A515" s="22">
        <v>-29.4</v>
      </c>
      <c r="B515" s="22">
        <v>170517.54</v>
      </c>
      <c r="D515" s="77">
        <v>-29.4</v>
      </c>
      <c r="E515" s="77">
        <v>852587.7</v>
      </c>
    </row>
    <row r="516" spans="1:5" x14ac:dyDescent="0.25">
      <c r="A516" s="22">
        <v>-29.35</v>
      </c>
      <c r="B516" s="22">
        <v>169991.3</v>
      </c>
      <c r="D516" s="77">
        <v>-29.35</v>
      </c>
      <c r="E516" s="77">
        <v>849956.5</v>
      </c>
    </row>
    <row r="517" spans="1:5" x14ac:dyDescent="0.25">
      <c r="A517" s="22">
        <v>-29.3</v>
      </c>
      <c r="B517" s="22">
        <v>169466.86</v>
      </c>
      <c r="D517" s="77">
        <v>-29.3</v>
      </c>
      <c r="E517" s="77">
        <v>847334.3</v>
      </c>
    </row>
    <row r="518" spans="1:5" x14ac:dyDescent="0.25">
      <c r="A518" s="22">
        <v>-29.25</v>
      </c>
      <c r="B518" s="22">
        <v>168944.21</v>
      </c>
      <c r="D518" s="77">
        <v>-29.25</v>
      </c>
      <c r="E518" s="77">
        <v>844721.05</v>
      </c>
    </row>
    <row r="519" spans="1:5" x14ac:dyDescent="0.25">
      <c r="A519" s="22">
        <v>-29.2</v>
      </c>
      <c r="B519" s="22">
        <v>168423.35</v>
      </c>
      <c r="D519" s="77">
        <v>-29.2</v>
      </c>
      <c r="E519" s="77">
        <v>842116.75</v>
      </c>
    </row>
    <row r="520" spans="1:5" x14ac:dyDescent="0.25">
      <c r="A520" s="22">
        <v>-29.15</v>
      </c>
      <c r="B520" s="22">
        <v>167904.27</v>
      </c>
      <c r="D520" s="77">
        <v>-29.15</v>
      </c>
      <c r="E520" s="77">
        <v>839521.35</v>
      </c>
    </row>
    <row r="521" spans="1:5" x14ac:dyDescent="0.25">
      <c r="A521" s="22">
        <v>-29.1</v>
      </c>
      <c r="B521" s="22">
        <v>167386.96</v>
      </c>
      <c r="D521" s="77">
        <v>-29.1</v>
      </c>
      <c r="E521" s="77">
        <v>836934.8</v>
      </c>
    </row>
    <row r="522" spans="1:5" x14ac:dyDescent="0.25">
      <c r="A522" s="22">
        <v>-29.05</v>
      </c>
      <c r="B522" s="22">
        <v>166871.43</v>
      </c>
      <c r="D522" s="77">
        <v>-29.05</v>
      </c>
      <c r="E522" s="77">
        <v>834357.15</v>
      </c>
    </row>
    <row r="523" spans="1:5" x14ac:dyDescent="0.25">
      <c r="A523" s="22">
        <v>-29</v>
      </c>
      <c r="B523" s="22">
        <v>166357.65</v>
      </c>
      <c r="D523" s="77">
        <v>-29</v>
      </c>
      <c r="E523" s="77">
        <v>831788.25</v>
      </c>
    </row>
    <row r="524" spans="1:5" x14ac:dyDescent="0.25">
      <c r="A524" s="22">
        <v>-28.95</v>
      </c>
      <c r="B524" s="22">
        <v>165845.63</v>
      </c>
      <c r="D524" s="77">
        <v>-28.95</v>
      </c>
      <c r="E524" s="77">
        <v>829228.15</v>
      </c>
    </row>
    <row r="525" spans="1:5" x14ac:dyDescent="0.25">
      <c r="A525" s="22">
        <v>-28.9</v>
      </c>
      <c r="B525" s="22">
        <v>165335.35</v>
      </c>
      <c r="D525" s="77">
        <v>-28.9</v>
      </c>
      <c r="E525" s="77">
        <v>826676.75</v>
      </c>
    </row>
    <row r="526" spans="1:5" x14ac:dyDescent="0.25">
      <c r="A526" s="22">
        <v>-28.85</v>
      </c>
      <c r="B526" s="22">
        <v>164826.82</v>
      </c>
      <c r="D526" s="77">
        <v>-28.85</v>
      </c>
      <c r="E526" s="77">
        <v>824134.1</v>
      </c>
    </row>
    <row r="527" spans="1:5" x14ac:dyDescent="0.25">
      <c r="A527" s="22">
        <v>-28.8</v>
      </c>
      <c r="B527" s="22">
        <v>164320.01999999999</v>
      </c>
      <c r="D527" s="77">
        <v>-28.8</v>
      </c>
      <c r="E527" s="77">
        <v>821600.1</v>
      </c>
    </row>
    <row r="528" spans="1:5" x14ac:dyDescent="0.25">
      <c r="A528" s="22">
        <v>-28.75</v>
      </c>
      <c r="B528" s="22">
        <v>163814.95000000001</v>
      </c>
      <c r="D528" s="77">
        <v>-28.75</v>
      </c>
      <c r="E528" s="77">
        <v>819074.75</v>
      </c>
    </row>
    <row r="529" spans="1:5" x14ac:dyDescent="0.25">
      <c r="A529" s="22">
        <v>-28.7</v>
      </c>
      <c r="B529" s="22">
        <v>163311.6</v>
      </c>
      <c r="D529" s="77">
        <v>-28.7</v>
      </c>
      <c r="E529" s="77">
        <v>816558</v>
      </c>
    </row>
    <row r="530" spans="1:5" x14ac:dyDescent="0.25">
      <c r="A530" s="22">
        <v>-28.65</v>
      </c>
      <c r="B530" s="22">
        <v>162809.97</v>
      </c>
      <c r="D530" s="77">
        <v>-28.65</v>
      </c>
      <c r="E530" s="77">
        <v>814049.85</v>
      </c>
    </row>
    <row r="531" spans="1:5" x14ac:dyDescent="0.25">
      <c r="A531" s="22">
        <v>-28.6</v>
      </c>
      <c r="B531" s="22">
        <v>162310.04</v>
      </c>
      <c r="D531" s="77">
        <v>-28.6</v>
      </c>
      <c r="E531" s="77">
        <v>811550.2</v>
      </c>
    </row>
    <row r="532" spans="1:5" x14ac:dyDescent="0.25">
      <c r="A532" s="22">
        <v>-28.55</v>
      </c>
      <c r="B532" s="22">
        <v>161811.82</v>
      </c>
      <c r="D532" s="77">
        <v>-28.55</v>
      </c>
      <c r="E532" s="77">
        <v>809059.1</v>
      </c>
    </row>
    <row r="533" spans="1:5" x14ac:dyDescent="0.25">
      <c r="A533" s="22">
        <v>-28.5</v>
      </c>
      <c r="B533" s="22">
        <v>161315.29999999999</v>
      </c>
      <c r="D533" s="77">
        <v>-28.5</v>
      </c>
      <c r="E533" s="77">
        <v>806576.5</v>
      </c>
    </row>
    <row r="534" spans="1:5" x14ac:dyDescent="0.25">
      <c r="A534" s="22">
        <v>-28.45</v>
      </c>
      <c r="B534" s="22">
        <v>160820.46</v>
      </c>
      <c r="D534" s="77">
        <v>-28.45</v>
      </c>
      <c r="E534" s="77">
        <v>804102.3</v>
      </c>
    </row>
    <row r="535" spans="1:5" x14ac:dyDescent="0.25">
      <c r="A535" s="22">
        <v>-28.4</v>
      </c>
      <c r="B535" s="22">
        <v>160327.31</v>
      </c>
      <c r="D535" s="77">
        <v>-28.4</v>
      </c>
      <c r="E535" s="77">
        <v>801636.55</v>
      </c>
    </row>
    <row r="536" spans="1:5" x14ac:dyDescent="0.25">
      <c r="A536" s="22">
        <v>-28.35</v>
      </c>
      <c r="B536" s="22">
        <v>159835.84</v>
      </c>
      <c r="D536" s="77">
        <v>-28.35</v>
      </c>
      <c r="E536" s="77">
        <v>799179.2</v>
      </c>
    </row>
    <row r="537" spans="1:5" x14ac:dyDescent="0.25">
      <c r="A537" s="22">
        <v>-28.3</v>
      </c>
      <c r="B537" s="22">
        <v>159346.03</v>
      </c>
      <c r="D537" s="77">
        <v>-28.3</v>
      </c>
      <c r="E537" s="77">
        <v>796730.15</v>
      </c>
    </row>
    <row r="538" spans="1:5" x14ac:dyDescent="0.25">
      <c r="A538" s="22">
        <v>-28.25</v>
      </c>
      <c r="B538" s="22">
        <v>158857.9</v>
      </c>
      <c r="D538" s="77">
        <v>-28.25</v>
      </c>
      <c r="E538" s="77">
        <v>794289.5</v>
      </c>
    </row>
    <row r="539" spans="1:5" x14ac:dyDescent="0.25">
      <c r="A539" s="22">
        <v>-28.2</v>
      </c>
      <c r="B539" s="22">
        <v>158371.42000000001</v>
      </c>
      <c r="D539" s="77">
        <v>-28.2</v>
      </c>
      <c r="E539" s="77">
        <v>791857.1</v>
      </c>
    </row>
    <row r="540" spans="1:5" x14ac:dyDescent="0.25">
      <c r="A540" s="22">
        <v>-28.15</v>
      </c>
      <c r="B540" s="22">
        <v>157886.59</v>
      </c>
      <c r="D540" s="77">
        <v>-28.15</v>
      </c>
      <c r="E540" s="77">
        <v>789432.95</v>
      </c>
    </row>
    <row r="541" spans="1:5" x14ac:dyDescent="0.25">
      <c r="A541" s="22">
        <v>-28.1</v>
      </c>
      <c r="B541" s="22">
        <v>157403.41</v>
      </c>
      <c r="D541" s="77">
        <v>-28.1</v>
      </c>
      <c r="E541" s="77">
        <v>787017.05</v>
      </c>
    </row>
    <row r="542" spans="1:5" x14ac:dyDescent="0.25">
      <c r="A542" s="22">
        <v>-28.05</v>
      </c>
      <c r="B542" s="22">
        <v>156921.87</v>
      </c>
      <c r="D542" s="77">
        <v>-28.05</v>
      </c>
      <c r="E542" s="77">
        <v>784609.35</v>
      </c>
    </row>
    <row r="543" spans="1:5" x14ac:dyDescent="0.25">
      <c r="A543" s="22">
        <v>-28</v>
      </c>
      <c r="B543" s="22">
        <v>156441.97</v>
      </c>
      <c r="D543" s="77">
        <v>-28</v>
      </c>
      <c r="E543" s="77">
        <v>782209.85</v>
      </c>
    </row>
    <row r="544" spans="1:5" x14ac:dyDescent="0.25">
      <c r="A544" s="22">
        <v>-27.95</v>
      </c>
      <c r="B544" s="22">
        <v>155963.69</v>
      </c>
      <c r="D544" s="77">
        <v>-27.95</v>
      </c>
      <c r="E544" s="77">
        <v>779818.45</v>
      </c>
    </row>
    <row r="545" spans="1:5" x14ac:dyDescent="0.25">
      <c r="A545" s="22">
        <v>-27.9</v>
      </c>
      <c r="B545" s="22">
        <v>155487.04000000001</v>
      </c>
      <c r="D545" s="77">
        <v>-27.9</v>
      </c>
      <c r="E545" s="77">
        <v>777435.2</v>
      </c>
    </row>
    <row r="546" spans="1:5" x14ac:dyDescent="0.25">
      <c r="A546" s="22">
        <v>-27.85</v>
      </c>
      <c r="B546" s="22">
        <v>155012</v>
      </c>
      <c r="D546" s="77">
        <v>-27.85</v>
      </c>
      <c r="E546" s="77">
        <v>775060</v>
      </c>
    </row>
    <row r="547" spans="1:5" x14ac:dyDescent="0.25">
      <c r="A547" s="22">
        <v>-27.8</v>
      </c>
      <c r="B547" s="22">
        <v>154538.57</v>
      </c>
      <c r="D547" s="77">
        <v>-27.8</v>
      </c>
      <c r="E547" s="77">
        <v>772692.85</v>
      </c>
    </row>
    <row r="548" spans="1:5" x14ac:dyDescent="0.25">
      <c r="A548" s="22">
        <v>-27.75</v>
      </c>
      <c r="B548" s="22">
        <v>154066.75</v>
      </c>
      <c r="D548" s="77">
        <v>-27.75</v>
      </c>
      <c r="E548" s="77">
        <v>770333.75</v>
      </c>
    </row>
    <row r="549" spans="1:5" x14ac:dyDescent="0.25">
      <c r="A549" s="22">
        <v>-27.7</v>
      </c>
      <c r="B549" s="22">
        <v>153596.51999999999</v>
      </c>
      <c r="D549" s="77">
        <v>-27.7</v>
      </c>
      <c r="E549" s="77">
        <v>767982.6</v>
      </c>
    </row>
    <row r="550" spans="1:5" x14ac:dyDescent="0.25">
      <c r="A550" s="22">
        <v>-27.65</v>
      </c>
      <c r="B550" s="22">
        <v>153127.89000000001</v>
      </c>
      <c r="D550" s="77">
        <v>-27.65</v>
      </c>
      <c r="E550" s="77">
        <v>765639.45</v>
      </c>
    </row>
    <row r="551" spans="1:5" x14ac:dyDescent="0.25">
      <c r="A551" s="22">
        <v>-27.6</v>
      </c>
      <c r="B551" s="22">
        <v>152660.84</v>
      </c>
      <c r="D551" s="77">
        <v>-27.6</v>
      </c>
      <c r="E551" s="77">
        <v>763304.2</v>
      </c>
    </row>
    <row r="552" spans="1:5" x14ac:dyDescent="0.25">
      <c r="A552" s="22">
        <v>-27.55</v>
      </c>
      <c r="B552" s="22">
        <v>152195.38</v>
      </c>
      <c r="D552" s="77">
        <v>-27.55</v>
      </c>
      <c r="E552" s="77">
        <v>760976.9</v>
      </c>
    </row>
    <row r="553" spans="1:5" x14ac:dyDescent="0.25">
      <c r="A553" s="22">
        <v>-27.5</v>
      </c>
      <c r="B553" s="22">
        <v>151731.49</v>
      </c>
      <c r="D553" s="77">
        <v>-27.5</v>
      </c>
      <c r="E553" s="77">
        <v>758657.45</v>
      </c>
    </row>
    <row r="554" spans="1:5" x14ac:dyDescent="0.25">
      <c r="A554" s="22">
        <v>-27.45</v>
      </c>
      <c r="B554" s="22">
        <v>151269.16</v>
      </c>
      <c r="D554" s="77">
        <v>-27.45</v>
      </c>
      <c r="E554" s="77">
        <v>756345.8</v>
      </c>
    </row>
    <row r="555" spans="1:5" x14ac:dyDescent="0.25">
      <c r="A555" s="22">
        <v>-27.4</v>
      </c>
      <c r="B555" s="22">
        <v>150808.4</v>
      </c>
      <c r="D555" s="77">
        <v>-27.4</v>
      </c>
      <c r="E555" s="77">
        <v>754042</v>
      </c>
    </row>
    <row r="556" spans="1:5" x14ac:dyDescent="0.25">
      <c r="A556" s="22">
        <v>-27.35</v>
      </c>
      <c r="B556" s="22">
        <v>150349.20000000001</v>
      </c>
      <c r="D556" s="77">
        <v>-27.35</v>
      </c>
      <c r="E556" s="77">
        <v>751746</v>
      </c>
    </row>
    <row r="557" spans="1:5" x14ac:dyDescent="0.25">
      <c r="A557" s="22">
        <v>-27.3</v>
      </c>
      <c r="B557" s="22">
        <v>149891.54999999999</v>
      </c>
      <c r="D557" s="77">
        <v>-27.3</v>
      </c>
      <c r="E557" s="77">
        <v>749457.75</v>
      </c>
    </row>
    <row r="558" spans="1:5" x14ac:dyDescent="0.25">
      <c r="A558" s="22">
        <v>-27.25</v>
      </c>
      <c r="B558" s="22">
        <v>149435.45000000001</v>
      </c>
      <c r="D558" s="77">
        <v>-27.25</v>
      </c>
      <c r="E558" s="77">
        <v>747177.25</v>
      </c>
    </row>
    <row r="559" spans="1:5" x14ac:dyDescent="0.25">
      <c r="A559" s="22">
        <v>-27.2</v>
      </c>
      <c r="B559" s="22">
        <v>148980.89000000001</v>
      </c>
      <c r="D559" s="77">
        <v>-27.2</v>
      </c>
      <c r="E559" s="77">
        <v>744904.45</v>
      </c>
    </row>
    <row r="560" spans="1:5" x14ac:dyDescent="0.25">
      <c r="A560" s="22">
        <v>-27.15</v>
      </c>
      <c r="B560" s="22">
        <v>148527.85999999999</v>
      </c>
      <c r="D560" s="77">
        <v>-27.15</v>
      </c>
      <c r="E560" s="77">
        <v>742639.3</v>
      </c>
    </row>
    <row r="561" spans="1:5" x14ac:dyDescent="0.25">
      <c r="A561" s="22">
        <v>-27.1</v>
      </c>
      <c r="B561" s="22">
        <v>148076.35999999999</v>
      </c>
      <c r="D561" s="77">
        <v>-27.1</v>
      </c>
      <c r="E561" s="77">
        <v>740381.8</v>
      </c>
    </row>
    <row r="562" spans="1:5" x14ac:dyDescent="0.25">
      <c r="A562" s="22">
        <v>-27.05</v>
      </c>
      <c r="B562" s="22">
        <v>147626.38</v>
      </c>
      <c r="D562" s="77">
        <v>-27.05</v>
      </c>
      <c r="E562" s="77">
        <v>738131.9</v>
      </c>
    </row>
    <row r="563" spans="1:5" x14ac:dyDescent="0.25">
      <c r="A563" s="22">
        <v>-27</v>
      </c>
      <c r="B563" s="22">
        <v>147177.92000000001</v>
      </c>
      <c r="D563" s="77">
        <v>-27</v>
      </c>
      <c r="E563" s="77">
        <v>735889.6</v>
      </c>
    </row>
    <row r="564" spans="1:5" x14ac:dyDescent="0.25">
      <c r="A564" s="22">
        <v>-26.95</v>
      </c>
      <c r="B564" s="22">
        <v>146730.97</v>
      </c>
      <c r="D564" s="77">
        <v>-26.95</v>
      </c>
      <c r="E564" s="77">
        <v>733654.85</v>
      </c>
    </row>
    <row r="565" spans="1:5" x14ac:dyDescent="0.25">
      <c r="A565" s="22">
        <v>-26.9</v>
      </c>
      <c r="B565" s="22">
        <v>146285.53</v>
      </c>
      <c r="D565" s="77">
        <v>-26.9</v>
      </c>
      <c r="E565" s="77">
        <v>731427.65</v>
      </c>
    </row>
    <row r="566" spans="1:5" x14ac:dyDescent="0.25">
      <c r="A566" s="22">
        <v>-26.85</v>
      </c>
      <c r="B566" s="22">
        <v>145841.59</v>
      </c>
      <c r="D566" s="77">
        <v>-26.85</v>
      </c>
      <c r="E566" s="77">
        <v>729207.95</v>
      </c>
    </row>
    <row r="567" spans="1:5" x14ac:dyDescent="0.25">
      <c r="A567" s="22">
        <v>-26.8</v>
      </c>
      <c r="B567" s="22">
        <v>145399.15</v>
      </c>
      <c r="D567" s="77">
        <v>-26.8</v>
      </c>
      <c r="E567" s="77">
        <v>726995.75</v>
      </c>
    </row>
    <row r="568" spans="1:5" x14ac:dyDescent="0.25">
      <c r="A568" s="22">
        <v>-26.75</v>
      </c>
      <c r="B568" s="22">
        <v>144958.19</v>
      </c>
      <c r="D568" s="77">
        <v>-26.75</v>
      </c>
      <c r="E568" s="77">
        <v>724790.95</v>
      </c>
    </row>
    <row r="569" spans="1:5" x14ac:dyDescent="0.25">
      <c r="A569" s="22">
        <v>-26.7</v>
      </c>
      <c r="B569" s="22">
        <v>144518.72</v>
      </c>
      <c r="D569" s="77">
        <v>-26.7</v>
      </c>
      <c r="E569" s="77">
        <v>722593.6</v>
      </c>
    </row>
    <row r="570" spans="1:5" x14ac:dyDescent="0.25">
      <c r="A570" s="22">
        <v>-26.65</v>
      </c>
      <c r="B570" s="22">
        <v>144080.73000000001</v>
      </c>
      <c r="D570" s="77">
        <v>-26.65</v>
      </c>
      <c r="E570" s="77">
        <v>720403.65</v>
      </c>
    </row>
    <row r="571" spans="1:5" x14ac:dyDescent="0.25">
      <c r="A571" s="22">
        <v>-26.6</v>
      </c>
      <c r="B571" s="22">
        <v>143644.21</v>
      </c>
      <c r="D571" s="77">
        <v>-26.6</v>
      </c>
      <c r="E571" s="77">
        <v>718221.05</v>
      </c>
    </row>
    <row r="572" spans="1:5" x14ac:dyDescent="0.25">
      <c r="A572" s="22">
        <v>-26.55</v>
      </c>
      <c r="B572" s="22">
        <v>143209.16</v>
      </c>
      <c r="D572" s="77">
        <v>-26.55</v>
      </c>
      <c r="E572" s="77">
        <v>716045.8</v>
      </c>
    </row>
    <row r="573" spans="1:5" x14ac:dyDescent="0.25">
      <c r="A573" s="22">
        <v>-26.5</v>
      </c>
      <c r="B573" s="22">
        <v>142775.57</v>
      </c>
      <c r="D573" s="77">
        <v>-26.5</v>
      </c>
      <c r="E573" s="77">
        <v>713877.85</v>
      </c>
    </row>
    <row r="574" spans="1:5" x14ac:dyDescent="0.25">
      <c r="A574" s="22">
        <v>-26.45</v>
      </c>
      <c r="B574" s="22">
        <v>142343.44</v>
      </c>
      <c r="D574" s="77">
        <v>-26.45</v>
      </c>
      <c r="E574" s="77">
        <v>711717.2</v>
      </c>
    </row>
    <row r="575" spans="1:5" x14ac:dyDescent="0.25">
      <c r="A575" s="22">
        <v>-26.4</v>
      </c>
      <c r="B575" s="22">
        <v>141912.76</v>
      </c>
      <c r="D575" s="77">
        <v>-26.4</v>
      </c>
      <c r="E575" s="77">
        <v>709563.8</v>
      </c>
    </row>
    <row r="576" spans="1:5" x14ac:dyDescent="0.25">
      <c r="A576" s="22">
        <v>-26.35</v>
      </c>
      <c r="B576" s="22">
        <v>141483.53</v>
      </c>
      <c r="D576" s="77">
        <v>-26.35</v>
      </c>
      <c r="E576" s="77">
        <v>707417.65</v>
      </c>
    </row>
    <row r="577" spans="1:5" x14ac:dyDescent="0.25">
      <c r="A577" s="22">
        <v>-26.3</v>
      </c>
      <c r="B577" s="22">
        <v>141055.74</v>
      </c>
      <c r="D577" s="77">
        <v>-26.3</v>
      </c>
      <c r="E577" s="77">
        <v>705278.7</v>
      </c>
    </row>
    <row r="578" spans="1:5" x14ac:dyDescent="0.25">
      <c r="A578" s="22">
        <v>-26.25</v>
      </c>
      <c r="B578" s="22">
        <v>140629.38</v>
      </c>
      <c r="D578" s="77">
        <v>-26.25</v>
      </c>
      <c r="E578" s="77">
        <v>703146.9</v>
      </c>
    </row>
    <row r="579" spans="1:5" x14ac:dyDescent="0.25">
      <c r="A579" s="22">
        <v>-26.2</v>
      </c>
      <c r="B579" s="22">
        <v>140204.46</v>
      </c>
      <c r="D579" s="77">
        <v>-26.2</v>
      </c>
      <c r="E579" s="77">
        <v>701022.3</v>
      </c>
    </row>
    <row r="580" spans="1:5" x14ac:dyDescent="0.25">
      <c r="A580" s="22">
        <v>-26.15</v>
      </c>
      <c r="B580" s="22">
        <v>139780.96</v>
      </c>
      <c r="D580" s="77">
        <v>-26.15</v>
      </c>
      <c r="E580" s="77">
        <v>698904.8</v>
      </c>
    </row>
    <row r="581" spans="1:5" x14ac:dyDescent="0.25">
      <c r="A581" s="22">
        <v>-26.1</v>
      </c>
      <c r="B581" s="22">
        <v>139358.88</v>
      </c>
      <c r="D581" s="77">
        <v>-26.1</v>
      </c>
      <c r="E581" s="77">
        <v>696794.4</v>
      </c>
    </row>
    <row r="582" spans="1:5" x14ac:dyDescent="0.25">
      <c r="A582" s="22">
        <v>-26.05</v>
      </c>
      <c r="B582" s="22">
        <v>138938.22</v>
      </c>
      <c r="D582" s="77">
        <v>-26.05</v>
      </c>
      <c r="E582" s="77">
        <v>694691.1</v>
      </c>
    </row>
    <row r="583" spans="1:5" x14ac:dyDescent="0.25">
      <c r="A583" s="22">
        <v>-26</v>
      </c>
      <c r="B583" s="22">
        <v>138518.96</v>
      </c>
      <c r="D583" s="77">
        <v>-26</v>
      </c>
      <c r="E583" s="77">
        <v>692594.8</v>
      </c>
    </row>
    <row r="584" spans="1:5" x14ac:dyDescent="0.25">
      <c r="A584" s="22">
        <v>-25.95</v>
      </c>
      <c r="B584" s="22">
        <v>138101.10999999999</v>
      </c>
      <c r="D584" s="77">
        <v>-25.95</v>
      </c>
      <c r="E584" s="77">
        <v>690505.55</v>
      </c>
    </row>
    <row r="585" spans="1:5" x14ac:dyDescent="0.25">
      <c r="A585" s="22">
        <v>-25.9</v>
      </c>
      <c r="B585" s="22">
        <v>137684.67000000001</v>
      </c>
      <c r="D585" s="77">
        <v>-25.9</v>
      </c>
      <c r="E585" s="77">
        <v>688423.35</v>
      </c>
    </row>
    <row r="586" spans="1:5" x14ac:dyDescent="0.25">
      <c r="A586" s="22">
        <v>-25.85</v>
      </c>
      <c r="B586" s="22">
        <v>137269.60999999999</v>
      </c>
      <c r="D586" s="77">
        <v>-25.85</v>
      </c>
      <c r="E586" s="77">
        <v>686348.05</v>
      </c>
    </row>
    <row r="587" spans="1:5" x14ac:dyDescent="0.25">
      <c r="A587" s="22">
        <v>-25.8</v>
      </c>
      <c r="B587" s="22">
        <v>136855.94</v>
      </c>
      <c r="D587" s="77">
        <v>-25.8</v>
      </c>
      <c r="E587" s="77">
        <v>684279.7</v>
      </c>
    </row>
    <row r="588" spans="1:5" x14ac:dyDescent="0.25">
      <c r="A588" s="22">
        <v>-25.75</v>
      </c>
      <c r="B588" s="22">
        <v>136443.66</v>
      </c>
      <c r="D588" s="77">
        <v>-25.75</v>
      </c>
      <c r="E588" s="77">
        <v>682218.3</v>
      </c>
    </row>
    <row r="589" spans="1:5" x14ac:dyDescent="0.25">
      <c r="A589" s="22">
        <v>-25.7</v>
      </c>
      <c r="B589" s="22">
        <v>136032.76</v>
      </c>
      <c r="D589" s="77">
        <v>-25.7</v>
      </c>
      <c r="E589" s="77">
        <v>680163.8</v>
      </c>
    </row>
    <row r="590" spans="1:5" x14ac:dyDescent="0.25">
      <c r="A590" s="22">
        <v>-25.65</v>
      </c>
      <c r="B590" s="22">
        <v>135623.23000000001</v>
      </c>
      <c r="D590" s="77">
        <v>-25.65</v>
      </c>
      <c r="E590" s="77">
        <v>678116.15</v>
      </c>
    </row>
    <row r="591" spans="1:5" x14ac:dyDescent="0.25">
      <c r="A591" s="22">
        <v>-25.6</v>
      </c>
      <c r="B591" s="22">
        <v>135215.07</v>
      </c>
      <c r="D591" s="77">
        <v>-25.6</v>
      </c>
      <c r="E591" s="77">
        <v>676075.35</v>
      </c>
    </row>
    <row r="592" spans="1:5" x14ac:dyDescent="0.25">
      <c r="A592" s="22">
        <v>-25.55</v>
      </c>
      <c r="B592" s="22">
        <v>134808.26999999999</v>
      </c>
      <c r="D592" s="77">
        <v>-25.55</v>
      </c>
      <c r="E592" s="77">
        <v>674041.35</v>
      </c>
    </row>
    <row r="593" spans="1:5" x14ac:dyDescent="0.25">
      <c r="A593" s="22">
        <v>-25.5</v>
      </c>
      <c r="B593" s="22">
        <v>134402.84</v>
      </c>
      <c r="D593" s="77">
        <v>-25.5</v>
      </c>
      <c r="E593" s="77">
        <v>672014.2</v>
      </c>
    </row>
    <row r="594" spans="1:5" x14ac:dyDescent="0.25">
      <c r="A594" s="22">
        <v>-25.45</v>
      </c>
      <c r="B594" s="22">
        <v>133998.75</v>
      </c>
      <c r="D594" s="77">
        <v>-25.45</v>
      </c>
      <c r="E594" s="77">
        <v>669993.75</v>
      </c>
    </row>
    <row r="595" spans="1:5" x14ac:dyDescent="0.25">
      <c r="A595" s="22">
        <v>-25.4</v>
      </c>
      <c r="B595" s="22">
        <v>133596.01999999999</v>
      </c>
      <c r="D595" s="77">
        <v>-25.4</v>
      </c>
      <c r="E595" s="77">
        <v>667980.1</v>
      </c>
    </row>
    <row r="596" spans="1:5" x14ac:dyDescent="0.25">
      <c r="A596" s="22">
        <v>-25.35</v>
      </c>
      <c r="B596" s="22">
        <v>133194.63</v>
      </c>
      <c r="D596" s="77">
        <v>-25.35</v>
      </c>
      <c r="E596" s="77">
        <v>665973.15</v>
      </c>
    </row>
    <row r="597" spans="1:5" x14ac:dyDescent="0.25">
      <c r="A597" s="22">
        <v>-25.3</v>
      </c>
      <c r="B597" s="22">
        <v>132794.57999999999</v>
      </c>
      <c r="D597" s="77">
        <v>-25.3</v>
      </c>
      <c r="E597" s="77">
        <v>663972.9</v>
      </c>
    </row>
    <row r="598" spans="1:5" x14ac:dyDescent="0.25">
      <c r="A598" s="22">
        <v>-25.25</v>
      </c>
      <c r="B598" s="22">
        <v>132395.85999999999</v>
      </c>
      <c r="D598" s="77">
        <v>-25.25</v>
      </c>
      <c r="E598" s="77">
        <v>661979.30000000005</v>
      </c>
    </row>
    <row r="599" spans="1:5" x14ac:dyDescent="0.25">
      <c r="A599" s="22">
        <v>-25.2</v>
      </c>
      <c r="B599" s="22">
        <v>131998.48000000001</v>
      </c>
      <c r="D599" s="77">
        <v>-25.2</v>
      </c>
      <c r="E599" s="77">
        <v>659992.4</v>
      </c>
    </row>
    <row r="600" spans="1:5" x14ac:dyDescent="0.25">
      <c r="A600" s="22">
        <v>-25.15</v>
      </c>
      <c r="B600" s="22">
        <v>131602.42000000001</v>
      </c>
      <c r="D600" s="77">
        <v>-25.15</v>
      </c>
      <c r="E600" s="77">
        <v>658012.1</v>
      </c>
    </row>
    <row r="601" spans="1:5" x14ac:dyDescent="0.25">
      <c r="A601" s="22">
        <v>-25.1</v>
      </c>
      <c r="B601" s="22">
        <v>131207.67000000001</v>
      </c>
      <c r="D601" s="77">
        <v>-25.1</v>
      </c>
      <c r="E601" s="77">
        <v>656038.35</v>
      </c>
    </row>
    <row r="602" spans="1:5" x14ac:dyDescent="0.25">
      <c r="A602" s="22">
        <v>-25.05</v>
      </c>
      <c r="B602" s="22">
        <v>130814.25</v>
      </c>
      <c r="D602" s="77">
        <v>-25.05</v>
      </c>
      <c r="E602" s="77">
        <v>654071.25</v>
      </c>
    </row>
    <row r="603" spans="1:5" x14ac:dyDescent="0.25">
      <c r="A603" s="22">
        <v>-25</v>
      </c>
      <c r="B603" s="22">
        <v>130422.13</v>
      </c>
      <c r="D603" s="77">
        <v>-25</v>
      </c>
      <c r="E603" s="77">
        <v>652110.65</v>
      </c>
    </row>
    <row r="604" spans="1:5" x14ac:dyDescent="0.25">
      <c r="A604" s="22">
        <v>-24.95</v>
      </c>
      <c r="B604" s="22">
        <v>130031.32</v>
      </c>
      <c r="D604" s="77">
        <v>-24.95</v>
      </c>
      <c r="E604" s="77">
        <v>650156.6</v>
      </c>
    </row>
    <row r="605" spans="1:5" x14ac:dyDescent="0.25">
      <c r="A605" s="22">
        <v>-24.9</v>
      </c>
      <c r="B605" s="22">
        <v>129641.81</v>
      </c>
      <c r="D605" s="77">
        <v>-24.9</v>
      </c>
      <c r="E605" s="77">
        <v>648209.05000000005</v>
      </c>
    </row>
    <row r="606" spans="1:5" x14ac:dyDescent="0.25">
      <c r="A606" s="22">
        <v>-24.85</v>
      </c>
      <c r="B606" s="22">
        <v>129253.6</v>
      </c>
      <c r="D606" s="77">
        <v>-24.85</v>
      </c>
      <c r="E606" s="77">
        <v>646268</v>
      </c>
    </row>
    <row r="607" spans="1:5" x14ac:dyDescent="0.25">
      <c r="A607" s="22">
        <v>-24.8</v>
      </c>
      <c r="B607" s="22">
        <v>128866.67</v>
      </c>
      <c r="D607" s="77">
        <v>-24.8</v>
      </c>
      <c r="E607" s="77">
        <v>644333.35</v>
      </c>
    </row>
    <row r="608" spans="1:5" x14ac:dyDescent="0.25">
      <c r="A608" s="22">
        <v>-24.75</v>
      </c>
      <c r="B608" s="22">
        <v>128481.04</v>
      </c>
      <c r="D608" s="77">
        <v>-24.75</v>
      </c>
      <c r="E608" s="77">
        <v>642405.19999999995</v>
      </c>
    </row>
    <row r="609" spans="1:5" x14ac:dyDescent="0.25">
      <c r="A609" s="22">
        <v>-24.7</v>
      </c>
      <c r="B609" s="22">
        <v>128096.68</v>
      </c>
      <c r="D609" s="77">
        <v>-24.7</v>
      </c>
      <c r="E609" s="77">
        <v>640483.4</v>
      </c>
    </row>
    <row r="610" spans="1:5" x14ac:dyDescent="0.25">
      <c r="A610" s="22">
        <v>-24.65</v>
      </c>
      <c r="B610" s="22">
        <v>127713.60000000001</v>
      </c>
      <c r="D610" s="77">
        <v>-24.65</v>
      </c>
      <c r="E610" s="77">
        <v>638568</v>
      </c>
    </row>
    <row r="611" spans="1:5" x14ac:dyDescent="0.25">
      <c r="A611" s="22">
        <v>-24.6</v>
      </c>
      <c r="B611" s="22">
        <v>127331.8</v>
      </c>
      <c r="D611" s="77">
        <v>-24.6</v>
      </c>
      <c r="E611" s="77">
        <v>636659</v>
      </c>
    </row>
    <row r="612" spans="1:5" x14ac:dyDescent="0.25">
      <c r="A612" s="22">
        <v>-24.55</v>
      </c>
      <c r="B612" s="22">
        <v>126951.26</v>
      </c>
      <c r="D612" s="77">
        <v>-24.55</v>
      </c>
      <c r="E612" s="77">
        <v>634756.30000000005</v>
      </c>
    </row>
    <row r="613" spans="1:5" x14ac:dyDescent="0.25">
      <c r="A613" s="22">
        <v>-24.5</v>
      </c>
      <c r="B613" s="22">
        <v>126571.99</v>
      </c>
      <c r="D613" s="77">
        <v>-24.5</v>
      </c>
      <c r="E613" s="77">
        <v>632859.94999999995</v>
      </c>
    </row>
    <row r="614" spans="1:5" x14ac:dyDescent="0.25">
      <c r="A614" s="22">
        <v>-24.45</v>
      </c>
      <c r="B614" s="22">
        <v>126193.97</v>
      </c>
      <c r="D614" s="77">
        <v>-24.45</v>
      </c>
      <c r="E614" s="77">
        <v>630969.85</v>
      </c>
    </row>
    <row r="615" spans="1:5" x14ac:dyDescent="0.25">
      <c r="A615" s="22">
        <v>-24.4</v>
      </c>
      <c r="B615" s="22">
        <v>125817.21</v>
      </c>
      <c r="D615" s="77">
        <v>-24.4</v>
      </c>
      <c r="E615" s="77">
        <v>629086.05000000005</v>
      </c>
    </row>
    <row r="616" spans="1:5" x14ac:dyDescent="0.25">
      <c r="A616" s="22">
        <v>-24.35</v>
      </c>
      <c r="B616" s="22">
        <v>125441.7</v>
      </c>
      <c r="D616" s="77">
        <v>-24.35</v>
      </c>
      <c r="E616" s="77">
        <v>627208.5</v>
      </c>
    </row>
    <row r="617" spans="1:5" x14ac:dyDescent="0.25">
      <c r="A617" s="22">
        <v>-24.3</v>
      </c>
      <c r="B617" s="22">
        <v>125067.44</v>
      </c>
      <c r="D617" s="77">
        <v>-24.3</v>
      </c>
      <c r="E617" s="77">
        <v>625337.19999999995</v>
      </c>
    </row>
    <row r="618" spans="1:5" x14ac:dyDescent="0.25">
      <c r="A618" s="22">
        <v>-24.25</v>
      </c>
      <c r="B618" s="22">
        <v>124694.41</v>
      </c>
      <c r="D618" s="77">
        <v>-24.25</v>
      </c>
      <c r="E618" s="77">
        <v>623472.05000000005</v>
      </c>
    </row>
    <row r="619" spans="1:5" x14ac:dyDescent="0.25">
      <c r="A619" s="22">
        <v>-24.2</v>
      </c>
      <c r="B619" s="22">
        <v>124322.62</v>
      </c>
      <c r="D619" s="77">
        <v>-24.2</v>
      </c>
      <c r="E619" s="77">
        <v>621613.1</v>
      </c>
    </row>
    <row r="620" spans="1:5" x14ac:dyDescent="0.25">
      <c r="A620" s="22">
        <v>-24.15</v>
      </c>
      <c r="B620" s="22">
        <v>123952.06</v>
      </c>
      <c r="D620" s="77">
        <v>-24.15</v>
      </c>
      <c r="E620" s="77">
        <v>619760.30000000005</v>
      </c>
    </row>
    <row r="621" spans="1:5" x14ac:dyDescent="0.25">
      <c r="A621" s="22">
        <v>-24.1</v>
      </c>
      <c r="B621" s="22">
        <v>123582.73</v>
      </c>
      <c r="D621" s="77">
        <v>-24.1</v>
      </c>
      <c r="E621" s="77">
        <v>617913.65</v>
      </c>
    </row>
    <row r="622" spans="1:5" x14ac:dyDescent="0.25">
      <c r="A622" s="22">
        <v>-24.05</v>
      </c>
      <c r="B622" s="22">
        <v>123214.63</v>
      </c>
      <c r="D622" s="77">
        <v>-24.05</v>
      </c>
      <c r="E622" s="77">
        <v>616073.15</v>
      </c>
    </row>
    <row r="623" spans="1:5" x14ac:dyDescent="0.25">
      <c r="A623" s="22">
        <v>-24</v>
      </c>
      <c r="B623" s="22">
        <v>122847.74</v>
      </c>
      <c r="D623" s="77">
        <v>-24</v>
      </c>
      <c r="E623" s="77">
        <v>614238.69999999995</v>
      </c>
    </row>
    <row r="624" spans="1:5" x14ac:dyDescent="0.25">
      <c r="A624" s="22">
        <v>-23.95</v>
      </c>
      <c r="B624" s="22">
        <v>122482.06</v>
      </c>
      <c r="D624" s="77">
        <v>-23.95</v>
      </c>
      <c r="E624" s="77">
        <v>612410.30000000005</v>
      </c>
    </row>
    <row r="625" spans="1:5" x14ac:dyDescent="0.25">
      <c r="A625" s="22">
        <v>-23.9</v>
      </c>
      <c r="B625" s="22">
        <v>122117.59</v>
      </c>
      <c r="D625" s="77">
        <v>-23.9</v>
      </c>
      <c r="E625" s="77">
        <v>610587.94999999995</v>
      </c>
    </row>
    <row r="626" spans="1:5" x14ac:dyDescent="0.25">
      <c r="A626" s="22">
        <v>-23.85</v>
      </c>
      <c r="B626" s="22">
        <v>121754.33</v>
      </c>
      <c r="D626" s="77">
        <v>-23.85</v>
      </c>
      <c r="E626" s="77">
        <v>608771.65</v>
      </c>
    </row>
    <row r="627" spans="1:5" x14ac:dyDescent="0.25">
      <c r="A627" s="22">
        <v>-23.8</v>
      </c>
      <c r="B627" s="22">
        <v>121392.27</v>
      </c>
      <c r="D627" s="77">
        <v>-23.8</v>
      </c>
      <c r="E627" s="77">
        <v>606961.35</v>
      </c>
    </row>
    <row r="628" spans="1:5" x14ac:dyDescent="0.25">
      <c r="A628" s="22">
        <v>-23.75</v>
      </c>
      <c r="B628" s="22">
        <v>121031.41</v>
      </c>
      <c r="D628" s="77">
        <v>-23.75</v>
      </c>
      <c r="E628" s="77">
        <v>605157.05000000005</v>
      </c>
    </row>
    <row r="629" spans="1:5" x14ac:dyDescent="0.25">
      <c r="A629" s="22">
        <v>-23.7</v>
      </c>
      <c r="B629" s="22">
        <v>120671.74</v>
      </c>
      <c r="D629" s="77">
        <v>-23.7</v>
      </c>
      <c r="E629" s="77">
        <v>603358.69999999995</v>
      </c>
    </row>
    <row r="630" spans="1:5" x14ac:dyDescent="0.25">
      <c r="A630" s="22">
        <v>-23.65</v>
      </c>
      <c r="B630" s="22">
        <v>120313.25</v>
      </c>
      <c r="D630" s="77">
        <v>-23.65</v>
      </c>
      <c r="E630" s="77">
        <v>601566.25</v>
      </c>
    </row>
    <row r="631" spans="1:5" x14ac:dyDescent="0.25">
      <c r="A631" s="22">
        <v>-23.6</v>
      </c>
      <c r="B631" s="22">
        <v>119955.95</v>
      </c>
      <c r="D631" s="77">
        <v>-23.6</v>
      </c>
      <c r="E631" s="77">
        <v>599779.75</v>
      </c>
    </row>
    <row r="632" spans="1:5" x14ac:dyDescent="0.25">
      <c r="A632" s="22">
        <v>-23.55</v>
      </c>
      <c r="B632" s="22">
        <v>119599.83</v>
      </c>
      <c r="D632" s="77">
        <v>-23.55</v>
      </c>
      <c r="E632" s="77">
        <v>597999.15</v>
      </c>
    </row>
    <row r="633" spans="1:5" x14ac:dyDescent="0.25">
      <c r="A633" s="22">
        <v>-23.5</v>
      </c>
      <c r="B633" s="22">
        <v>119244.88</v>
      </c>
      <c r="D633" s="77">
        <v>-23.5</v>
      </c>
      <c r="E633" s="77">
        <v>596224.4</v>
      </c>
    </row>
    <row r="634" spans="1:5" x14ac:dyDescent="0.25">
      <c r="A634" s="22">
        <v>-23.45</v>
      </c>
      <c r="B634" s="22">
        <v>118891.11</v>
      </c>
      <c r="D634" s="77">
        <v>-23.45</v>
      </c>
      <c r="E634" s="77">
        <v>594455.55000000005</v>
      </c>
    </row>
    <row r="635" spans="1:5" x14ac:dyDescent="0.25">
      <c r="A635" s="22">
        <v>-23.4</v>
      </c>
      <c r="B635" s="22">
        <v>118538.5</v>
      </c>
      <c r="D635" s="77">
        <v>-23.4</v>
      </c>
      <c r="E635" s="77">
        <v>592692.5</v>
      </c>
    </row>
    <row r="636" spans="1:5" x14ac:dyDescent="0.25">
      <c r="A636" s="22">
        <v>-23.35</v>
      </c>
      <c r="B636" s="22">
        <v>118187.05</v>
      </c>
      <c r="D636" s="77">
        <v>-23.35</v>
      </c>
      <c r="E636" s="77">
        <v>590935.25</v>
      </c>
    </row>
    <row r="637" spans="1:5" x14ac:dyDescent="0.25">
      <c r="A637" s="22">
        <v>-23.3</v>
      </c>
      <c r="B637" s="22">
        <v>117836.76</v>
      </c>
      <c r="D637" s="77">
        <v>-23.3</v>
      </c>
      <c r="E637" s="77">
        <v>589183.80000000005</v>
      </c>
    </row>
    <row r="638" spans="1:5" x14ac:dyDescent="0.25">
      <c r="A638" s="22">
        <v>-23.25</v>
      </c>
      <c r="B638" s="22">
        <v>117487.62</v>
      </c>
      <c r="D638" s="77">
        <v>-23.25</v>
      </c>
      <c r="E638" s="77">
        <v>587438.1</v>
      </c>
    </row>
    <row r="639" spans="1:5" x14ac:dyDescent="0.25">
      <c r="A639" s="22">
        <v>-23.2</v>
      </c>
      <c r="B639" s="22">
        <v>117139.64</v>
      </c>
      <c r="D639" s="77">
        <v>-23.2</v>
      </c>
      <c r="E639" s="77">
        <v>585698.19999999995</v>
      </c>
    </row>
    <row r="640" spans="1:5" x14ac:dyDescent="0.25">
      <c r="A640" s="22">
        <v>-23.15</v>
      </c>
      <c r="B640" s="22">
        <v>116792.8</v>
      </c>
      <c r="D640" s="77">
        <v>-23.15</v>
      </c>
      <c r="E640" s="77">
        <v>583964</v>
      </c>
    </row>
    <row r="641" spans="1:5" x14ac:dyDescent="0.25">
      <c r="A641" s="22">
        <v>-23.1</v>
      </c>
      <c r="B641" s="22">
        <v>116447.1</v>
      </c>
      <c r="D641" s="77">
        <v>-23.1</v>
      </c>
      <c r="E641" s="77">
        <v>582235.5</v>
      </c>
    </row>
    <row r="642" spans="1:5" x14ac:dyDescent="0.25">
      <c r="A642" s="22">
        <v>-23.05</v>
      </c>
      <c r="B642" s="22">
        <v>116102.54</v>
      </c>
      <c r="D642" s="77">
        <v>-23.05</v>
      </c>
      <c r="E642" s="77">
        <v>580512.69999999995</v>
      </c>
    </row>
    <row r="643" spans="1:5" x14ac:dyDescent="0.25">
      <c r="A643" s="22">
        <v>-23</v>
      </c>
      <c r="B643" s="22">
        <v>115759.11</v>
      </c>
      <c r="D643" s="77">
        <v>-23</v>
      </c>
      <c r="E643" s="77">
        <v>578795.55000000005</v>
      </c>
    </row>
    <row r="644" spans="1:5" x14ac:dyDescent="0.25">
      <c r="A644" s="22">
        <v>-22.95</v>
      </c>
      <c r="B644" s="22">
        <v>115416.81</v>
      </c>
      <c r="D644" s="77">
        <v>-22.95</v>
      </c>
      <c r="E644" s="77">
        <v>577084.05000000005</v>
      </c>
    </row>
    <row r="645" spans="1:5" x14ac:dyDescent="0.25">
      <c r="A645" s="22">
        <v>-22.9</v>
      </c>
      <c r="B645" s="22">
        <v>115075.64</v>
      </c>
      <c r="D645" s="77">
        <v>-22.9</v>
      </c>
      <c r="E645" s="77">
        <v>575378.19999999995</v>
      </c>
    </row>
    <row r="646" spans="1:5" x14ac:dyDescent="0.25">
      <c r="A646" s="22">
        <v>-22.85</v>
      </c>
      <c r="B646" s="22">
        <v>114735.58</v>
      </c>
      <c r="D646" s="77">
        <v>-22.85</v>
      </c>
      <c r="E646" s="77">
        <v>573677.9</v>
      </c>
    </row>
    <row r="647" spans="1:5" x14ac:dyDescent="0.25">
      <c r="A647" s="22">
        <v>-22.8</v>
      </c>
      <c r="B647" s="22">
        <v>114396.65</v>
      </c>
      <c r="D647" s="77">
        <v>-22.8</v>
      </c>
      <c r="E647" s="77">
        <v>571983.25</v>
      </c>
    </row>
    <row r="648" spans="1:5" x14ac:dyDescent="0.25">
      <c r="A648" s="22">
        <v>-22.75</v>
      </c>
      <c r="B648" s="22">
        <v>114058.82</v>
      </c>
      <c r="D648" s="77">
        <v>-22.75</v>
      </c>
      <c r="E648" s="77">
        <v>570294.1</v>
      </c>
    </row>
    <row r="649" spans="1:5" x14ac:dyDescent="0.25">
      <c r="A649" s="22">
        <v>-22.7</v>
      </c>
      <c r="B649" s="22">
        <v>113722.11</v>
      </c>
      <c r="D649" s="77">
        <v>-22.7</v>
      </c>
      <c r="E649" s="77">
        <v>568610.55000000005</v>
      </c>
    </row>
    <row r="650" spans="1:5" x14ac:dyDescent="0.25">
      <c r="A650" s="22">
        <v>-22.65</v>
      </c>
      <c r="B650" s="22">
        <v>113386.5</v>
      </c>
      <c r="D650" s="77">
        <v>-22.65</v>
      </c>
      <c r="E650" s="77">
        <v>566932.5</v>
      </c>
    </row>
    <row r="651" spans="1:5" x14ac:dyDescent="0.25">
      <c r="A651" s="22">
        <v>-22.6</v>
      </c>
      <c r="B651" s="22">
        <v>113051.99</v>
      </c>
      <c r="D651" s="77">
        <v>-22.6</v>
      </c>
      <c r="E651" s="77">
        <v>565259.94999999995</v>
      </c>
    </row>
    <row r="652" spans="1:5" x14ac:dyDescent="0.25">
      <c r="A652" s="22">
        <v>-22.55</v>
      </c>
      <c r="B652" s="22">
        <v>112718.58</v>
      </c>
      <c r="D652" s="77">
        <v>-22.55</v>
      </c>
      <c r="E652" s="77">
        <v>563592.9</v>
      </c>
    </row>
    <row r="653" spans="1:5" x14ac:dyDescent="0.25">
      <c r="A653" s="22">
        <v>-22.5</v>
      </c>
      <c r="B653" s="22">
        <v>112386.26</v>
      </c>
      <c r="D653" s="77">
        <v>-22.5</v>
      </c>
      <c r="E653" s="77">
        <v>561931.30000000005</v>
      </c>
    </row>
    <row r="654" spans="1:5" x14ac:dyDescent="0.25">
      <c r="A654" s="22">
        <v>-22.45</v>
      </c>
      <c r="B654" s="22">
        <v>112055.03</v>
      </c>
      <c r="D654" s="77">
        <v>-22.45</v>
      </c>
      <c r="E654" s="77">
        <v>560275.15</v>
      </c>
    </row>
    <row r="655" spans="1:5" x14ac:dyDescent="0.25">
      <c r="A655" s="22">
        <v>-22.4</v>
      </c>
      <c r="B655" s="22">
        <v>111724.89</v>
      </c>
      <c r="D655" s="77">
        <v>-22.4</v>
      </c>
      <c r="E655" s="77">
        <v>558624.44999999995</v>
      </c>
    </row>
    <row r="656" spans="1:5" x14ac:dyDescent="0.25">
      <c r="A656" s="22">
        <v>-22.35</v>
      </c>
      <c r="B656" s="22">
        <v>111395.83</v>
      </c>
      <c r="D656" s="77">
        <v>-22.35</v>
      </c>
      <c r="E656" s="77">
        <v>556979.15</v>
      </c>
    </row>
    <row r="657" spans="1:5" x14ac:dyDescent="0.25">
      <c r="A657" s="22">
        <v>-22.3</v>
      </c>
      <c r="B657" s="22">
        <v>111067.84</v>
      </c>
      <c r="D657" s="77">
        <v>-22.3</v>
      </c>
      <c r="E657" s="77">
        <v>555339.19999999995</v>
      </c>
    </row>
    <row r="658" spans="1:5" x14ac:dyDescent="0.25">
      <c r="A658" s="22">
        <v>-22.25</v>
      </c>
      <c r="B658" s="22">
        <v>110740.93</v>
      </c>
      <c r="D658" s="77">
        <v>-22.25</v>
      </c>
      <c r="E658" s="77">
        <v>553704.65</v>
      </c>
    </row>
    <row r="659" spans="1:5" x14ac:dyDescent="0.25">
      <c r="A659" s="22">
        <v>-22.2</v>
      </c>
      <c r="B659" s="22">
        <v>110415.09</v>
      </c>
      <c r="D659" s="77">
        <v>-22.2</v>
      </c>
      <c r="E659" s="77">
        <v>552075.44999999995</v>
      </c>
    </row>
    <row r="660" spans="1:5" x14ac:dyDescent="0.25">
      <c r="A660" s="22">
        <v>-22.15</v>
      </c>
      <c r="B660" s="22">
        <v>110090.32</v>
      </c>
      <c r="D660" s="77">
        <v>-22.15</v>
      </c>
      <c r="E660" s="77">
        <v>550451.6</v>
      </c>
    </row>
    <row r="661" spans="1:5" x14ac:dyDescent="0.25">
      <c r="A661" s="22">
        <v>-22.1</v>
      </c>
      <c r="B661" s="22">
        <v>109766.61</v>
      </c>
      <c r="D661" s="77">
        <v>-22.1</v>
      </c>
      <c r="E661" s="77">
        <v>548833.05000000005</v>
      </c>
    </row>
    <row r="662" spans="1:5" x14ac:dyDescent="0.25">
      <c r="A662" s="22">
        <v>-22.05</v>
      </c>
      <c r="B662" s="22">
        <v>109443.95</v>
      </c>
      <c r="D662" s="77">
        <v>-22.05</v>
      </c>
      <c r="E662" s="77">
        <v>547219.75</v>
      </c>
    </row>
    <row r="663" spans="1:5" x14ac:dyDescent="0.25">
      <c r="A663" s="22">
        <v>-22</v>
      </c>
      <c r="B663" s="22">
        <v>109122.35</v>
      </c>
      <c r="D663" s="77">
        <v>-22</v>
      </c>
      <c r="E663" s="77">
        <v>545611.75</v>
      </c>
    </row>
    <row r="664" spans="1:5" x14ac:dyDescent="0.25">
      <c r="A664" s="22">
        <v>-21.95</v>
      </c>
      <c r="B664" s="22">
        <v>108801.8</v>
      </c>
      <c r="D664" s="77">
        <v>-21.95</v>
      </c>
      <c r="E664" s="77">
        <v>544009</v>
      </c>
    </row>
    <row r="665" spans="1:5" x14ac:dyDescent="0.25">
      <c r="A665" s="22">
        <v>-21.9</v>
      </c>
      <c r="B665" s="22">
        <v>108482.3</v>
      </c>
      <c r="D665" s="77">
        <v>-21.9</v>
      </c>
      <c r="E665" s="77">
        <v>542411.5</v>
      </c>
    </row>
    <row r="666" spans="1:5" x14ac:dyDescent="0.25">
      <c r="A666" s="22">
        <v>-21.85</v>
      </c>
      <c r="B666" s="22">
        <v>108163.84</v>
      </c>
      <c r="D666" s="77">
        <v>-21.85</v>
      </c>
      <c r="E666" s="77">
        <v>540819.19999999995</v>
      </c>
    </row>
    <row r="667" spans="1:5" x14ac:dyDescent="0.25">
      <c r="A667" s="22">
        <v>-21.8</v>
      </c>
      <c r="B667" s="22">
        <v>107846.42</v>
      </c>
      <c r="D667" s="77">
        <v>-21.8</v>
      </c>
      <c r="E667" s="77">
        <v>539232.1</v>
      </c>
    </row>
    <row r="668" spans="1:5" x14ac:dyDescent="0.25">
      <c r="A668" s="22">
        <v>-21.75</v>
      </c>
      <c r="B668" s="22">
        <v>107530.04</v>
      </c>
      <c r="D668" s="77">
        <v>-21.75</v>
      </c>
      <c r="E668" s="77">
        <v>537650.19999999995</v>
      </c>
    </row>
    <row r="669" spans="1:5" x14ac:dyDescent="0.25">
      <c r="A669" s="22">
        <v>-21.7</v>
      </c>
      <c r="B669" s="22">
        <v>107214.69</v>
      </c>
      <c r="D669" s="77">
        <v>-21.7</v>
      </c>
      <c r="E669" s="77">
        <v>536073.44999999995</v>
      </c>
    </row>
    <row r="670" spans="1:5" x14ac:dyDescent="0.25">
      <c r="A670" s="22">
        <v>-21.65</v>
      </c>
      <c r="B670" s="22">
        <v>106900.37</v>
      </c>
      <c r="D670" s="77">
        <v>-21.65</v>
      </c>
      <c r="E670" s="77">
        <v>534501.85</v>
      </c>
    </row>
    <row r="671" spans="1:5" x14ac:dyDescent="0.25">
      <c r="A671" s="22">
        <v>-21.6</v>
      </c>
      <c r="B671" s="22">
        <v>106587.07</v>
      </c>
      <c r="D671" s="77">
        <v>-21.6</v>
      </c>
      <c r="E671" s="77">
        <v>532935.35</v>
      </c>
    </row>
    <row r="672" spans="1:5" x14ac:dyDescent="0.25">
      <c r="A672" s="22">
        <v>-21.55</v>
      </c>
      <c r="B672" s="22">
        <v>106274.79</v>
      </c>
      <c r="D672" s="77">
        <v>-21.55</v>
      </c>
      <c r="E672" s="77">
        <v>531373.94999999995</v>
      </c>
    </row>
    <row r="673" spans="1:5" x14ac:dyDescent="0.25">
      <c r="A673" s="22">
        <v>-21.5</v>
      </c>
      <c r="B673" s="22">
        <v>105963.53</v>
      </c>
      <c r="D673" s="77">
        <v>-21.5</v>
      </c>
      <c r="E673" s="77">
        <v>529817.65</v>
      </c>
    </row>
    <row r="674" spans="1:5" x14ac:dyDescent="0.25">
      <c r="A674" s="22">
        <v>-21.45</v>
      </c>
      <c r="B674" s="22">
        <v>105653.29</v>
      </c>
      <c r="D674" s="77">
        <v>-21.45</v>
      </c>
      <c r="E674" s="77">
        <v>528266.44999999995</v>
      </c>
    </row>
    <row r="675" spans="1:5" x14ac:dyDescent="0.25">
      <c r="A675" s="22">
        <v>-21.4</v>
      </c>
      <c r="B675" s="22">
        <v>105344.05</v>
      </c>
      <c r="D675" s="77">
        <v>-21.4</v>
      </c>
      <c r="E675" s="77">
        <v>526720.25</v>
      </c>
    </row>
    <row r="676" spans="1:5" x14ac:dyDescent="0.25">
      <c r="A676" s="22">
        <v>-21.35</v>
      </c>
      <c r="B676" s="22">
        <v>105035.82</v>
      </c>
      <c r="D676" s="77">
        <v>-21.35</v>
      </c>
      <c r="E676" s="77">
        <v>525179.1</v>
      </c>
    </row>
    <row r="677" spans="1:5" x14ac:dyDescent="0.25">
      <c r="A677" s="22">
        <v>-21.3</v>
      </c>
      <c r="B677" s="22">
        <v>104728.6</v>
      </c>
      <c r="D677" s="77">
        <v>-21.3</v>
      </c>
      <c r="E677" s="77">
        <v>523643</v>
      </c>
    </row>
    <row r="678" spans="1:5" x14ac:dyDescent="0.25">
      <c r="A678" s="22">
        <v>-21.25</v>
      </c>
      <c r="B678" s="22">
        <v>104422.37</v>
      </c>
      <c r="D678" s="77">
        <v>-21.25</v>
      </c>
      <c r="E678" s="77">
        <v>522111.85</v>
      </c>
    </row>
    <row r="679" spans="1:5" x14ac:dyDescent="0.25">
      <c r="A679" s="22">
        <v>-21.2</v>
      </c>
      <c r="B679" s="22">
        <v>104117.14</v>
      </c>
      <c r="D679" s="77">
        <v>-21.2</v>
      </c>
      <c r="E679" s="77">
        <v>520585.7</v>
      </c>
    </row>
    <row r="680" spans="1:5" x14ac:dyDescent="0.25">
      <c r="A680" s="22">
        <v>-21.15</v>
      </c>
      <c r="B680" s="22">
        <v>103812.9</v>
      </c>
      <c r="D680" s="77">
        <v>-21.15</v>
      </c>
      <c r="E680" s="77">
        <v>519064.5</v>
      </c>
    </row>
    <row r="681" spans="1:5" x14ac:dyDescent="0.25">
      <c r="A681" s="22">
        <v>-21.1</v>
      </c>
      <c r="B681" s="22">
        <v>103509.65</v>
      </c>
      <c r="D681" s="77">
        <v>-21.1</v>
      </c>
      <c r="E681" s="77">
        <v>517548.25</v>
      </c>
    </row>
    <row r="682" spans="1:5" x14ac:dyDescent="0.25">
      <c r="A682" s="22">
        <v>-21.05</v>
      </c>
      <c r="B682" s="22">
        <v>103207.39</v>
      </c>
      <c r="D682" s="77">
        <v>-21.05</v>
      </c>
      <c r="E682" s="77">
        <v>516036.95</v>
      </c>
    </row>
    <row r="683" spans="1:5" x14ac:dyDescent="0.25">
      <c r="A683" s="22">
        <v>-21</v>
      </c>
      <c r="B683" s="22">
        <v>102906.11</v>
      </c>
      <c r="D683" s="77">
        <v>-21</v>
      </c>
      <c r="E683" s="77">
        <v>514530.55</v>
      </c>
    </row>
    <row r="684" spans="1:5" x14ac:dyDescent="0.25">
      <c r="A684" s="22">
        <v>-20.95</v>
      </c>
      <c r="B684" s="22">
        <v>102605.81</v>
      </c>
      <c r="D684" s="77">
        <v>-20.95</v>
      </c>
      <c r="E684" s="77">
        <v>513029.05</v>
      </c>
    </row>
    <row r="685" spans="1:5" x14ac:dyDescent="0.25">
      <c r="A685" s="22">
        <v>-20.9</v>
      </c>
      <c r="B685" s="22">
        <v>102306.48</v>
      </c>
      <c r="D685" s="77">
        <v>-20.9</v>
      </c>
      <c r="E685" s="77">
        <v>511532.4</v>
      </c>
    </row>
    <row r="686" spans="1:5" x14ac:dyDescent="0.25">
      <c r="A686" s="22">
        <v>-20.85</v>
      </c>
      <c r="B686" s="22">
        <v>102008.12</v>
      </c>
      <c r="D686" s="77">
        <v>-20.85</v>
      </c>
      <c r="E686" s="77">
        <v>510040.6</v>
      </c>
    </row>
    <row r="687" spans="1:5" x14ac:dyDescent="0.25">
      <c r="A687" s="22">
        <v>-20.8</v>
      </c>
      <c r="B687" s="22">
        <v>101710.73</v>
      </c>
      <c r="D687" s="77">
        <v>-20.8</v>
      </c>
      <c r="E687" s="77">
        <v>508553.65</v>
      </c>
    </row>
    <row r="688" spans="1:5" x14ac:dyDescent="0.25">
      <c r="A688" s="22">
        <v>-20.75</v>
      </c>
      <c r="B688" s="22">
        <v>101414.31</v>
      </c>
      <c r="D688" s="77">
        <v>-20.75</v>
      </c>
      <c r="E688" s="77">
        <v>507071.55</v>
      </c>
    </row>
    <row r="689" spans="1:5" x14ac:dyDescent="0.25">
      <c r="A689" s="22">
        <v>-20.7</v>
      </c>
      <c r="B689" s="22">
        <v>101118.84</v>
      </c>
      <c r="D689" s="77">
        <v>-20.7</v>
      </c>
      <c r="E689" s="77">
        <v>505594.2</v>
      </c>
    </row>
    <row r="690" spans="1:5" x14ac:dyDescent="0.25">
      <c r="A690" s="22">
        <v>-20.65</v>
      </c>
      <c r="B690" s="22">
        <v>100824.34</v>
      </c>
      <c r="D690" s="77">
        <v>-20.65</v>
      </c>
      <c r="E690" s="77">
        <v>504121.7</v>
      </c>
    </row>
    <row r="691" spans="1:5" x14ac:dyDescent="0.25">
      <c r="A691" s="22">
        <v>-20.6</v>
      </c>
      <c r="B691" s="22">
        <v>100530.79</v>
      </c>
      <c r="D691" s="77">
        <v>-20.6</v>
      </c>
      <c r="E691" s="77">
        <v>502653.95</v>
      </c>
    </row>
    <row r="692" spans="1:5" x14ac:dyDescent="0.25">
      <c r="A692" s="22">
        <v>-20.55</v>
      </c>
      <c r="B692" s="22">
        <v>100238.18</v>
      </c>
      <c r="D692" s="77">
        <v>-20.55</v>
      </c>
      <c r="E692" s="77">
        <v>501190.9</v>
      </c>
    </row>
    <row r="693" spans="1:5" x14ac:dyDescent="0.25">
      <c r="A693" s="22">
        <v>-20.5</v>
      </c>
      <c r="B693" s="22">
        <v>99946.53</v>
      </c>
      <c r="D693" s="77">
        <v>-20.5</v>
      </c>
      <c r="E693" s="77">
        <v>499732.65</v>
      </c>
    </row>
    <row r="694" spans="1:5" x14ac:dyDescent="0.25">
      <c r="A694" s="22">
        <v>-20.45</v>
      </c>
      <c r="B694" s="22">
        <v>99655.82</v>
      </c>
      <c r="D694" s="77">
        <v>-20.45</v>
      </c>
      <c r="E694" s="77">
        <v>498279.1</v>
      </c>
    </row>
    <row r="695" spans="1:5" x14ac:dyDescent="0.25">
      <c r="A695" s="22">
        <v>-20.399999999999999</v>
      </c>
      <c r="B695" s="22">
        <v>99366.05</v>
      </c>
      <c r="D695" s="77">
        <v>-20.399999999999999</v>
      </c>
      <c r="E695" s="77">
        <v>496830.25</v>
      </c>
    </row>
    <row r="696" spans="1:5" x14ac:dyDescent="0.25">
      <c r="A696" s="22">
        <v>-20.350000000000001</v>
      </c>
      <c r="B696" s="22">
        <v>99077.22</v>
      </c>
      <c r="D696" s="77">
        <v>-20.350000000000001</v>
      </c>
      <c r="E696" s="77">
        <v>495386.1</v>
      </c>
    </row>
    <row r="697" spans="1:5" x14ac:dyDescent="0.25">
      <c r="A697" s="22">
        <v>-20.3</v>
      </c>
      <c r="B697" s="22">
        <v>98789.33</v>
      </c>
      <c r="D697" s="77">
        <v>-20.3</v>
      </c>
      <c r="E697" s="77">
        <v>493946.65</v>
      </c>
    </row>
    <row r="698" spans="1:5" x14ac:dyDescent="0.25">
      <c r="A698" s="22">
        <v>-20.25</v>
      </c>
      <c r="B698" s="22">
        <v>98502.36</v>
      </c>
      <c r="D698" s="77">
        <v>-20.25</v>
      </c>
      <c r="E698" s="77">
        <v>492511.8</v>
      </c>
    </row>
    <row r="699" spans="1:5" x14ac:dyDescent="0.25">
      <c r="A699" s="22">
        <v>-20.2</v>
      </c>
      <c r="B699" s="22">
        <v>98216.320000000007</v>
      </c>
      <c r="D699" s="77">
        <v>-20.2</v>
      </c>
      <c r="E699" s="77">
        <v>491081.6</v>
      </c>
    </row>
    <row r="700" spans="1:5" x14ac:dyDescent="0.25">
      <c r="A700" s="22">
        <v>-20.149999999999999</v>
      </c>
      <c r="B700" s="22">
        <v>97931.21</v>
      </c>
      <c r="D700" s="77">
        <v>-20.149999999999999</v>
      </c>
      <c r="E700" s="77">
        <v>489656.05</v>
      </c>
    </row>
    <row r="701" spans="1:5" x14ac:dyDescent="0.25">
      <c r="A701" s="22">
        <v>-20.100000000000001</v>
      </c>
      <c r="B701" s="22">
        <v>97647.01</v>
      </c>
      <c r="D701" s="77">
        <v>-20.100000000000001</v>
      </c>
      <c r="E701" s="77">
        <v>488235.05</v>
      </c>
    </row>
    <row r="702" spans="1:5" x14ac:dyDescent="0.25">
      <c r="A702" s="22">
        <v>-20.05</v>
      </c>
      <c r="B702" s="22">
        <v>97363.74</v>
      </c>
      <c r="D702" s="77">
        <v>-20.05</v>
      </c>
      <c r="E702" s="77">
        <v>486818.7</v>
      </c>
    </row>
    <row r="703" spans="1:5" x14ac:dyDescent="0.25">
      <c r="A703" s="22">
        <v>-20</v>
      </c>
      <c r="B703" s="22">
        <v>97081.38</v>
      </c>
      <c r="D703" s="77">
        <v>-20</v>
      </c>
      <c r="E703" s="77">
        <v>485406.9</v>
      </c>
    </row>
    <row r="704" spans="1:5" x14ac:dyDescent="0.25">
      <c r="A704" s="22">
        <v>-19.95</v>
      </c>
      <c r="B704" s="22">
        <v>96799.93</v>
      </c>
      <c r="D704" s="77">
        <v>-19.95</v>
      </c>
      <c r="E704" s="77">
        <v>483999.65</v>
      </c>
    </row>
    <row r="705" spans="1:5" x14ac:dyDescent="0.25">
      <c r="A705" s="22">
        <v>-19.899999999999999</v>
      </c>
      <c r="B705" s="22">
        <v>96519.38</v>
      </c>
      <c r="D705" s="77">
        <v>-19.899999999999999</v>
      </c>
      <c r="E705" s="77">
        <v>482596.9</v>
      </c>
    </row>
    <row r="706" spans="1:5" x14ac:dyDescent="0.25">
      <c r="A706" s="22">
        <v>-19.850000000000001</v>
      </c>
      <c r="B706" s="22">
        <v>96239.75</v>
      </c>
      <c r="D706" s="77">
        <v>-19.850000000000001</v>
      </c>
      <c r="E706" s="77">
        <v>481198.75</v>
      </c>
    </row>
    <row r="707" spans="1:5" x14ac:dyDescent="0.25">
      <c r="A707" s="22">
        <v>-19.8</v>
      </c>
      <c r="B707" s="22">
        <v>95961.01</v>
      </c>
      <c r="D707" s="77">
        <v>-19.8</v>
      </c>
      <c r="E707" s="77">
        <v>479805.05</v>
      </c>
    </row>
    <row r="708" spans="1:5" x14ac:dyDescent="0.25">
      <c r="A708" s="22">
        <v>-19.75</v>
      </c>
      <c r="B708" s="22">
        <v>95683.17</v>
      </c>
      <c r="D708" s="77">
        <v>-19.75</v>
      </c>
      <c r="E708" s="77">
        <v>478415.85</v>
      </c>
    </row>
    <row r="709" spans="1:5" x14ac:dyDescent="0.25">
      <c r="A709" s="22">
        <v>-19.7</v>
      </c>
      <c r="B709" s="22">
        <v>95406.23</v>
      </c>
      <c r="D709" s="77">
        <v>-19.7</v>
      </c>
      <c r="E709" s="77">
        <v>477031.15</v>
      </c>
    </row>
    <row r="710" spans="1:5" x14ac:dyDescent="0.25">
      <c r="A710" s="22">
        <v>-19.649999999999999</v>
      </c>
      <c r="B710" s="22">
        <v>95130.18</v>
      </c>
      <c r="D710" s="77">
        <v>-19.649999999999999</v>
      </c>
      <c r="E710" s="77">
        <v>475650.9</v>
      </c>
    </row>
    <row r="711" spans="1:5" x14ac:dyDescent="0.25">
      <c r="A711" s="22">
        <v>-19.600000000000001</v>
      </c>
      <c r="B711" s="22">
        <v>94855.02</v>
      </c>
      <c r="D711" s="77">
        <v>-19.600000000000001</v>
      </c>
      <c r="E711" s="77">
        <v>474275.1</v>
      </c>
    </row>
    <row r="712" spans="1:5" x14ac:dyDescent="0.25">
      <c r="A712" s="22">
        <v>-19.55</v>
      </c>
      <c r="B712" s="22">
        <v>94580.75</v>
      </c>
      <c r="D712" s="77">
        <v>-19.55</v>
      </c>
      <c r="E712" s="77">
        <v>472903.75</v>
      </c>
    </row>
    <row r="713" spans="1:5" x14ac:dyDescent="0.25">
      <c r="A713" s="22">
        <v>-19.5</v>
      </c>
      <c r="B713" s="22">
        <v>94307.35</v>
      </c>
      <c r="D713" s="77">
        <v>-19.5</v>
      </c>
      <c r="E713" s="77">
        <v>471536.75</v>
      </c>
    </row>
    <row r="714" spans="1:5" x14ac:dyDescent="0.25">
      <c r="A714" s="22">
        <v>-19.45</v>
      </c>
      <c r="B714" s="22">
        <v>94034.84</v>
      </c>
      <c r="D714" s="77">
        <v>-19.45</v>
      </c>
      <c r="E714" s="77">
        <v>470174.2</v>
      </c>
    </row>
    <row r="715" spans="1:5" x14ac:dyDescent="0.25">
      <c r="A715" s="22">
        <v>-19.399999999999999</v>
      </c>
      <c r="B715" s="22">
        <v>93763.199999999997</v>
      </c>
      <c r="D715" s="77">
        <v>-19.399999999999999</v>
      </c>
      <c r="E715" s="77">
        <v>468816</v>
      </c>
    </row>
    <row r="716" spans="1:5" x14ac:dyDescent="0.25">
      <c r="A716" s="22">
        <v>-19.350000000000001</v>
      </c>
      <c r="B716" s="22">
        <v>93492.44</v>
      </c>
      <c r="D716" s="77">
        <v>-19.350000000000001</v>
      </c>
      <c r="E716" s="77">
        <v>467462.2</v>
      </c>
    </row>
    <row r="717" spans="1:5" x14ac:dyDescent="0.25">
      <c r="A717" s="22">
        <v>-19.3</v>
      </c>
      <c r="B717" s="22">
        <v>93222.55</v>
      </c>
      <c r="D717" s="77">
        <v>-19.3</v>
      </c>
      <c r="E717" s="77">
        <v>466112.75</v>
      </c>
    </row>
    <row r="718" spans="1:5" x14ac:dyDescent="0.25">
      <c r="A718" s="22">
        <v>-19.25</v>
      </c>
      <c r="B718" s="22">
        <v>92953.52</v>
      </c>
      <c r="D718" s="77">
        <v>-19.25</v>
      </c>
      <c r="E718" s="77">
        <v>464767.6</v>
      </c>
    </row>
    <row r="719" spans="1:5" x14ac:dyDescent="0.25">
      <c r="A719" s="22">
        <v>-19.2</v>
      </c>
      <c r="B719" s="22">
        <v>92685.36</v>
      </c>
      <c r="D719" s="77">
        <v>-19.2</v>
      </c>
      <c r="E719" s="77">
        <v>463426.8</v>
      </c>
    </row>
    <row r="720" spans="1:5" x14ac:dyDescent="0.25">
      <c r="A720" s="22">
        <v>-19.149999999999999</v>
      </c>
      <c r="B720" s="22">
        <v>92418.06</v>
      </c>
      <c r="D720" s="77">
        <v>-19.149999999999999</v>
      </c>
      <c r="E720" s="77">
        <v>462090.3</v>
      </c>
    </row>
    <row r="721" spans="1:5" x14ac:dyDescent="0.25">
      <c r="A721" s="22">
        <v>-19.100000000000001</v>
      </c>
      <c r="B721" s="22">
        <v>92151.62</v>
      </c>
      <c r="D721" s="77">
        <v>-19.100000000000001</v>
      </c>
      <c r="E721" s="77">
        <v>460758.1</v>
      </c>
    </row>
    <row r="722" spans="1:5" x14ac:dyDescent="0.25">
      <c r="A722" s="22">
        <v>-19.05</v>
      </c>
      <c r="B722" s="22">
        <v>91886.03</v>
      </c>
      <c r="D722" s="77">
        <v>-19.05</v>
      </c>
      <c r="E722" s="77">
        <v>459430.15</v>
      </c>
    </row>
    <row r="723" spans="1:5" x14ac:dyDescent="0.25">
      <c r="A723" s="22">
        <v>-19</v>
      </c>
      <c r="B723" s="22">
        <v>91621.3</v>
      </c>
      <c r="D723" s="77">
        <v>-19</v>
      </c>
      <c r="E723" s="77">
        <v>458106.5</v>
      </c>
    </row>
    <row r="724" spans="1:5" x14ac:dyDescent="0.25">
      <c r="A724" s="22">
        <v>-18.95</v>
      </c>
      <c r="B724" s="22">
        <v>91357.41</v>
      </c>
      <c r="D724" s="77">
        <v>-18.95</v>
      </c>
      <c r="E724" s="77">
        <v>456787.05</v>
      </c>
    </row>
    <row r="725" spans="1:5" x14ac:dyDescent="0.25">
      <c r="A725" s="22">
        <v>-18.899999999999999</v>
      </c>
      <c r="B725" s="22">
        <v>91094.37</v>
      </c>
      <c r="D725" s="77">
        <v>-18.899999999999999</v>
      </c>
      <c r="E725" s="77">
        <v>455471.85</v>
      </c>
    </row>
    <row r="726" spans="1:5" x14ac:dyDescent="0.25">
      <c r="A726" s="22">
        <v>-18.850000000000001</v>
      </c>
      <c r="B726" s="22">
        <v>90832.17</v>
      </c>
      <c r="D726" s="77">
        <v>-18.850000000000001</v>
      </c>
      <c r="E726" s="77">
        <v>454160.85</v>
      </c>
    </row>
    <row r="727" spans="1:5" x14ac:dyDescent="0.25">
      <c r="A727" s="22">
        <v>-18.8</v>
      </c>
      <c r="B727" s="22">
        <v>90570.82</v>
      </c>
      <c r="D727" s="77">
        <v>-18.8</v>
      </c>
      <c r="E727" s="77">
        <v>452854.1</v>
      </c>
    </row>
    <row r="728" spans="1:5" x14ac:dyDescent="0.25">
      <c r="A728" s="22">
        <v>-18.75</v>
      </c>
      <c r="B728" s="22">
        <v>90310.3</v>
      </c>
      <c r="D728" s="77">
        <v>-18.75</v>
      </c>
      <c r="E728" s="77">
        <v>451551.5</v>
      </c>
    </row>
    <row r="729" spans="1:5" x14ac:dyDescent="0.25">
      <c r="A729" s="22">
        <v>-18.7</v>
      </c>
      <c r="B729" s="22">
        <v>90050.61</v>
      </c>
      <c r="D729" s="77">
        <v>-18.7</v>
      </c>
      <c r="E729" s="77">
        <v>450253.05</v>
      </c>
    </row>
    <row r="730" spans="1:5" x14ac:dyDescent="0.25">
      <c r="A730" s="22">
        <v>-18.649999999999999</v>
      </c>
      <c r="B730" s="22">
        <v>89791.76</v>
      </c>
      <c r="D730" s="77">
        <v>-18.649999999999999</v>
      </c>
      <c r="E730" s="77">
        <v>448958.8</v>
      </c>
    </row>
    <row r="731" spans="1:5" x14ac:dyDescent="0.25">
      <c r="A731" s="22">
        <v>-18.600000000000001</v>
      </c>
      <c r="B731" s="22">
        <v>89533.73</v>
      </c>
      <c r="D731" s="77">
        <v>-18.600000000000001</v>
      </c>
      <c r="E731" s="77">
        <v>447668.65</v>
      </c>
    </row>
    <row r="732" spans="1:5" x14ac:dyDescent="0.25">
      <c r="A732" s="22">
        <v>-18.55</v>
      </c>
      <c r="B732" s="22">
        <v>89276.53</v>
      </c>
      <c r="D732" s="77">
        <v>-18.55</v>
      </c>
      <c r="E732" s="77">
        <v>446382.65</v>
      </c>
    </row>
    <row r="733" spans="1:5" x14ac:dyDescent="0.25">
      <c r="A733" s="22">
        <v>-18.5</v>
      </c>
      <c r="B733" s="22">
        <v>89020.160000000003</v>
      </c>
      <c r="D733" s="77">
        <v>-18.5</v>
      </c>
      <c r="E733" s="77">
        <v>445100.79999999999</v>
      </c>
    </row>
    <row r="734" spans="1:5" x14ac:dyDescent="0.25">
      <c r="A734" s="22">
        <v>-18.45</v>
      </c>
      <c r="B734" s="22">
        <v>88764.6</v>
      </c>
      <c r="D734" s="77">
        <v>-18.45</v>
      </c>
      <c r="E734" s="77">
        <v>443823</v>
      </c>
    </row>
    <row r="735" spans="1:5" x14ac:dyDescent="0.25">
      <c r="A735" s="22">
        <v>-18.399999999999999</v>
      </c>
      <c r="B735" s="22">
        <v>88509.86</v>
      </c>
      <c r="D735" s="77">
        <v>-18.399999999999999</v>
      </c>
      <c r="E735" s="77">
        <v>442549.3</v>
      </c>
    </row>
    <row r="736" spans="1:5" x14ac:dyDescent="0.25">
      <c r="A736" s="22">
        <v>-18.350000000000001</v>
      </c>
      <c r="B736" s="22">
        <v>88255.93</v>
      </c>
      <c r="D736" s="77">
        <v>-18.350000000000001</v>
      </c>
      <c r="E736" s="77">
        <v>441279.65</v>
      </c>
    </row>
    <row r="737" spans="1:5" x14ac:dyDescent="0.25">
      <c r="A737" s="22">
        <v>-18.3</v>
      </c>
      <c r="B737" s="22">
        <v>88002.82</v>
      </c>
      <c r="D737" s="77">
        <v>-18.3</v>
      </c>
      <c r="E737" s="77">
        <v>440014.1</v>
      </c>
    </row>
    <row r="738" spans="1:5" x14ac:dyDescent="0.25">
      <c r="A738" s="22">
        <v>-18.25</v>
      </c>
      <c r="B738" s="22">
        <v>87750.51</v>
      </c>
      <c r="D738" s="77">
        <v>-18.25</v>
      </c>
      <c r="E738" s="77">
        <v>438752.55</v>
      </c>
    </row>
    <row r="739" spans="1:5" x14ac:dyDescent="0.25">
      <c r="A739" s="22">
        <v>-18.2</v>
      </c>
      <c r="B739" s="22">
        <v>87499.01</v>
      </c>
      <c r="D739" s="77">
        <v>-18.2</v>
      </c>
      <c r="E739" s="77">
        <v>437495.05</v>
      </c>
    </row>
    <row r="740" spans="1:5" x14ac:dyDescent="0.25">
      <c r="A740" s="22">
        <v>-18.149999999999999</v>
      </c>
      <c r="B740" s="22">
        <v>87248.31</v>
      </c>
      <c r="D740" s="77">
        <v>-18.149999999999999</v>
      </c>
      <c r="E740" s="77">
        <v>436241.55</v>
      </c>
    </row>
    <row r="741" spans="1:5" x14ac:dyDescent="0.25">
      <c r="A741" s="22">
        <v>-18.100000000000001</v>
      </c>
      <c r="B741" s="22">
        <v>86998.41</v>
      </c>
      <c r="D741" s="77">
        <v>-18.100000000000001</v>
      </c>
      <c r="E741" s="77">
        <v>434992.05</v>
      </c>
    </row>
    <row r="742" spans="1:5" x14ac:dyDescent="0.25">
      <c r="A742" s="22">
        <v>-18.05</v>
      </c>
      <c r="B742" s="22">
        <v>86749.31</v>
      </c>
      <c r="D742" s="77">
        <v>-18.05</v>
      </c>
      <c r="E742" s="77">
        <v>433746.55</v>
      </c>
    </row>
    <row r="743" spans="1:5" x14ac:dyDescent="0.25">
      <c r="A743" s="22">
        <v>-18</v>
      </c>
      <c r="B743" s="22">
        <v>86501</v>
      </c>
      <c r="D743" s="77">
        <v>-18</v>
      </c>
      <c r="E743" s="77">
        <v>432505</v>
      </c>
    </row>
    <row r="744" spans="1:5" x14ac:dyDescent="0.25">
      <c r="A744" s="22">
        <v>-17.95</v>
      </c>
      <c r="B744" s="22">
        <v>86253.48</v>
      </c>
      <c r="D744" s="77">
        <v>-17.95</v>
      </c>
      <c r="E744" s="77">
        <v>431267.4</v>
      </c>
    </row>
    <row r="745" spans="1:5" x14ac:dyDescent="0.25">
      <c r="A745" s="22">
        <v>-17.899999999999999</v>
      </c>
      <c r="B745" s="22">
        <v>86006.76</v>
      </c>
      <c r="D745" s="77">
        <v>-17.899999999999999</v>
      </c>
      <c r="E745" s="77">
        <v>430033.8</v>
      </c>
    </row>
    <row r="746" spans="1:5" x14ac:dyDescent="0.25">
      <c r="A746" s="22">
        <v>-17.850000000000001</v>
      </c>
      <c r="B746" s="22">
        <v>85760.82</v>
      </c>
      <c r="D746" s="77">
        <v>-17.850000000000001</v>
      </c>
      <c r="E746" s="77">
        <v>428804.1</v>
      </c>
    </row>
    <row r="747" spans="1:5" x14ac:dyDescent="0.25">
      <c r="A747" s="22">
        <v>-17.8</v>
      </c>
      <c r="B747" s="22">
        <v>85515.66</v>
      </c>
      <c r="D747" s="77">
        <v>-17.8</v>
      </c>
      <c r="E747" s="77">
        <v>427578.3</v>
      </c>
    </row>
    <row r="748" spans="1:5" x14ac:dyDescent="0.25">
      <c r="A748" s="22">
        <v>-17.75</v>
      </c>
      <c r="B748" s="22">
        <v>85271.28</v>
      </c>
      <c r="D748" s="77">
        <v>-17.75</v>
      </c>
      <c r="E748" s="77">
        <v>426356.4</v>
      </c>
    </row>
    <row r="749" spans="1:5" x14ac:dyDescent="0.25">
      <c r="A749" s="22">
        <v>-17.7</v>
      </c>
      <c r="B749" s="22">
        <v>85027.68</v>
      </c>
      <c r="D749" s="77">
        <v>-17.7</v>
      </c>
      <c r="E749" s="77">
        <v>425138.4</v>
      </c>
    </row>
    <row r="750" spans="1:5" x14ac:dyDescent="0.25">
      <c r="A750" s="22">
        <v>-17.649999999999999</v>
      </c>
      <c r="B750" s="22">
        <v>84784.85</v>
      </c>
      <c r="D750" s="77">
        <v>-17.649999999999999</v>
      </c>
      <c r="E750" s="77">
        <v>423924.25</v>
      </c>
    </row>
    <row r="751" spans="1:5" x14ac:dyDescent="0.25">
      <c r="A751" s="22">
        <v>-17.600000000000001</v>
      </c>
      <c r="B751" s="22">
        <v>84542.8</v>
      </c>
      <c r="D751" s="77">
        <v>-17.600000000000001</v>
      </c>
      <c r="E751" s="77">
        <v>422714</v>
      </c>
    </row>
    <row r="752" spans="1:5" x14ac:dyDescent="0.25">
      <c r="A752" s="22">
        <v>-17.55</v>
      </c>
      <c r="B752" s="22">
        <v>84301.52</v>
      </c>
      <c r="D752" s="77">
        <v>-17.55</v>
      </c>
      <c r="E752" s="77">
        <v>421507.6</v>
      </c>
    </row>
    <row r="753" spans="1:5" x14ac:dyDescent="0.25">
      <c r="A753" s="22">
        <v>-17.5</v>
      </c>
      <c r="B753" s="22">
        <v>84061</v>
      </c>
      <c r="D753" s="77">
        <v>-17.5</v>
      </c>
      <c r="E753" s="77">
        <v>420305</v>
      </c>
    </row>
    <row r="754" spans="1:5" x14ac:dyDescent="0.25">
      <c r="A754" s="22">
        <v>-17.45</v>
      </c>
      <c r="B754" s="22">
        <v>83821.25</v>
      </c>
      <c r="D754" s="77">
        <v>-17.45</v>
      </c>
      <c r="E754" s="77">
        <v>419106.25</v>
      </c>
    </row>
    <row r="755" spans="1:5" x14ac:dyDescent="0.25">
      <c r="A755" s="22">
        <v>-17.399999999999999</v>
      </c>
      <c r="B755" s="22">
        <v>83582.259999999995</v>
      </c>
      <c r="D755" s="77">
        <v>-17.399999999999999</v>
      </c>
      <c r="E755" s="77">
        <v>417911.3</v>
      </c>
    </row>
    <row r="756" spans="1:5" x14ac:dyDescent="0.25">
      <c r="A756" s="22">
        <v>-17.350000000000001</v>
      </c>
      <c r="B756" s="22">
        <v>83344.03</v>
      </c>
      <c r="D756" s="77">
        <v>-17.350000000000001</v>
      </c>
      <c r="E756" s="77">
        <v>416720.15</v>
      </c>
    </row>
    <row r="757" spans="1:5" x14ac:dyDescent="0.25">
      <c r="A757" s="22">
        <v>-17.3</v>
      </c>
      <c r="B757" s="22">
        <v>83106.559999999998</v>
      </c>
      <c r="D757" s="77">
        <v>-17.3</v>
      </c>
      <c r="E757" s="77">
        <v>415532.79999999999</v>
      </c>
    </row>
    <row r="758" spans="1:5" x14ac:dyDescent="0.25">
      <c r="A758" s="22">
        <v>-17.25</v>
      </c>
      <c r="B758" s="22">
        <v>82869.84</v>
      </c>
      <c r="D758" s="77">
        <v>-17.25</v>
      </c>
      <c r="E758" s="77">
        <v>414349.2</v>
      </c>
    </row>
    <row r="759" spans="1:5" x14ac:dyDescent="0.25">
      <c r="A759" s="22">
        <v>-17.2</v>
      </c>
      <c r="B759" s="22">
        <v>82633.87</v>
      </c>
      <c r="D759" s="77">
        <v>-17.2</v>
      </c>
      <c r="E759" s="77">
        <v>413169.35</v>
      </c>
    </row>
    <row r="760" spans="1:5" x14ac:dyDescent="0.25">
      <c r="A760" s="22">
        <v>-17.149999999999999</v>
      </c>
      <c r="B760" s="22">
        <v>82398.649999999994</v>
      </c>
      <c r="D760" s="77">
        <v>-17.149999999999999</v>
      </c>
      <c r="E760" s="77">
        <v>411993.25</v>
      </c>
    </row>
    <row r="761" spans="1:5" x14ac:dyDescent="0.25">
      <c r="A761" s="22">
        <v>-17.100000000000001</v>
      </c>
      <c r="B761" s="22">
        <v>82164.17</v>
      </c>
      <c r="D761" s="77">
        <v>-17.100000000000001</v>
      </c>
      <c r="E761" s="77">
        <v>410820.85</v>
      </c>
    </row>
    <row r="762" spans="1:5" x14ac:dyDescent="0.25">
      <c r="A762" s="22">
        <v>-17.05</v>
      </c>
      <c r="B762" s="22">
        <v>81930.44</v>
      </c>
      <c r="D762" s="77">
        <v>-17.05</v>
      </c>
      <c r="E762" s="77">
        <v>409652.2</v>
      </c>
    </row>
    <row r="763" spans="1:5" x14ac:dyDescent="0.25">
      <c r="A763" s="22">
        <v>-17</v>
      </c>
      <c r="B763" s="22">
        <v>81697.45</v>
      </c>
      <c r="D763" s="77">
        <v>-17</v>
      </c>
      <c r="E763" s="77">
        <v>408487.25</v>
      </c>
    </row>
    <row r="764" spans="1:5" x14ac:dyDescent="0.25">
      <c r="A764" s="22">
        <v>-16.95</v>
      </c>
      <c r="B764" s="22">
        <v>81465.19</v>
      </c>
      <c r="D764" s="77">
        <v>-16.95</v>
      </c>
      <c r="E764" s="77">
        <v>407325.95</v>
      </c>
    </row>
    <row r="765" spans="1:5" x14ac:dyDescent="0.25">
      <c r="A765" s="22">
        <v>-16.899999999999999</v>
      </c>
      <c r="B765" s="22">
        <v>81233.679999999993</v>
      </c>
      <c r="D765" s="77">
        <v>-16.899999999999999</v>
      </c>
      <c r="E765" s="77">
        <v>406168.4</v>
      </c>
    </row>
    <row r="766" spans="1:5" x14ac:dyDescent="0.25">
      <c r="A766" s="22">
        <v>-16.850000000000001</v>
      </c>
      <c r="B766" s="22">
        <v>81002.89</v>
      </c>
      <c r="D766" s="77">
        <v>-16.850000000000001</v>
      </c>
      <c r="E766" s="77">
        <v>405014.45</v>
      </c>
    </row>
    <row r="767" spans="1:5" x14ac:dyDescent="0.25">
      <c r="A767" s="22">
        <v>-16.8</v>
      </c>
      <c r="B767" s="22">
        <v>80772.84</v>
      </c>
      <c r="D767" s="77">
        <v>-16.8</v>
      </c>
      <c r="E767" s="77">
        <v>403864.2</v>
      </c>
    </row>
    <row r="768" spans="1:5" x14ac:dyDescent="0.25">
      <c r="A768" s="22">
        <v>-16.75</v>
      </c>
      <c r="B768" s="22">
        <v>80543.509999999995</v>
      </c>
      <c r="D768" s="77">
        <v>-16.75</v>
      </c>
      <c r="E768" s="77">
        <v>402717.55</v>
      </c>
    </row>
    <row r="769" spans="1:5" x14ac:dyDescent="0.25">
      <c r="A769" s="22">
        <v>-16.7</v>
      </c>
      <c r="B769" s="22">
        <v>80314.91</v>
      </c>
      <c r="D769" s="77">
        <v>-16.7</v>
      </c>
      <c r="E769" s="77">
        <v>401574.55</v>
      </c>
    </row>
    <row r="770" spans="1:5" x14ac:dyDescent="0.25">
      <c r="A770" s="22">
        <v>-16.649999999999999</v>
      </c>
      <c r="B770" s="22">
        <v>80087.03</v>
      </c>
      <c r="D770" s="77">
        <v>-16.649999999999999</v>
      </c>
      <c r="E770" s="77">
        <v>400435.15</v>
      </c>
    </row>
    <row r="771" spans="1:5" x14ac:dyDescent="0.25">
      <c r="A771" s="22">
        <v>-16.600000000000001</v>
      </c>
      <c r="B771" s="22">
        <v>79859.88</v>
      </c>
      <c r="D771" s="77">
        <v>-16.600000000000001</v>
      </c>
      <c r="E771" s="77">
        <v>399299.4</v>
      </c>
    </row>
    <row r="772" spans="1:5" x14ac:dyDescent="0.25">
      <c r="A772" s="22">
        <v>-16.55</v>
      </c>
      <c r="B772" s="22">
        <v>79633.440000000002</v>
      </c>
      <c r="D772" s="77">
        <v>-16.55</v>
      </c>
      <c r="E772" s="77">
        <v>398167.2</v>
      </c>
    </row>
    <row r="773" spans="1:5" x14ac:dyDescent="0.25">
      <c r="A773" s="22">
        <v>-16.5</v>
      </c>
      <c r="B773" s="22">
        <v>79407.710000000006</v>
      </c>
      <c r="D773" s="77">
        <v>-16.5</v>
      </c>
      <c r="E773" s="77">
        <v>397038.55</v>
      </c>
    </row>
    <row r="774" spans="1:5" x14ac:dyDescent="0.25">
      <c r="A774" s="22">
        <v>-16.45</v>
      </c>
      <c r="B774" s="22">
        <v>79182.7</v>
      </c>
      <c r="D774" s="77">
        <v>-16.45</v>
      </c>
      <c r="E774" s="77">
        <v>395913.5</v>
      </c>
    </row>
    <row r="775" spans="1:5" x14ac:dyDescent="0.25">
      <c r="A775" s="22">
        <v>-16.399999999999999</v>
      </c>
      <c r="B775" s="22">
        <v>78958.399999999994</v>
      </c>
      <c r="D775" s="77">
        <v>-16.399999999999999</v>
      </c>
      <c r="E775" s="77">
        <v>394792</v>
      </c>
    </row>
    <row r="776" spans="1:5" x14ac:dyDescent="0.25">
      <c r="A776" s="22">
        <v>-16.350000000000001</v>
      </c>
      <c r="B776" s="22">
        <v>78734.81</v>
      </c>
      <c r="D776" s="77">
        <v>-16.350000000000001</v>
      </c>
      <c r="E776" s="77">
        <v>393674.05</v>
      </c>
    </row>
    <row r="777" spans="1:5" x14ac:dyDescent="0.25">
      <c r="A777" s="22">
        <v>-16.3</v>
      </c>
      <c r="B777" s="22">
        <v>78511.92</v>
      </c>
      <c r="D777" s="77">
        <v>-16.3</v>
      </c>
      <c r="E777" s="77">
        <v>392559.6</v>
      </c>
    </row>
    <row r="778" spans="1:5" x14ac:dyDescent="0.25">
      <c r="A778" s="22">
        <v>-16.25</v>
      </c>
      <c r="B778" s="22">
        <v>78289.740000000005</v>
      </c>
      <c r="D778" s="77">
        <v>-16.25</v>
      </c>
      <c r="E778" s="77">
        <v>391448.7</v>
      </c>
    </row>
    <row r="779" spans="1:5" x14ac:dyDescent="0.25">
      <c r="A779" s="22">
        <v>-16.2</v>
      </c>
      <c r="B779" s="22">
        <v>78068.259999999995</v>
      </c>
      <c r="D779" s="77">
        <v>-16.2</v>
      </c>
      <c r="E779" s="77">
        <v>390341.3</v>
      </c>
    </row>
    <row r="780" spans="1:5" x14ac:dyDescent="0.25">
      <c r="A780" s="22">
        <v>-16.149999999999999</v>
      </c>
      <c r="B780" s="22">
        <v>77847.47</v>
      </c>
      <c r="D780" s="77">
        <v>-16.149999999999999</v>
      </c>
      <c r="E780" s="77">
        <v>389237.35</v>
      </c>
    </row>
    <row r="781" spans="1:5" x14ac:dyDescent="0.25">
      <c r="A781" s="22">
        <v>-16.100000000000001</v>
      </c>
      <c r="B781" s="22">
        <v>77627.38</v>
      </c>
      <c r="D781" s="77">
        <v>-16.100000000000001</v>
      </c>
      <c r="E781" s="77">
        <v>388136.9</v>
      </c>
    </row>
    <row r="782" spans="1:5" x14ac:dyDescent="0.25">
      <c r="A782" s="22">
        <v>-16.05</v>
      </c>
      <c r="B782" s="22">
        <v>77407.990000000005</v>
      </c>
      <c r="D782" s="77">
        <v>-16.05</v>
      </c>
      <c r="E782" s="77">
        <v>387039.95</v>
      </c>
    </row>
    <row r="783" spans="1:5" x14ac:dyDescent="0.25">
      <c r="A783" s="22">
        <v>-16</v>
      </c>
      <c r="B783" s="22">
        <v>77189.279999999999</v>
      </c>
      <c r="D783" s="77">
        <v>-16</v>
      </c>
      <c r="E783" s="77">
        <v>385946.4</v>
      </c>
    </row>
    <row r="784" spans="1:5" x14ac:dyDescent="0.25">
      <c r="A784" s="22">
        <v>-15.95</v>
      </c>
      <c r="B784" s="22">
        <v>76971.27</v>
      </c>
      <c r="D784" s="77">
        <v>-15.95</v>
      </c>
      <c r="E784" s="77">
        <v>384856.35</v>
      </c>
    </row>
    <row r="785" spans="1:5" x14ac:dyDescent="0.25">
      <c r="A785" s="22">
        <v>-15.9</v>
      </c>
      <c r="B785" s="22">
        <v>76753.94</v>
      </c>
      <c r="D785" s="77">
        <v>-15.9</v>
      </c>
      <c r="E785" s="77">
        <v>383769.7</v>
      </c>
    </row>
    <row r="786" spans="1:5" x14ac:dyDescent="0.25">
      <c r="A786" s="22">
        <v>-15.85</v>
      </c>
      <c r="B786" s="22">
        <v>76537.289999999994</v>
      </c>
      <c r="D786" s="77">
        <v>-15.85</v>
      </c>
      <c r="E786" s="77">
        <v>382686.45</v>
      </c>
    </row>
    <row r="787" spans="1:5" x14ac:dyDescent="0.25">
      <c r="A787" s="22">
        <v>-15.8</v>
      </c>
      <c r="B787" s="22">
        <v>76321.33</v>
      </c>
      <c r="D787" s="77">
        <v>-15.8</v>
      </c>
      <c r="E787" s="77">
        <v>381606.65</v>
      </c>
    </row>
    <row r="788" spans="1:5" x14ac:dyDescent="0.25">
      <c r="A788" s="22">
        <v>-15.75</v>
      </c>
      <c r="B788" s="22">
        <v>76106.039999999994</v>
      </c>
      <c r="D788" s="77">
        <v>-15.75</v>
      </c>
      <c r="E788" s="77">
        <v>380530.2</v>
      </c>
    </row>
    <row r="789" spans="1:5" x14ac:dyDescent="0.25">
      <c r="A789" s="22">
        <v>-15.7</v>
      </c>
      <c r="B789" s="22">
        <v>75891.429999999993</v>
      </c>
      <c r="D789" s="77">
        <v>-15.7</v>
      </c>
      <c r="E789" s="77">
        <v>379457.15</v>
      </c>
    </row>
    <row r="790" spans="1:5" x14ac:dyDescent="0.25">
      <c r="A790" s="22">
        <v>-15.65</v>
      </c>
      <c r="B790" s="22">
        <v>75677.5</v>
      </c>
      <c r="D790" s="77">
        <v>-15.65</v>
      </c>
      <c r="E790" s="77">
        <v>378387.5</v>
      </c>
    </row>
    <row r="791" spans="1:5" x14ac:dyDescent="0.25">
      <c r="A791" s="22">
        <v>-15.6</v>
      </c>
      <c r="B791" s="22">
        <v>75464.240000000005</v>
      </c>
      <c r="D791" s="77">
        <v>-15.6</v>
      </c>
      <c r="E791" s="77">
        <v>377321.2</v>
      </c>
    </row>
    <row r="792" spans="1:5" x14ac:dyDescent="0.25">
      <c r="A792" s="22">
        <v>-15.55</v>
      </c>
      <c r="B792" s="22">
        <v>75251.649999999994</v>
      </c>
      <c r="D792" s="77">
        <v>-15.55</v>
      </c>
      <c r="E792" s="77">
        <v>376258.25</v>
      </c>
    </row>
    <row r="793" spans="1:5" x14ac:dyDescent="0.25">
      <c r="A793" s="22">
        <v>-15.5</v>
      </c>
      <c r="B793" s="22">
        <v>75039.72</v>
      </c>
      <c r="D793" s="77">
        <v>-15.5</v>
      </c>
      <c r="E793" s="77">
        <v>375198.6</v>
      </c>
    </row>
    <row r="794" spans="1:5" x14ac:dyDescent="0.25">
      <c r="A794" s="22">
        <v>-15.45</v>
      </c>
      <c r="B794" s="22">
        <v>74828.460000000006</v>
      </c>
      <c r="D794" s="77">
        <v>-15.45</v>
      </c>
      <c r="E794" s="77">
        <v>374142.3</v>
      </c>
    </row>
    <row r="795" spans="1:5" x14ac:dyDescent="0.25">
      <c r="A795" s="22">
        <v>-15.4</v>
      </c>
      <c r="B795" s="22">
        <v>74617.87</v>
      </c>
      <c r="D795" s="77">
        <v>-15.4</v>
      </c>
      <c r="E795" s="77">
        <v>373089.35</v>
      </c>
    </row>
    <row r="796" spans="1:5" x14ac:dyDescent="0.25">
      <c r="A796" s="22">
        <v>-15.35</v>
      </c>
      <c r="B796" s="22">
        <v>74407.929999999993</v>
      </c>
      <c r="D796" s="77">
        <v>-15.35</v>
      </c>
      <c r="E796" s="77">
        <v>372039.65</v>
      </c>
    </row>
    <row r="797" spans="1:5" x14ac:dyDescent="0.25">
      <c r="A797" s="22">
        <v>-15.3</v>
      </c>
      <c r="B797" s="22">
        <v>74198.649999999994</v>
      </c>
      <c r="D797" s="77">
        <v>-15.3</v>
      </c>
      <c r="E797" s="77">
        <v>370993.25</v>
      </c>
    </row>
    <row r="798" spans="1:5" x14ac:dyDescent="0.25">
      <c r="A798" s="22">
        <v>-15.25</v>
      </c>
      <c r="B798" s="22">
        <v>73990.03</v>
      </c>
      <c r="D798" s="77">
        <v>-15.25</v>
      </c>
      <c r="E798" s="77">
        <v>369950.15</v>
      </c>
    </row>
    <row r="799" spans="1:5" x14ac:dyDescent="0.25">
      <c r="A799" s="22">
        <v>-15.2</v>
      </c>
      <c r="B799" s="22">
        <v>73782.070000000007</v>
      </c>
      <c r="D799" s="77">
        <v>-15.2</v>
      </c>
      <c r="E799" s="77">
        <v>368910.35</v>
      </c>
    </row>
    <row r="800" spans="1:5" x14ac:dyDescent="0.25">
      <c r="A800" s="22">
        <v>-15.15</v>
      </c>
      <c r="B800" s="22">
        <v>73574.75</v>
      </c>
      <c r="D800" s="77">
        <v>-15.15</v>
      </c>
      <c r="E800" s="77">
        <v>367873.75</v>
      </c>
    </row>
    <row r="801" spans="1:5" x14ac:dyDescent="0.25">
      <c r="A801" s="22">
        <v>-15.1</v>
      </c>
      <c r="B801" s="22">
        <v>73368.09</v>
      </c>
      <c r="D801" s="77">
        <v>-15.1</v>
      </c>
      <c r="E801" s="77">
        <v>366840.45</v>
      </c>
    </row>
    <row r="802" spans="1:5" x14ac:dyDescent="0.25">
      <c r="A802" s="22">
        <v>-15.05</v>
      </c>
      <c r="B802" s="22">
        <v>73162.070000000007</v>
      </c>
      <c r="D802" s="77">
        <v>-15.05</v>
      </c>
      <c r="E802" s="77">
        <v>365810.35</v>
      </c>
    </row>
    <row r="803" spans="1:5" x14ac:dyDescent="0.25">
      <c r="A803" s="22">
        <v>-15</v>
      </c>
      <c r="B803" s="22">
        <v>72956.7</v>
      </c>
      <c r="D803" s="77">
        <v>-15</v>
      </c>
      <c r="E803" s="77">
        <v>364783.5</v>
      </c>
    </row>
    <row r="804" spans="1:5" x14ac:dyDescent="0.25">
      <c r="A804" s="22">
        <v>-14.95</v>
      </c>
      <c r="B804" s="22">
        <v>72751.960000000006</v>
      </c>
      <c r="D804" s="77">
        <v>-14.95</v>
      </c>
      <c r="E804" s="77">
        <v>363759.8</v>
      </c>
    </row>
    <row r="805" spans="1:5" x14ac:dyDescent="0.25">
      <c r="A805" s="22">
        <v>-14.9</v>
      </c>
      <c r="B805" s="22">
        <v>72547.87</v>
      </c>
      <c r="D805" s="77">
        <v>-14.9</v>
      </c>
      <c r="E805" s="77">
        <v>362739.35</v>
      </c>
    </row>
    <row r="806" spans="1:5" x14ac:dyDescent="0.25">
      <c r="A806" s="22">
        <v>-14.85</v>
      </c>
      <c r="B806" s="22">
        <v>72344.42</v>
      </c>
      <c r="D806" s="77">
        <v>-14.85</v>
      </c>
      <c r="E806" s="77">
        <v>361722.1</v>
      </c>
    </row>
    <row r="807" spans="1:5" x14ac:dyDescent="0.25">
      <c r="A807" s="22">
        <v>-14.8</v>
      </c>
      <c r="B807" s="22">
        <v>72141.61</v>
      </c>
      <c r="D807" s="77">
        <v>-14.8</v>
      </c>
      <c r="E807" s="77">
        <v>360708.05</v>
      </c>
    </row>
    <row r="808" spans="1:5" x14ac:dyDescent="0.25">
      <c r="A808" s="22">
        <v>-14.75</v>
      </c>
      <c r="B808" s="22">
        <v>71939.429999999993</v>
      </c>
      <c r="D808" s="77">
        <v>-14.75</v>
      </c>
      <c r="E808" s="77">
        <v>359697.15</v>
      </c>
    </row>
    <row r="809" spans="1:5" x14ac:dyDescent="0.25">
      <c r="A809" s="22">
        <v>-14.7</v>
      </c>
      <c r="B809" s="22">
        <v>71737.88</v>
      </c>
      <c r="D809" s="77">
        <v>-14.7</v>
      </c>
      <c r="E809" s="77">
        <v>358689.4</v>
      </c>
    </row>
    <row r="810" spans="1:5" x14ac:dyDescent="0.25">
      <c r="A810" s="22">
        <v>-14.65</v>
      </c>
      <c r="B810" s="22">
        <v>71536.960000000006</v>
      </c>
      <c r="D810" s="77">
        <v>-14.65</v>
      </c>
      <c r="E810" s="77">
        <v>357684.8</v>
      </c>
    </row>
    <row r="811" spans="1:5" x14ac:dyDescent="0.25">
      <c r="A811" s="22">
        <v>-14.6</v>
      </c>
      <c r="B811" s="22">
        <v>71336.66</v>
      </c>
      <c r="D811" s="77">
        <v>-14.6</v>
      </c>
      <c r="E811" s="77">
        <v>356683.3</v>
      </c>
    </row>
    <row r="812" spans="1:5" x14ac:dyDescent="0.25">
      <c r="A812" s="22">
        <v>-14.55</v>
      </c>
      <c r="B812" s="22">
        <v>71137</v>
      </c>
      <c r="D812" s="77">
        <v>-14.55</v>
      </c>
      <c r="E812" s="77">
        <v>355685</v>
      </c>
    </row>
    <row r="813" spans="1:5" x14ac:dyDescent="0.25">
      <c r="A813" s="22">
        <v>-14.5</v>
      </c>
      <c r="B813" s="22">
        <v>70937.95</v>
      </c>
      <c r="D813" s="77">
        <v>-14.5</v>
      </c>
      <c r="E813" s="77">
        <v>354689.75</v>
      </c>
    </row>
    <row r="814" spans="1:5" x14ac:dyDescent="0.25">
      <c r="A814" s="22">
        <v>-14.45</v>
      </c>
      <c r="B814" s="22">
        <v>70739.53</v>
      </c>
      <c r="D814" s="77">
        <v>-14.45</v>
      </c>
      <c r="E814" s="77">
        <v>353697.65</v>
      </c>
    </row>
    <row r="815" spans="1:5" x14ac:dyDescent="0.25">
      <c r="A815" s="22">
        <v>-14.4</v>
      </c>
      <c r="B815" s="22">
        <v>70541.72</v>
      </c>
      <c r="D815" s="77">
        <v>-14.4</v>
      </c>
      <c r="E815" s="77">
        <v>352708.6</v>
      </c>
    </row>
    <row r="816" spans="1:5" x14ac:dyDescent="0.25">
      <c r="A816" s="22">
        <v>-14.35</v>
      </c>
      <c r="B816" s="22">
        <v>70344.539999999994</v>
      </c>
      <c r="D816" s="77">
        <v>-14.35</v>
      </c>
      <c r="E816" s="77">
        <v>351722.7</v>
      </c>
    </row>
    <row r="817" spans="1:5" x14ac:dyDescent="0.25">
      <c r="A817" s="22">
        <v>-14.3</v>
      </c>
      <c r="B817" s="22">
        <v>70147.960000000006</v>
      </c>
      <c r="D817" s="77">
        <v>-14.3</v>
      </c>
      <c r="E817" s="77">
        <v>350739.8</v>
      </c>
    </row>
    <row r="818" spans="1:5" x14ac:dyDescent="0.25">
      <c r="A818" s="22">
        <v>-14.25</v>
      </c>
      <c r="B818" s="22">
        <v>69952</v>
      </c>
      <c r="D818" s="77">
        <v>-14.25</v>
      </c>
      <c r="E818" s="77">
        <v>349760</v>
      </c>
    </row>
    <row r="819" spans="1:5" x14ac:dyDescent="0.25">
      <c r="A819" s="22">
        <v>-14.2</v>
      </c>
      <c r="B819" s="22">
        <v>69756.649999999994</v>
      </c>
      <c r="D819" s="77">
        <v>-14.2</v>
      </c>
      <c r="E819" s="77">
        <v>348783.25</v>
      </c>
    </row>
    <row r="820" spans="1:5" x14ac:dyDescent="0.25">
      <c r="A820" s="22">
        <v>-14.15</v>
      </c>
      <c r="B820" s="22">
        <v>69561.91</v>
      </c>
      <c r="D820" s="77">
        <v>-14.15</v>
      </c>
      <c r="E820" s="77">
        <v>347809.55</v>
      </c>
    </row>
    <row r="821" spans="1:5" x14ac:dyDescent="0.25">
      <c r="A821" s="22">
        <v>-14.1</v>
      </c>
      <c r="B821" s="22">
        <v>69367.78</v>
      </c>
      <c r="D821" s="77">
        <v>-14.1</v>
      </c>
      <c r="E821" s="77">
        <v>346838.9</v>
      </c>
    </row>
    <row r="822" spans="1:5" x14ac:dyDescent="0.25">
      <c r="A822" s="22">
        <v>-14.05</v>
      </c>
      <c r="B822" s="22">
        <v>69174.25</v>
      </c>
      <c r="D822" s="77">
        <v>-14.05</v>
      </c>
      <c r="E822" s="77">
        <v>345871.25</v>
      </c>
    </row>
    <row r="823" spans="1:5" x14ac:dyDescent="0.25">
      <c r="A823" s="22">
        <v>-14</v>
      </c>
      <c r="B823" s="22">
        <v>68981.320000000007</v>
      </c>
      <c r="D823" s="77">
        <v>-14</v>
      </c>
      <c r="E823" s="77">
        <v>344906.6</v>
      </c>
    </row>
    <row r="824" spans="1:5" x14ac:dyDescent="0.25">
      <c r="A824" s="22">
        <v>-13.95</v>
      </c>
      <c r="B824" s="22">
        <v>68788.990000000005</v>
      </c>
      <c r="D824" s="77">
        <v>-13.95</v>
      </c>
      <c r="E824" s="77">
        <v>343944.95</v>
      </c>
    </row>
    <row r="825" spans="1:5" x14ac:dyDescent="0.25">
      <c r="A825" s="22">
        <v>-13.9</v>
      </c>
      <c r="B825" s="22">
        <v>68597.259999999995</v>
      </c>
      <c r="D825" s="77">
        <v>-13.9</v>
      </c>
      <c r="E825" s="77">
        <v>342986.3</v>
      </c>
    </row>
    <row r="826" spans="1:5" x14ac:dyDescent="0.25">
      <c r="A826" s="22">
        <v>-13.85</v>
      </c>
      <c r="B826" s="22">
        <v>68406.13</v>
      </c>
      <c r="D826" s="77">
        <v>-13.85</v>
      </c>
      <c r="E826" s="77">
        <v>342030.65</v>
      </c>
    </row>
    <row r="827" spans="1:5" x14ac:dyDescent="0.25">
      <c r="A827" s="22">
        <v>-13.8</v>
      </c>
      <c r="B827" s="22">
        <v>68215.59</v>
      </c>
      <c r="D827" s="77">
        <v>-13.8</v>
      </c>
      <c r="E827" s="77">
        <v>341077.95</v>
      </c>
    </row>
    <row r="828" spans="1:5" x14ac:dyDescent="0.25">
      <c r="A828" s="22">
        <v>-13.75</v>
      </c>
      <c r="B828" s="22">
        <v>68025.64</v>
      </c>
      <c r="D828" s="77">
        <v>-13.75</v>
      </c>
      <c r="E828" s="77">
        <v>340128.2</v>
      </c>
    </row>
    <row r="829" spans="1:5" x14ac:dyDescent="0.25">
      <c r="A829" s="22">
        <v>-13.7</v>
      </c>
      <c r="B829" s="22">
        <v>67836.28</v>
      </c>
      <c r="D829" s="77">
        <v>-13.7</v>
      </c>
      <c r="E829" s="77">
        <v>339181.4</v>
      </c>
    </row>
    <row r="830" spans="1:5" x14ac:dyDescent="0.25">
      <c r="A830" s="22">
        <v>-13.65</v>
      </c>
      <c r="B830" s="22">
        <v>67647.509999999995</v>
      </c>
      <c r="D830" s="77">
        <v>-13.65</v>
      </c>
      <c r="E830" s="77">
        <v>338237.55</v>
      </c>
    </row>
    <row r="831" spans="1:5" x14ac:dyDescent="0.25">
      <c r="A831" s="22">
        <v>-13.6</v>
      </c>
      <c r="B831" s="22">
        <v>67459.320000000007</v>
      </c>
      <c r="D831" s="77">
        <v>-13.6</v>
      </c>
      <c r="E831" s="77">
        <v>337296.6</v>
      </c>
    </row>
    <row r="832" spans="1:5" x14ac:dyDescent="0.25">
      <c r="A832" s="22">
        <v>-13.55</v>
      </c>
      <c r="B832" s="22">
        <v>67271.72</v>
      </c>
      <c r="D832" s="77">
        <v>-13.55</v>
      </c>
      <c r="E832" s="77">
        <v>336358.6</v>
      </c>
    </row>
    <row r="833" spans="1:5" x14ac:dyDescent="0.25">
      <c r="A833" s="22">
        <v>-13.5</v>
      </c>
      <c r="B833" s="22">
        <v>67084.710000000006</v>
      </c>
      <c r="D833" s="77">
        <v>-13.5</v>
      </c>
      <c r="E833" s="77">
        <v>335423.55</v>
      </c>
    </row>
    <row r="834" spans="1:5" x14ac:dyDescent="0.25">
      <c r="A834" s="22">
        <v>-13.45</v>
      </c>
      <c r="B834" s="22">
        <v>66898.27</v>
      </c>
      <c r="D834" s="77">
        <v>-13.45</v>
      </c>
      <c r="E834" s="77">
        <v>334491.34999999998</v>
      </c>
    </row>
    <row r="835" spans="1:5" x14ac:dyDescent="0.25">
      <c r="A835" s="22">
        <v>-13.4</v>
      </c>
      <c r="B835" s="22">
        <v>66712.41</v>
      </c>
      <c r="D835" s="77">
        <v>-13.4</v>
      </c>
      <c r="E835" s="77">
        <v>333562.05</v>
      </c>
    </row>
    <row r="836" spans="1:5" x14ac:dyDescent="0.25">
      <c r="A836" s="22">
        <v>-13.35</v>
      </c>
      <c r="B836" s="22">
        <v>66527.12</v>
      </c>
      <c r="D836" s="77">
        <v>-13.35</v>
      </c>
      <c r="E836" s="77">
        <v>332635.59999999998</v>
      </c>
    </row>
    <row r="837" spans="1:5" x14ac:dyDescent="0.25">
      <c r="A837" s="22">
        <v>-13.3</v>
      </c>
      <c r="B837" s="22">
        <v>66342.41</v>
      </c>
      <c r="D837" s="77">
        <v>-13.3</v>
      </c>
      <c r="E837" s="77">
        <v>331712.05</v>
      </c>
    </row>
    <row r="838" spans="1:5" x14ac:dyDescent="0.25">
      <c r="A838" s="22">
        <v>-13.25</v>
      </c>
      <c r="B838" s="22">
        <v>66158.27</v>
      </c>
      <c r="D838" s="77">
        <v>-13.25</v>
      </c>
      <c r="E838" s="77">
        <v>330791.34999999998</v>
      </c>
    </row>
    <row r="839" spans="1:5" x14ac:dyDescent="0.25">
      <c r="A839" s="22">
        <v>-13.2</v>
      </c>
      <c r="B839" s="22">
        <v>65974.710000000006</v>
      </c>
      <c r="D839" s="77">
        <v>-13.2</v>
      </c>
      <c r="E839" s="77">
        <v>329873.55</v>
      </c>
    </row>
    <row r="840" spans="1:5" x14ac:dyDescent="0.25">
      <c r="A840" s="22">
        <v>-13.15</v>
      </c>
      <c r="B840" s="22">
        <v>65791.710000000006</v>
      </c>
      <c r="D840" s="77">
        <v>-13.15</v>
      </c>
      <c r="E840" s="77">
        <v>328958.55</v>
      </c>
    </row>
    <row r="841" spans="1:5" x14ac:dyDescent="0.25">
      <c r="A841" s="22">
        <v>-13.1</v>
      </c>
      <c r="B841" s="22">
        <v>65609.27</v>
      </c>
      <c r="D841" s="77">
        <v>-13.1</v>
      </c>
      <c r="E841" s="77">
        <v>328046.34999999998</v>
      </c>
    </row>
    <row r="842" spans="1:5" x14ac:dyDescent="0.25">
      <c r="A842" s="22">
        <v>-13.05</v>
      </c>
      <c r="B842" s="22">
        <v>65427.4</v>
      </c>
      <c r="D842" s="77">
        <v>-13.05</v>
      </c>
      <c r="E842" s="77">
        <v>327137</v>
      </c>
    </row>
    <row r="843" spans="1:5" x14ac:dyDescent="0.25">
      <c r="A843" s="22">
        <v>-13</v>
      </c>
      <c r="B843" s="22">
        <v>65246.1</v>
      </c>
      <c r="D843" s="77">
        <v>-13</v>
      </c>
      <c r="E843" s="77">
        <v>326230.5</v>
      </c>
    </row>
    <row r="844" spans="1:5" x14ac:dyDescent="0.25">
      <c r="A844" s="22">
        <v>-12.95</v>
      </c>
      <c r="B844" s="22">
        <v>65065.35</v>
      </c>
      <c r="D844" s="77">
        <v>-12.95</v>
      </c>
      <c r="E844" s="77">
        <v>325326.75</v>
      </c>
    </row>
    <row r="845" spans="1:5" x14ac:dyDescent="0.25">
      <c r="A845" s="22">
        <v>-12.9</v>
      </c>
      <c r="B845" s="22">
        <v>64885.17</v>
      </c>
      <c r="D845" s="77">
        <v>-12.9</v>
      </c>
      <c r="E845" s="77">
        <v>324425.84999999998</v>
      </c>
    </row>
    <row r="846" spans="1:5" x14ac:dyDescent="0.25">
      <c r="A846" s="22">
        <v>-12.85</v>
      </c>
      <c r="B846" s="22">
        <v>64705.53</v>
      </c>
      <c r="D846" s="77">
        <v>-12.85</v>
      </c>
      <c r="E846" s="77">
        <v>323527.65000000002</v>
      </c>
    </row>
    <row r="847" spans="1:5" x14ac:dyDescent="0.25">
      <c r="A847" s="22">
        <v>-12.8</v>
      </c>
      <c r="B847" s="22">
        <v>64526.46</v>
      </c>
      <c r="D847" s="77">
        <v>-12.8</v>
      </c>
      <c r="E847" s="77">
        <v>322632.3</v>
      </c>
    </row>
    <row r="848" spans="1:5" x14ac:dyDescent="0.25">
      <c r="A848" s="22">
        <v>-12.75</v>
      </c>
      <c r="B848" s="22">
        <v>64347.94</v>
      </c>
      <c r="D848" s="77">
        <v>-12.75</v>
      </c>
      <c r="E848" s="77">
        <v>321739.7</v>
      </c>
    </row>
    <row r="849" spans="1:5" x14ac:dyDescent="0.25">
      <c r="A849" s="22">
        <v>-12.7</v>
      </c>
      <c r="B849" s="22">
        <v>64169.97</v>
      </c>
      <c r="D849" s="77">
        <v>-12.7</v>
      </c>
      <c r="E849" s="77">
        <v>320849.84999999998</v>
      </c>
    </row>
    <row r="850" spans="1:5" x14ac:dyDescent="0.25">
      <c r="A850" s="22">
        <v>-12.65</v>
      </c>
      <c r="B850" s="22">
        <v>63992.54</v>
      </c>
      <c r="D850" s="77">
        <v>-12.65</v>
      </c>
      <c r="E850" s="77">
        <v>319962.7</v>
      </c>
    </row>
    <row r="851" spans="1:5" x14ac:dyDescent="0.25">
      <c r="A851" s="22">
        <v>-12.6</v>
      </c>
      <c r="B851" s="22">
        <v>63815.67</v>
      </c>
      <c r="D851" s="77">
        <v>-12.6</v>
      </c>
      <c r="E851" s="77">
        <v>319078.34999999998</v>
      </c>
    </row>
    <row r="852" spans="1:5" x14ac:dyDescent="0.25">
      <c r="A852" s="22">
        <v>-12.55</v>
      </c>
      <c r="B852" s="22">
        <v>63639.34</v>
      </c>
      <c r="D852" s="77">
        <v>-12.55</v>
      </c>
      <c r="E852" s="77">
        <v>318196.7</v>
      </c>
    </row>
    <row r="853" spans="1:5" x14ac:dyDescent="0.25">
      <c r="A853" s="22">
        <v>-12.5</v>
      </c>
      <c r="B853" s="22">
        <v>63463.55</v>
      </c>
      <c r="D853" s="77">
        <v>-12.5</v>
      </c>
      <c r="E853" s="77">
        <v>317317.75</v>
      </c>
    </row>
    <row r="854" spans="1:5" x14ac:dyDescent="0.25">
      <c r="A854" s="22">
        <v>-12.45</v>
      </c>
      <c r="B854" s="22">
        <v>63288.31</v>
      </c>
      <c r="D854" s="77">
        <v>-12.45</v>
      </c>
      <c r="E854" s="77">
        <v>316441.55</v>
      </c>
    </row>
    <row r="855" spans="1:5" x14ac:dyDescent="0.25">
      <c r="A855" s="22">
        <v>-12.4</v>
      </c>
      <c r="B855" s="22">
        <v>63113.61</v>
      </c>
      <c r="D855" s="77">
        <v>-12.4</v>
      </c>
      <c r="E855" s="77">
        <v>315568.05</v>
      </c>
    </row>
    <row r="856" spans="1:5" x14ac:dyDescent="0.25">
      <c r="A856" s="22">
        <v>-12.35</v>
      </c>
      <c r="B856" s="22">
        <v>62939.44</v>
      </c>
      <c r="D856" s="77">
        <v>-12.35</v>
      </c>
      <c r="E856" s="77">
        <v>314697.2</v>
      </c>
    </row>
    <row r="857" spans="1:5" x14ac:dyDescent="0.25">
      <c r="A857" s="22">
        <v>-12.3</v>
      </c>
      <c r="B857" s="22">
        <v>62765.81</v>
      </c>
      <c r="D857" s="77">
        <v>-12.3</v>
      </c>
      <c r="E857" s="77">
        <v>313829.05</v>
      </c>
    </row>
    <row r="858" spans="1:5" x14ac:dyDescent="0.25">
      <c r="A858" s="22">
        <v>-12.25</v>
      </c>
      <c r="B858" s="22">
        <v>62592.72</v>
      </c>
      <c r="D858" s="77">
        <v>-12.25</v>
      </c>
      <c r="E858" s="77">
        <v>312963.59999999998</v>
      </c>
    </row>
    <row r="859" spans="1:5" x14ac:dyDescent="0.25">
      <c r="A859" s="22">
        <v>-12.2</v>
      </c>
      <c r="B859" s="22">
        <v>62420.160000000003</v>
      </c>
      <c r="D859" s="77">
        <v>-12.2</v>
      </c>
      <c r="E859" s="77">
        <v>312100.8</v>
      </c>
    </row>
    <row r="860" spans="1:5" x14ac:dyDescent="0.25">
      <c r="A860" s="22">
        <v>-12.15</v>
      </c>
      <c r="B860" s="22">
        <v>62248.13</v>
      </c>
      <c r="D860" s="77">
        <v>-12.15</v>
      </c>
      <c r="E860" s="77">
        <v>311240.65000000002</v>
      </c>
    </row>
    <row r="861" spans="1:5" x14ac:dyDescent="0.25">
      <c r="A861" s="22">
        <v>-12.1</v>
      </c>
      <c r="B861" s="22">
        <v>62076.62</v>
      </c>
      <c r="D861" s="77">
        <v>-12.1</v>
      </c>
      <c r="E861" s="77">
        <v>310383.09999999998</v>
      </c>
    </row>
    <row r="862" spans="1:5" x14ac:dyDescent="0.25">
      <c r="A862" s="22">
        <v>-12.05</v>
      </c>
      <c r="B862" s="22">
        <v>61905.65</v>
      </c>
      <c r="D862" s="77">
        <v>-12.05</v>
      </c>
      <c r="E862" s="77">
        <v>309528.25</v>
      </c>
    </row>
    <row r="863" spans="1:5" x14ac:dyDescent="0.25">
      <c r="A863" s="22">
        <v>-12</v>
      </c>
      <c r="B863" s="22">
        <v>61735.199999999997</v>
      </c>
      <c r="D863" s="77">
        <v>-12</v>
      </c>
      <c r="E863" s="77">
        <v>308676</v>
      </c>
    </row>
    <row r="864" spans="1:5" x14ac:dyDescent="0.25">
      <c r="A864" s="22">
        <v>-11.95</v>
      </c>
      <c r="B864" s="22">
        <v>61565.279999999999</v>
      </c>
      <c r="D864" s="77">
        <v>-11.95</v>
      </c>
      <c r="E864" s="77">
        <v>307826.40000000002</v>
      </c>
    </row>
    <row r="865" spans="1:5" x14ac:dyDescent="0.25">
      <c r="A865" s="22">
        <v>-11.9</v>
      </c>
      <c r="B865" s="22">
        <v>61395.88</v>
      </c>
      <c r="D865" s="77">
        <v>-11.9</v>
      </c>
      <c r="E865" s="77">
        <v>306979.40000000002</v>
      </c>
    </row>
    <row r="866" spans="1:5" x14ac:dyDescent="0.25">
      <c r="A866" s="22">
        <v>-11.85</v>
      </c>
      <c r="B866" s="22">
        <v>61226.99</v>
      </c>
      <c r="D866" s="77">
        <v>-11.85</v>
      </c>
      <c r="E866" s="77">
        <v>306134.95</v>
      </c>
    </row>
    <row r="867" spans="1:5" x14ac:dyDescent="0.25">
      <c r="A867" s="22">
        <v>-11.8</v>
      </c>
      <c r="B867" s="22">
        <v>61058.63</v>
      </c>
      <c r="D867" s="77">
        <v>-11.8</v>
      </c>
      <c r="E867" s="77">
        <v>305293.15000000002</v>
      </c>
    </row>
    <row r="868" spans="1:5" x14ac:dyDescent="0.25">
      <c r="A868" s="22">
        <v>-11.75</v>
      </c>
      <c r="B868" s="22">
        <v>60890.78</v>
      </c>
      <c r="D868" s="77">
        <v>-11.75</v>
      </c>
      <c r="E868" s="77">
        <v>304453.90000000002</v>
      </c>
    </row>
    <row r="869" spans="1:5" x14ac:dyDescent="0.25">
      <c r="A869" s="22">
        <v>-11.7</v>
      </c>
      <c r="B869" s="22">
        <v>60723.45</v>
      </c>
      <c r="D869" s="77">
        <v>-11.7</v>
      </c>
      <c r="E869" s="77">
        <v>303617.25</v>
      </c>
    </row>
    <row r="870" spans="1:5" x14ac:dyDescent="0.25">
      <c r="A870" s="22">
        <v>-11.65</v>
      </c>
      <c r="B870" s="22">
        <v>60556.63</v>
      </c>
      <c r="D870" s="77">
        <v>-11.65</v>
      </c>
      <c r="E870" s="77">
        <v>302783.15000000002</v>
      </c>
    </row>
    <row r="871" spans="1:5" x14ac:dyDescent="0.25">
      <c r="A871" s="22">
        <v>-11.6</v>
      </c>
      <c r="B871" s="22">
        <v>60390.32</v>
      </c>
      <c r="D871" s="77">
        <v>-11.6</v>
      </c>
      <c r="E871" s="77">
        <v>301951.59999999998</v>
      </c>
    </row>
    <row r="872" spans="1:5" x14ac:dyDescent="0.25">
      <c r="A872" s="22">
        <v>-11.55</v>
      </c>
      <c r="B872" s="22">
        <v>60224.53</v>
      </c>
      <c r="D872" s="77">
        <v>-11.55</v>
      </c>
      <c r="E872" s="77">
        <v>301122.65000000002</v>
      </c>
    </row>
    <row r="873" spans="1:5" x14ac:dyDescent="0.25">
      <c r="A873" s="22">
        <v>-11.5</v>
      </c>
      <c r="B873" s="22">
        <v>60059.24</v>
      </c>
      <c r="D873" s="77">
        <v>-11.5</v>
      </c>
      <c r="E873" s="77">
        <v>300296.2</v>
      </c>
    </row>
    <row r="874" spans="1:5" x14ac:dyDescent="0.25">
      <c r="A874" s="22">
        <v>-11.45</v>
      </c>
      <c r="B874" s="22">
        <v>59894.46</v>
      </c>
      <c r="D874" s="77">
        <v>-11.45</v>
      </c>
      <c r="E874" s="77">
        <v>299472.3</v>
      </c>
    </row>
    <row r="875" spans="1:5" x14ac:dyDescent="0.25">
      <c r="A875" s="22">
        <v>-11.4</v>
      </c>
      <c r="B875" s="22">
        <v>59730.18</v>
      </c>
      <c r="D875" s="77">
        <v>-11.4</v>
      </c>
      <c r="E875" s="77">
        <v>298650.90000000002</v>
      </c>
    </row>
    <row r="876" spans="1:5" x14ac:dyDescent="0.25">
      <c r="A876" s="22">
        <v>-11.35</v>
      </c>
      <c r="B876" s="22">
        <v>59566.400000000001</v>
      </c>
      <c r="D876" s="77">
        <v>-11.35</v>
      </c>
      <c r="E876" s="77">
        <v>297832</v>
      </c>
    </row>
    <row r="877" spans="1:5" x14ac:dyDescent="0.25">
      <c r="A877" s="22">
        <v>-11.3</v>
      </c>
      <c r="B877" s="22">
        <v>59403.13</v>
      </c>
      <c r="D877" s="77">
        <v>-11.3</v>
      </c>
      <c r="E877" s="77">
        <v>297015.65000000002</v>
      </c>
    </row>
    <row r="878" spans="1:5" x14ac:dyDescent="0.25">
      <c r="A878" s="22">
        <v>-11.25</v>
      </c>
      <c r="B878" s="22">
        <v>59240.36</v>
      </c>
      <c r="D878" s="77">
        <v>-11.25</v>
      </c>
      <c r="E878" s="77">
        <v>296201.8</v>
      </c>
    </row>
    <row r="879" spans="1:5" x14ac:dyDescent="0.25">
      <c r="A879" s="22">
        <v>-11.2</v>
      </c>
      <c r="B879" s="22">
        <v>59078.080000000002</v>
      </c>
      <c r="D879" s="77">
        <v>-11.2</v>
      </c>
      <c r="E879" s="77">
        <v>295390.40000000002</v>
      </c>
    </row>
    <row r="880" spans="1:5" x14ac:dyDescent="0.25">
      <c r="A880" s="22">
        <v>-11.15</v>
      </c>
      <c r="B880" s="22">
        <v>58916.3</v>
      </c>
      <c r="D880" s="77">
        <v>-11.15</v>
      </c>
      <c r="E880" s="77">
        <v>294581.5</v>
      </c>
    </row>
    <row r="881" spans="1:5" x14ac:dyDescent="0.25">
      <c r="A881" s="22">
        <v>-11.1</v>
      </c>
      <c r="B881" s="22">
        <v>58755.02</v>
      </c>
      <c r="D881" s="77">
        <v>-11.1</v>
      </c>
      <c r="E881" s="77">
        <v>293775.09999999998</v>
      </c>
    </row>
    <row r="882" spans="1:5" x14ac:dyDescent="0.25">
      <c r="A882" s="22">
        <v>-11.05</v>
      </c>
      <c r="B882" s="22">
        <v>58594.23</v>
      </c>
      <c r="D882" s="77">
        <v>-11.05</v>
      </c>
      <c r="E882" s="77">
        <v>292971.15000000002</v>
      </c>
    </row>
    <row r="883" spans="1:5" x14ac:dyDescent="0.25">
      <c r="A883" s="22">
        <v>-11</v>
      </c>
      <c r="B883" s="22">
        <v>58433.93</v>
      </c>
      <c r="D883" s="77">
        <v>-11</v>
      </c>
      <c r="E883" s="77">
        <v>292169.65000000002</v>
      </c>
    </row>
    <row r="884" spans="1:5" x14ac:dyDescent="0.25">
      <c r="A884" s="22">
        <v>-10.95</v>
      </c>
      <c r="B884" s="22">
        <v>58274.11</v>
      </c>
      <c r="D884" s="77">
        <v>-10.95</v>
      </c>
      <c r="E884" s="77">
        <v>291370.55</v>
      </c>
    </row>
    <row r="885" spans="1:5" x14ac:dyDescent="0.25">
      <c r="A885" s="22">
        <v>-10.9</v>
      </c>
      <c r="B885" s="22">
        <v>58114.79</v>
      </c>
      <c r="D885" s="77">
        <v>-10.9</v>
      </c>
      <c r="E885" s="77">
        <v>290573.95</v>
      </c>
    </row>
    <row r="886" spans="1:5" x14ac:dyDescent="0.25">
      <c r="A886" s="22">
        <v>-10.85</v>
      </c>
      <c r="B886" s="22">
        <v>57955.96</v>
      </c>
      <c r="D886" s="77">
        <v>-10.85</v>
      </c>
      <c r="E886" s="77">
        <v>289779.8</v>
      </c>
    </row>
    <row r="887" spans="1:5" x14ac:dyDescent="0.25">
      <c r="A887" s="22">
        <v>-10.8</v>
      </c>
      <c r="B887" s="22">
        <v>57797.599999999999</v>
      </c>
      <c r="D887" s="77">
        <v>-10.8</v>
      </c>
      <c r="E887" s="77">
        <v>288988</v>
      </c>
    </row>
    <row r="888" spans="1:5" x14ac:dyDescent="0.25">
      <c r="A888" s="22">
        <v>-10.75</v>
      </c>
      <c r="B888" s="22">
        <v>57639.74</v>
      </c>
      <c r="D888" s="77">
        <v>-10.75</v>
      </c>
      <c r="E888" s="77">
        <v>288198.7</v>
      </c>
    </row>
    <row r="889" spans="1:5" x14ac:dyDescent="0.25">
      <c r="A889" s="22">
        <v>-10.7</v>
      </c>
      <c r="B889" s="22">
        <v>57482.35</v>
      </c>
      <c r="D889" s="77">
        <v>-10.7</v>
      </c>
      <c r="E889" s="77">
        <v>287411.75</v>
      </c>
    </row>
    <row r="890" spans="1:5" x14ac:dyDescent="0.25">
      <c r="A890" s="22">
        <v>-10.65</v>
      </c>
      <c r="B890" s="22">
        <v>57325.440000000002</v>
      </c>
      <c r="D890" s="77">
        <v>-10.65</v>
      </c>
      <c r="E890" s="77">
        <v>286627.20000000001</v>
      </c>
    </row>
    <row r="891" spans="1:5" x14ac:dyDescent="0.25">
      <c r="A891" s="22">
        <v>-10.6</v>
      </c>
      <c r="B891" s="22">
        <v>57169.01</v>
      </c>
      <c r="D891" s="77">
        <v>-10.6</v>
      </c>
      <c r="E891" s="77">
        <v>285845.05</v>
      </c>
    </row>
    <row r="892" spans="1:5" x14ac:dyDescent="0.25">
      <c r="A892" s="22">
        <v>-10.55</v>
      </c>
      <c r="B892" s="22">
        <v>57013.06</v>
      </c>
      <c r="D892" s="77">
        <v>-10.55</v>
      </c>
      <c r="E892" s="77">
        <v>285065.3</v>
      </c>
    </row>
    <row r="893" spans="1:5" x14ac:dyDescent="0.25">
      <c r="A893" s="22">
        <v>-10.5</v>
      </c>
      <c r="B893" s="22">
        <v>56857.59</v>
      </c>
      <c r="D893" s="77">
        <v>-10.5</v>
      </c>
      <c r="E893" s="77">
        <v>284287.95</v>
      </c>
    </row>
    <row r="894" spans="1:5" x14ac:dyDescent="0.25">
      <c r="A894" s="22">
        <v>-10.45</v>
      </c>
      <c r="B894" s="22">
        <v>56702.58</v>
      </c>
      <c r="D894" s="77">
        <v>-10.45</v>
      </c>
      <c r="E894" s="77">
        <v>283512.90000000002</v>
      </c>
    </row>
    <row r="895" spans="1:5" x14ac:dyDescent="0.25">
      <c r="A895" s="22">
        <v>-10.4</v>
      </c>
      <c r="B895" s="22">
        <v>56548.05</v>
      </c>
      <c r="D895" s="77">
        <v>-10.4</v>
      </c>
      <c r="E895" s="77">
        <v>282740.25</v>
      </c>
    </row>
    <row r="896" spans="1:5" x14ac:dyDescent="0.25">
      <c r="A896" s="22">
        <v>-10.35</v>
      </c>
      <c r="B896" s="22">
        <v>56393.99</v>
      </c>
      <c r="D896" s="77">
        <v>-10.35</v>
      </c>
      <c r="E896" s="77">
        <v>281969.95</v>
      </c>
    </row>
    <row r="897" spans="1:5" x14ac:dyDescent="0.25">
      <c r="A897" s="22">
        <v>-10.3</v>
      </c>
      <c r="B897" s="22">
        <v>56240.4</v>
      </c>
      <c r="D897" s="77">
        <v>-10.3</v>
      </c>
      <c r="E897" s="77">
        <v>281202</v>
      </c>
    </row>
    <row r="898" spans="1:5" x14ac:dyDescent="0.25">
      <c r="A898" s="22">
        <v>-10.25</v>
      </c>
      <c r="B898" s="22">
        <v>56087.27</v>
      </c>
      <c r="D898" s="77">
        <v>-10.25</v>
      </c>
      <c r="E898" s="77">
        <v>280436.34999999998</v>
      </c>
    </row>
    <row r="899" spans="1:5" x14ac:dyDescent="0.25">
      <c r="A899" s="22">
        <v>-10.199999999999999</v>
      </c>
      <c r="B899" s="22">
        <v>55934.61</v>
      </c>
      <c r="D899" s="77">
        <v>-10.199999999999999</v>
      </c>
      <c r="E899" s="77">
        <v>279673.05</v>
      </c>
    </row>
    <row r="900" spans="1:5" x14ac:dyDescent="0.25">
      <c r="A900" s="22">
        <v>-10.15</v>
      </c>
      <c r="B900" s="22">
        <v>55782.42</v>
      </c>
      <c r="D900" s="77">
        <v>-10.15</v>
      </c>
      <c r="E900" s="77">
        <v>278912.09999999998</v>
      </c>
    </row>
    <row r="901" spans="1:5" x14ac:dyDescent="0.25">
      <c r="A901" s="22">
        <v>-10.1</v>
      </c>
      <c r="B901" s="22">
        <v>55630.69</v>
      </c>
      <c r="D901" s="77">
        <v>-10.1</v>
      </c>
      <c r="E901" s="77">
        <v>278153.45</v>
      </c>
    </row>
    <row r="902" spans="1:5" x14ac:dyDescent="0.25">
      <c r="A902" s="22">
        <v>-10.050000000000001</v>
      </c>
      <c r="B902" s="22">
        <v>55479.41</v>
      </c>
      <c r="D902" s="77">
        <v>-10.050000000000001</v>
      </c>
      <c r="E902" s="77">
        <v>277397.05</v>
      </c>
    </row>
    <row r="903" spans="1:5" x14ac:dyDescent="0.25">
      <c r="A903" s="22">
        <v>-10</v>
      </c>
      <c r="B903" s="22">
        <v>55328.6</v>
      </c>
      <c r="D903" s="77">
        <v>-10</v>
      </c>
      <c r="E903" s="77">
        <v>276643</v>
      </c>
    </row>
    <row r="904" spans="1:5" x14ac:dyDescent="0.25">
      <c r="A904" s="22">
        <v>-9.9499999999999993</v>
      </c>
      <c r="B904" s="22">
        <v>55178.25</v>
      </c>
      <c r="D904" s="77">
        <v>-9.9499999999999993</v>
      </c>
      <c r="E904" s="77">
        <v>275891.25</v>
      </c>
    </row>
    <row r="905" spans="1:5" x14ac:dyDescent="0.25">
      <c r="A905" s="22">
        <v>-9.9</v>
      </c>
      <c r="B905" s="22">
        <v>55028.35</v>
      </c>
      <c r="D905" s="77">
        <v>-9.9</v>
      </c>
      <c r="E905" s="77">
        <v>275141.75</v>
      </c>
    </row>
    <row r="906" spans="1:5" x14ac:dyDescent="0.25">
      <c r="A906" s="22">
        <v>-9.85</v>
      </c>
      <c r="B906" s="22">
        <v>54878.91</v>
      </c>
      <c r="D906" s="77">
        <v>-9.85</v>
      </c>
      <c r="E906" s="77">
        <v>274394.55</v>
      </c>
    </row>
    <row r="907" spans="1:5" x14ac:dyDescent="0.25">
      <c r="A907" s="22">
        <v>-9.8000000000000007</v>
      </c>
      <c r="B907" s="22">
        <v>54729.919999999998</v>
      </c>
      <c r="D907" s="77">
        <v>-9.8000000000000007</v>
      </c>
      <c r="E907" s="77">
        <v>273649.59999999998</v>
      </c>
    </row>
    <row r="908" spans="1:5" x14ac:dyDescent="0.25">
      <c r="A908" s="22">
        <v>-9.75</v>
      </c>
      <c r="B908" s="22">
        <v>54581.38</v>
      </c>
      <c r="D908" s="77">
        <v>-9.75</v>
      </c>
      <c r="E908" s="77">
        <v>272906.90000000002</v>
      </c>
    </row>
    <row r="909" spans="1:5" x14ac:dyDescent="0.25">
      <c r="A909" s="22">
        <v>-9.6999999999999993</v>
      </c>
      <c r="B909" s="22">
        <v>54433.29</v>
      </c>
      <c r="D909" s="77">
        <v>-9.6999999999999993</v>
      </c>
      <c r="E909" s="77">
        <v>272166.45</v>
      </c>
    </row>
    <row r="910" spans="1:5" x14ac:dyDescent="0.25">
      <c r="A910" s="22">
        <v>-9.65</v>
      </c>
      <c r="B910" s="22">
        <v>54285.65</v>
      </c>
      <c r="D910" s="77">
        <v>-9.65</v>
      </c>
      <c r="E910" s="77">
        <v>271428.25</v>
      </c>
    </row>
    <row r="911" spans="1:5" x14ac:dyDescent="0.25">
      <c r="A911" s="22">
        <v>-9.6</v>
      </c>
      <c r="B911" s="22">
        <v>54138.46</v>
      </c>
      <c r="D911" s="77">
        <v>-9.6</v>
      </c>
      <c r="E911" s="77">
        <v>270692.3</v>
      </c>
    </row>
    <row r="912" spans="1:5" x14ac:dyDescent="0.25">
      <c r="A912" s="22">
        <v>-9.5500000000000007</v>
      </c>
      <c r="B912" s="22">
        <v>53991.72</v>
      </c>
      <c r="D912" s="77">
        <v>-9.5500000000000007</v>
      </c>
      <c r="E912" s="77">
        <v>269958.59999999998</v>
      </c>
    </row>
    <row r="913" spans="1:5" x14ac:dyDescent="0.25">
      <c r="A913" s="22">
        <v>-9.5</v>
      </c>
      <c r="B913" s="22">
        <v>53845.42</v>
      </c>
      <c r="D913" s="77">
        <v>-9.5</v>
      </c>
      <c r="E913" s="77">
        <v>269227.09999999998</v>
      </c>
    </row>
    <row r="914" spans="1:5" x14ac:dyDescent="0.25">
      <c r="A914" s="22">
        <v>-9.4499999999999993</v>
      </c>
      <c r="B914" s="22">
        <v>53699.56</v>
      </c>
      <c r="D914" s="77">
        <v>-9.4499999999999993</v>
      </c>
      <c r="E914" s="77">
        <v>268497.8</v>
      </c>
    </row>
    <row r="915" spans="1:5" x14ac:dyDescent="0.25">
      <c r="A915" s="22">
        <v>-9.4</v>
      </c>
      <c r="B915" s="22">
        <v>53554.14</v>
      </c>
      <c r="D915" s="77">
        <v>-9.4</v>
      </c>
      <c r="E915" s="77">
        <v>267770.7</v>
      </c>
    </row>
    <row r="916" spans="1:5" x14ac:dyDescent="0.25">
      <c r="A916" s="22">
        <v>-9.35</v>
      </c>
      <c r="B916" s="22">
        <v>53409.17</v>
      </c>
      <c r="D916" s="77">
        <v>-9.35</v>
      </c>
      <c r="E916" s="77">
        <v>267045.84999999998</v>
      </c>
    </row>
    <row r="917" spans="1:5" x14ac:dyDescent="0.25">
      <c r="A917" s="22">
        <v>-9.3000000000000007</v>
      </c>
      <c r="B917" s="22">
        <v>53264.63</v>
      </c>
      <c r="D917" s="77">
        <v>-9.3000000000000007</v>
      </c>
      <c r="E917" s="77">
        <v>266323.15000000002</v>
      </c>
    </row>
    <row r="918" spans="1:5" x14ac:dyDescent="0.25">
      <c r="A918" s="22">
        <v>-9.25</v>
      </c>
      <c r="B918" s="22">
        <v>53120.53</v>
      </c>
      <c r="D918" s="77">
        <v>-9.25</v>
      </c>
      <c r="E918" s="77">
        <v>265602.65000000002</v>
      </c>
    </row>
    <row r="919" spans="1:5" x14ac:dyDescent="0.25">
      <c r="A919" s="22">
        <v>-9.1999999999999993</v>
      </c>
      <c r="B919" s="22">
        <v>52976.86</v>
      </c>
      <c r="D919" s="77">
        <v>-9.1999999999999993</v>
      </c>
      <c r="E919" s="77">
        <v>264884.3</v>
      </c>
    </row>
    <row r="920" spans="1:5" x14ac:dyDescent="0.25">
      <c r="A920" s="22">
        <v>-9.15</v>
      </c>
      <c r="B920" s="22">
        <v>52833.63</v>
      </c>
      <c r="D920" s="77">
        <v>-9.15</v>
      </c>
      <c r="E920" s="77">
        <v>264168.15000000002</v>
      </c>
    </row>
    <row r="921" spans="1:5" x14ac:dyDescent="0.25">
      <c r="A921" s="22">
        <v>-9.1</v>
      </c>
      <c r="B921" s="22">
        <v>52690.83</v>
      </c>
      <c r="D921" s="77">
        <v>-9.1</v>
      </c>
      <c r="E921" s="77">
        <v>263454.15000000002</v>
      </c>
    </row>
    <row r="922" spans="1:5" x14ac:dyDescent="0.25">
      <c r="A922" s="22">
        <v>-9.0500000000000007</v>
      </c>
      <c r="B922" s="22">
        <v>52548.47</v>
      </c>
      <c r="D922" s="77">
        <v>-9.0500000000000007</v>
      </c>
      <c r="E922" s="77">
        <v>262742.34999999998</v>
      </c>
    </row>
    <row r="923" spans="1:5" x14ac:dyDescent="0.25">
      <c r="A923" s="22">
        <v>-9</v>
      </c>
      <c r="B923" s="22">
        <v>52406.53</v>
      </c>
      <c r="D923" s="77">
        <v>-9</v>
      </c>
      <c r="E923" s="77">
        <v>262032.65</v>
      </c>
    </row>
    <row r="924" spans="1:5" x14ac:dyDescent="0.25">
      <c r="A924" s="22">
        <v>-8.9499999999999993</v>
      </c>
      <c r="B924" s="22">
        <v>52265.02</v>
      </c>
      <c r="D924" s="77">
        <v>-8.9499999999999993</v>
      </c>
      <c r="E924" s="77">
        <v>261325.1</v>
      </c>
    </row>
    <row r="925" spans="1:5" x14ac:dyDescent="0.25">
      <c r="A925" s="22">
        <v>-8.9</v>
      </c>
      <c r="B925" s="22">
        <v>52123.94</v>
      </c>
      <c r="D925" s="77">
        <v>-8.9</v>
      </c>
      <c r="E925" s="77">
        <v>260619.7</v>
      </c>
    </row>
    <row r="926" spans="1:5" x14ac:dyDescent="0.25">
      <c r="A926" s="22">
        <v>-8.85</v>
      </c>
      <c r="B926" s="22">
        <v>51983.28</v>
      </c>
      <c r="D926" s="77">
        <v>-8.85</v>
      </c>
      <c r="E926" s="77">
        <v>259916.4</v>
      </c>
    </row>
    <row r="927" spans="1:5" x14ac:dyDescent="0.25">
      <c r="A927" s="22">
        <v>-8.8000000000000007</v>
      </c>
      <c r="B927" s="22">
        <v>51843.05</v>
      </c>
      <c r="D927" s="77">
        <v>-8.8000000000000007</v>
      </c>
      <c r="E927" s="77">
        <v>259215.25</v>
      </c>
    </row>
    <row r="928" spans="1:5" x14ac:dyDescent="0.25">
      <c r="A928" s="22">
        <v>-8.75</v>
      </c>
      <c r="B928" s="22">
        <v>51703.24</v>
      </c>
      <c r="D928" s="77">
        <v>-8.75</v>
      </c>
      <c r="E928" s="77">
        <v>258516.2</v>
      </c>
    </row>
    <row r="929" spans="1:5" x14ac:dyDescent="0.25">
      <c r="A929" s="22">
        <v>-8.6999999999999993</v>
      </c>
      <c r="B929" s="22">
        <v>51563.85</v>
      </c>
      <c r="D929" s="77">
        <v>-8.6999999999999993</v>
      </c>
      <c r="E929" s="77">
        <v>257819.25</v>
      </c>
    </row>
    <row r="930" spans="1:5" x14ac:dyDescent="0.25">
      <c r="A930" s="22">
        <v>-8.65</v>
      </c>
      <c r="B930" s="22">
        <v>51424.88</v>
      </c>
      <c r="D930" s="77">
        <v>-8.65</v>
      </c>
      <c r="E930" s="77">
        <v>257124.4</v>
      </c>
    </row>
    <row r="931" spans="1:5" x14ac:dyDescent="0.25">
      <c r="A931" s="22">
        <v>-8.6</v>
      </c>
      <c r="B931" s="22">
        <v>51286.33</v>
      </c>
      <c r="D931" s="77">
        <v>-8.6</v>
      </c>
      <c r="E931" s="77">
        <v>256431.65</v>
      </c>
    </row>
    <row r="932" spans="1:5" x14ac:dyDescent="0.25">
      <c r="A932" s="22">
        <v>-8.5500000000000007</v>
      </c>
      <c r="B932" s="22">
        <v>51148.2</v>
      </c>
      <c r="D932" s="77">
        <v>-8.5500000000000007</v>
      </c>
      <c r="E932" s="77">
        <v>255741</v>
      </c>
    </row>
    <row r="933" spans="1:5" x14ac:dyDescent="0.25">
      <c r="A933" s="22">
        <v>-8.5</v>
      </c>
      <c r="B933" s="22">
        <v>51010.49</v>
      </c>
      <c r="D933" s="77">
        <v>-8.5</v>
      </c>
      <c r="E933" s="77">
        <v>255052.45</v>
      </c>
    </row>
    <row r="934" spans="1:5" x14ac:dyDescent="0.25">
      <c r="A934" s="22">
        <v>-8.4499999999999993</v>
      </c>
      <c r="B934" s="22">
        <v>50873.18</v>
      </c>
      <c r="D934" s="77">
        <v>-8.4499999999999993</v>
      </c>
      <c r="E934" s="77">
        <v>254365.9</v>
      </c>
    </row>
    <row r="935" spans="1:5" x14ac:dyDescent="0.25">
      <c r="A935" s="22">
        <v>-8.4</v>
      </c>
      <c r="B935" s="22">
        <v>50736.29</v>
      </c>
      <c r="D935" s="77">
        <v>-8.4</v>
      </c>
      <c r="E935" s="77">
        <v>253681.45</v>
      </c>
    </row>
    <row r="936" spans="1:5" x14ac:dyDescent="0.25">
      <c r="A936" s="22">
        <v>-8.35</v>
      </c>
      <c r="B936" s="22">
        <v>50599.82</v>
      </c>
      <c r="D936" s="77">
        <v>-8.35</v>
      </c>
      <c r="E936" s="77">
        <v>252999.1</v>
      </c>
    </row>
    <row r="937" spans="1:5" x14ac:dyDescent="0.25">
      <c r="A937" s="22">
        <v>-8.3000000000000007</v>
      </c>
      <c r="B937" s="22">
        <v>50463.75</v>
      </c>
      <c r="D937" s="77">
        <v>-8.3000000000000007</v>
      </c>
      <c r="E937" s="77">
        <v>252318.75</v>
      </c>
    </row>
    <row r="938" spans="1:5" x14ac:dyDescent="0.25">
      <c r="A938" s="22">
        <v>-8.25</v>
      </c>
      <c r="B938" s="22">
        <v>50328.09</v>
      </c>
      <c r="D938" s="77">
        <v>-8.25</v>
      </c>
      <c r="E938" s="77">
        <v>251640.45</v>
      </c>
    </row>
    <row r="939" spans="1:5" x14ac:dyDescent="0.25">
      <c r="A939" s="22">
        <v>-8.1999999999999993</v>
      </c>
      <c r="B939" s="22">
        <v>50192.84</v>
      </c>
      <c r="D939" s="77">
        <v>-8.1999999999999993</v>
      </c>
      <c r="E939" s="77">
        <v>250964.2</v>
      </c>
    </row>
    <row r="940" spans="1:5" x14ac:dyDescent="0.25">
      <c r="A940" s="22">
        <v>-8.15</v>
      </c>
      <c r="B940" s="22">
        <v>50058</v>
      </c>
      <c r="D940" s="77">
        <v>-8.15</v>
      </c>
      <c r="E940" s="77">
        <v>250290</v>
      </c>
    </row>
    <row r="941" spans="1:5" x14ac:dyDescent="0.25">
      <c r="A941" s="22">
        <v>-8.1</v>
      </c>
      <c r="B941" s="22">
        <v>49923.56</v>
      </c>
      <c r="D941" s="77">
        <v>-8.1</v>
      </c>
      <c r="E941" s="77">
        <v>249617.8</v>
      </c>
    </row>
    <row r="942" spans="1:5" x14ac:dyDescent="0.25">
      <c r="A942" s="22">
        <v>-8.0500000000000007</v>
      </c>
      <c r="B942" s="22">
        <v>49789.52</v>
      </c>
      <c r="D942" s="77">
        <v>-8.0500000000000007</v>
      </c>
      <c r="E942" s="77">
        <v>248947.6</v>
      </c>
    </row>
    <row r="943" spans="1:5" x14ac:dyDescent="0.25">
      <c r="A943" s="22">
        <v>-8</v>
      </c>
      <c r="B943" s="22">
        <v>49655.89</v>
      </c>
      <c r="D943" s="77">
        <v>-8</v>
      </c>
      <c r="E943" s="77">
        <v>248279.45</v>
      </c>
    </row>
    <row r="944" spans="1:5" x14ac:dyDescent="0.25">
      <c r="A944" s="22">
        <v>-7.95</v>
      </c>
      <c r="B944" s="22">
        <v>49522.66</v>
      </c>
      <c r="D944" s="77">
        <v>-7.95</v>
      </c>
      <c r="E944" s="77">
        <v>247613.3</v>
      </c>
    </row>
    <row r="945" spans="1:5" x14ac:dyDescent="0.25">
      <c r="A945" s="22">
        <v>-7.9</v>
      </c>
      <c r="B945" s="22">
        <v>49389.83</v>
      </c>
      <c r="D945" s="77">
        <v>-7.9</v>
      </c>
      <c r="E945" s="77">
        <v>246949.15</v>
      </c>
    </row>
    <row r="946" spans="1:5" x14ac:dyDescent="0.25">
      <c r="A946" s="22">
        <v>-7.85</v>
      </c>
      <c r="B946" s="22">
        <v>49257.39</v>
      </c>
      <c r="D946" s="77">
        <v>-7.85</v>
      </c>
      <c r="E946" s="77">
        <v>246286.95</v>
      </c>
    </row>
    <row r="947" spans="1:5" x14ac:dyDescent="0.25">
      <c r="A947" s="22">
        <v>-7.8</v>
      </c>
      <c r="B947" s="22">
        <v>49125.35</v>
      </c>
      <c r="D947" s="77">
        <v>-7.8</v>
      </c>
      <c r="E947" s="77">
        <v>245626.75</v>
      </c>
    </row>
    <row r="948" spans="1:5" x14ac:dyDescent="0.25">
      <c r="A948" s="22">
        <v>-7.75</v>
      </c>
      <c r="B948" s="22">
        <v>48993.71</v>
      </c>
      <c r="D948" s="77">
        <v>-7.75</v>
      </c>
      <c r="E948" s="77">
        <v>244968.55</v>
      </c>
    </row>
    <row r="949" spans="1:5" x14ac:dyDescent="0.25">
      <c r="A949" s="22">
        <v>-7.7</v>
      </c>
      <c r="B949" s="22">
        <v>48862.47</v>
      </c>
      <c r="D949" s="77">
        <v>-7.7</v>
      </c>
      <c r="E949" s="77">
        <v>244312.35</v>
      </c>
    </row>
    <row r="950" spans="1:5" x14ac:dyDescent="0.25">
      <c r="A950" s="22">
        <v>-7.65</v>
      </c>
      <c r="B950" s="22">
        <v>48731.61</v>
      </c>
      <c r="D950" s="77">
        <v>-7.65</v>
      </c>
      <c r="E950" s="77">
        <v>243658.05</v>
      </c>
    </row>
    <row r="951" spans="1:5" x14ac:dyDescent="0.25">
      <c r="A951" s="22">
        <v>-7.6</v>
      </c>
      <c r="B951" s="22">
        <v>48601.15</v>
      </c>
      <c r="D951" s="77">
        <v>-7.6</v>
      </c>
      <c r="E951" s="77">
        <v>243005.75</v>
      </c>
    </row>
    <row r="952" spans="1:5" x14ac:dyDescent="0.25">
      <c r="A952" s="22">
        <v>-7.55</v>
      </c>
      <c r="B952" s="22">
        <v>48471.08</v>
      </c>
      <c r="D952" s="77">
        <v>-7.55</v>
      </c>
      <c r="E952" s="77">
        <v>242355.4</v>
      </c>
    </row>
    <row r="953" spans="1:5" x14ac:dyDescent="0.25">
      <c r="A953" s="22">
        <v>-7.5</v>
      </c>
      <c r="B953" s="22">
        <v>48341.39</v>
      </c>
      <c r="D953" s="77">
        <v>-7.5</v>
      </c>
      <c r="E953" s="77">
        <v>241706.95</v>
      </c>
    </row>
    <row r="954" spans="1:5" x14ac:dyDescent="0.25">
      <c r="A954" s="22">
        <v>-7.45</v>
      </c>
      <c r="B954" s="22">
        <v>48212.1</v>
      </c>
      <c r="D954" s="77">
        <v>-7.45</v>
      </c>
      <c r="E954" s="77">
        <v>241060.5</v>
      </c>
    </row>
    <row r="955" spans="1:5" x14ac:dyDescent="0.25">
      <c r="A955" s="22">
        <v>-7.4</v>
      </c>
      <c r="B955" s="22">
        <v>48083.19</v>
      </c>
      <c r="D955" s="77">
        <v>-7.4</v>
      </c>
      <c r="E955" s="77">
        <v>240415.95</v>
      </c>
    </row>
    <row r="956" spans="1:5" x14ac:dyDescent="0.25">
      <c r="A956" s="22">
        <v>-7.35</v>
      </c>
      <c r="B956" s="22">
        <v>47954.67</v>
      </c>
      <c r="D956" s="77">
        <v>-7.35</v>
      </c>
      <c r="E956" s="77">
        <v>239773.35</v>
      </c>
    </row>
    <row r="957" spans="1:5" x14ac:dyDescent="0.25">
      <c r="A957" s="22">
        <v>-7.3</v>
      </c>
      <c r="B957" s="22">
        <v>47826.53</v>
      </c>
      <c r="D957" s="77">
        <v>-7.3</v>
      </c>
      <c r="E957" s="77">
        <v>239132.65</v>
      </c>
    </row>
    <row r="958" spans="1:5" x14ac:dyDescent="0.25">
      <c r="A958" s="22">
        <v>-7.25</v>
      </c>
      <c r="B958" s="22">
        <v>47698.77</v>
      </c>
      <c r="D958" s="77">
        <v>-7.25</v>
      </c>
      <c r="E958" s="77">
        <v>238493.85</v>
      </c>
    </row>
    <row r="959" spans="1:5" x14ac:dyDescent="0.25">
      <c r="A959" s="22">
        <v>-7.2</v>
      </c>
      <c r="B959" s="22">
        <v>47571.4</v>
      </c>
      <c r="D959" s="77">
        <v>-7.2</v>
      </c>
      <c r="E959" s="77">
        <v>237857</v>
      </c>
    </row>
    <row r="960" spans="1:5" x14ac:dyDescent="0.25">
      <c r="A960" s="22">
        <v>-7.15</v>
      </c>
      <c r="B960" s="22">
        <v>47444.41</v>
      </c>
      <c r="D960" s="77">
        <v>-7.15</v>
      </c>
      <c r="E960" s="77">
        <v>237222.05</v>
      </c>
    </row>
    <row r="961" spans="1:5" x14ac:dyDescent="0.25">
      <c r="A961" s="22">
        <v>-7.1</v>
      </c>
      <c r="B961" s="22">
        <v>47317.79</v>
      </c>
      <c r="D961" s="77">
        <v>-7.1</v>
      </c>
      <c r="E961" s="77">
        <v>236588.95</v>
      </c>
    </row>
    <row r="962" spans="1:5" x14ac:dyDescent="0.25">
      <c r="A962" s="22">
        <v>-7.05</v>
      </c>
      <c r="B962" s="22">
        <v>47191.56</v>
      </c>
      <c r="D962" s="77">
        <v>-7.05</v>
      </c>
      <c r="E962" s="77">
        <v>235957.8</v>
      </c>
    </row>
    <row r="963" spans="1:5" x14ac:dyDescent="0.25">
      <c r="A963" s="22">
        <v>-7</v>
      </c>
      <c r="B963" s="22">
        <v>47065.7</v>
      </c>
      <c r="D963" s="77">
        <v>-7</v>
      </c>
      <c r="E963" s="77">
        <v>235328.5</v>
      </c>
    </row>
    <row r="964" spans="1:5" x14ac:dyDescent="0.25">
      <c r="A964" s="22">
        <v>-6.95</v>
      </c>
      <c r="B964" s="22">
        <v>46940.21</v>
      </c>
      <c r="D964" s="77">
        <v>-6.95</v>
      </c>
      <c r="E964" s="77">
        <v>234701.05</v>
      </c>
    </row>
    <row r="965" spans="1:5" x14ac:dyDescent="0.25">
      <c r="A965" s="22">
        <v>-6.9</v>
      </c>
      <c r="B965" s="22">
        <v>46815.1</v>
      </c>
      <c r="D965" s="77">
        <v>-6.9</v>
      </c>
      <c r="E965" s="77">
        <v>234075.5</v>
      </c>
    </row>
    <row r="966" spans="1:5" x14ac:dyDescent="0.25">
      <c r="A966" s="22">
        <v>-6.85</v>
      </c>
      <c r="B966" s="22">
        <v>46690.36</v>
      </c>
      <c r="D966" s="77">
        <v>-6.85</v>
      </c>
      <c r="E966" s="77">
        <v>233451.8</v>
      </c>
    </row>
    <row r="967" spans="1:5" x14ac:dyDescent="0.25">
      <c r="A967" s="22">
        <v>-6.8</v>
      </c>
      <c r="B967" s="22">
        <v>46566</v>
      </c>
      <c r="D967" s="77">
        <v>-6.8</v>
      </c>
      <c r="E967" s="77">
        <v>232830</v>
      </c>
    </row>
    <row r="968" spans="1:5" x14ac:dyDescent="0.25">
      <c r="A968" s="22">
        <v>-6.75</v>
      </c>
      <c r="B968" s="22">
        <v>46442</v>
      </c>
      <c r="D968" s="77">
        <v>-6.75</v>
      </c>
      <c r="E968" s="77">
        <v>232210</v>
      </c>
    </row>
    <row r="969" spans="1:5" x14ac:dyDescent="0.25">
      <c r="A969" s="22">
        <v>-6.7</v>
      </c>
      <c r="B969" s="22">
        <v>46318.38</v>
      </c>
      <c r="D969" s="77">
        <v>-6.7</v>
      </c>
      <c r="E969" s="77">
        <v>231591.9</v>
      </c>
    </row>
    <row r="970" spans="1:5" x14ac:dyDescent="0.25">
      <c r="A970" s="22">
        <v>-6.65</v>
      </c>
      <c r="B970" s="22">
        <v>46195.12</v>
      </c>
      <c r="D970" s="77">
        <v>-6.65</v>
      </c>
      <c r="E970" s="77">
        <v>230975.6</v>
      </c>
    </row>
    <row r="971" spans="1:5" x14ac:dyDescent="0.25">
      <c r="A971" s="22">
        <v>-6.6</v>
      </c>
      <c r="B971" s="22">
        <v>46072.23</v>
      </c>
      <c r="D971" s="77">
        <v>-6.6</v>
      </c>
      <c r="E971" s="77">
        <v>230361.15</v>
      </c>
    </row>
    <row r="972" spans="1:5" x14ac:dyDescent="0.25">
      <c r="A972" s="22">
        <v>-6.55</v>
      </c>
      <c r="B972" s="22">
        <v>45949.7</v>
      </c>
      <c r="D972" s="77">
        <v>-6.55</v>
      </c>
      <c r="E972" s="77">
        <v>229748.5</v>
      </c>
    </row>
    <row r="973" spans="1:5" x14ac:dyDescent="0.25">
      <c r="A973" s="22">
        <v>-6.5</v>
      </c>
      <c r="B973" s="22">
        <v>45827.54</v>
      </c>
      <c r="D973" s="77">
        <v>-6.5</v>
      </c>
      <c r="E973" s="77">
        <v>229137.7</v>
      </c>
    </row>
    <row r="974" spans="1:5" x14ac:dyDescent="0.25">
      <c r="A974" s="22">
        <v>-6.45</v>
      </c>
      <c r="B974" s="22">
        <v>45705.74</v>
      </c>
      <c r="D974" s="77">
        <v>-6.45</v>
      </c>
      <c r="E974" s="77">
        <v>228528.7</v>
      </c>
    </row>
    <row r="975" spans="1:5" x14ac:dyDescent="0.25">
      <c r="A975" s="22">
        <v>-6.4</v>
      </c>
      <c r="B975" s="22">
        <v>45584.31</v>
      </c>
      <c r="D975" s="77">
        <v>-6.4</v>
      </c>
      <c r="E975" s="77">
        <v>227921.55</v>
      </c>
    </row>
    <row r="976" spans="1:5" x14ac:dyDescent="0.25">
      <c r="A976" s="22">
        <v>-6.35</v>
      </c>
      <c r="B976" s="22">
        <v>45463.23</v>
      </c>
      <c r="D976" s="77">
        <v>-6.35</v>
      </c>
      <c r="E976" s="77">
        <v>227316.15</v>
      </c>
    </row>
    <row r="977" spans="1:5" x14ac:dyDescent="0.25">
      <c r="A977" s="22">
        <v>-6.3</v>
      </c>
      <c r="B977" s="22">
        <v>45342.52</v>
      </c>
      <c r="D977" s="77">
        <v>-6.3</v>
      </c>
      <c r="E977" s="77">
        <v>226712.6</v>
      </c>
    </row>
    <row r="978" spans="1:5" x14ac:dyDescent="0.25">
      <c r="A978" s="22">
        <v>-6.25</v>
      </c>
      <c r="B978" s="22">
        <v>45222.16</v>
      </c>
      <c r="D978" s="77">
        <v>-6.25</v>
      </c>
      <c r="E978" s="77">
        <v>226110.8</v>
      </c>
    </row>
    <row r="979" spans="1:5" x14ac:dyDescent="0.25">
      <c r="A979" s="22">
        <v>-6.2</v>
      </c>
      <c r="B979" s="22">
        <v>45102.16</v>
      </c>
      <c r="D979" s="77">
        <v>-6.2</v>
      </c>
      <c r="E979" s="77">
        <v>225510.8</v>
      </c>
    </row>
    <row r="980" spans="1:5" x14ac:dyDescent="0.25">
      <c r="A980" s="22">
        <v>-6.15</v>
      </c>
      <c r="B980" s="22">
        <v>44982.52</v>
      </c>
      <c r="D980" s="77">
        <v>-6.15</v>
      </c>
      <c r="E980" s="77">
        <v>224912.6</v>
      </c>
    </row>
    <row r="981" spans="1:5" x14ac:dyDescent="0.25">
      <c r="A981" s="22">
        <v>-6.1</v>
      </c>
      <c r="B981" s="22">
        <v>44863.23</v>
      </c>
      <c r="D981" s="77">
        <v>-6.1</v>
      </c>
      <c r="E981" s="77">
        <v>224316.15</v>
      </c>
    </row>
    <row r="982" spans="1:5" x14ac:dyDescent="0.25">
      <c r="A982" s="22">
        <v>-6.05</v>
      </c>
      <c r="B982" s="22">
        <v>44744.3</v>
      </c>
      <c r="D982" s="77">
        <v>-6.05</v>
      </c>
      <c r="E982" s="77">
        <v>223721.5</v>
      </c>
    </row>
    <row r="983" spans="1:5" x14ac:dyDescent="0.25">
      <c r="A983" s="22">
        <v>-6</v>
      </c>
      <c r="B983" s="22">
        <v>44625.72</v>
      </c>
      <c r="D983" s="77">
        <v>-6</v>
      </c>
      <c r="E983" s="77">
        <v>223128.6</v>
      </c>
    </row>
    <row r="984" spans="1:5" x14ac:dyDescent="0.25">
      <c r="A984" s="22">
        <v>-5.95</v>
      </c>
      <c r="B984" s="22">
        <v>44507.49</v>
      </c>
      <c r="D984" s="77">
        <v>-5.95</v>
      </c>
      <c r="E984" s="77">
        <v>222537.45</v>
      </c>
    </row>
    <row r="985" spans="1:5" x14ac:dyDescent="0.25">
      <c r="A985" s="22">
        <v>-5.9</v>
      </c>
      <c r="B985" s="22">
        <v>44389.61</v>
      </c>
      <c r="D985" s="77">
        <v>-5.9</v>
      </c>
      <c r="E985" s="77">
        <v>221948.05</v>
      </c>
    </row>
    <row r="986" spans="1:5" x14ac:dyDescent="0.25">
      <c r="A986" s="22">
        <v>-5.85</v>
      </c>
      <c r="B986" s="22">
        <v>44272.08</v>
      </c>
      <c r="D986" s="77">
        <v>-5.85</v>
      </c>
      <c r="E986" s="77">
        <v>221360.4</v>
      </c>
    </row>
    <row r="987" spans="1:5" x14ac:dyDescent="0.25">
      <c r="A987" s="22">
        <v>-5.8</v>
      </c>
      <c r="B987" s="22">
        <v>44154.89</v>
      </c>
      <c r="D987" s="77">
        <v>-5.8</v>
      </c>
      <c r="E987" s="77">
        <v>220774.45</v>
      </c>
    </row>
    <row r="988" spans="1:5" x14ac:dyDescent="0.25">
      <c r="A988" s="22">
        <v>-5.75</v>
      </c>
      <c r="B988" s="22">
        <v>44038.06</v>
      </c>
      <c r="D988" s="77">
        <v>-5.75</v>
      </c>
      <c r="E988" s="77">
        <v>220190.3</v>
      </c>
    </row>
    <row r="989" spans="1:5" x14ac:dyDescent="0.25">
      <c r="A989" s="22">
        <v>-5.7</v>
      </c>
      <c r="B989" s="22">
        <v>43921.57</v>
      </c>
      <c r="D989" s="77">
        <v>-5.7</v>
      </c>
      <c r="E989" s="77">
        <v>219607.85</v>
      </c>
    </row>
    <row r="990" spans="1:5" x14ac:dyDescent="0.25">
      <c r="A990" s="22">
        <v>-5.65</v>
      </c>
      <c r="B990" s="22">
        <v>43805.43</v>
      </c>
      <c r="D990" s="77">
        <v>-5.65</v>
      </c>
      <c r="E990" s="77">
        <v>219027.15</v>
      </c>
    </row>
    <row r="991" spans="1:5" x14ac:dyDescent="0.25">
      <c r="A991" s="22">
        <v>-5.6</v>
      </c>
      <c r="B991" s="22">
        <v>43689.63</v>
      </c>
      <c r="D991" s="77">
        <v>-5.6</v>
      </c>
      <c r="E991" s="77">
        <v>218448.15</v>
      </c>
    </row>
    <row r="992" spans="1:5" x14ac:dyDescent="0.25">
      <c r="A992" s="22">
        <v>-5.55</v>
      </c>
      <c r="B992" s="22">
        <v>43574.17</v>
      </c>
      <c r="D992" s="77">
        <v>-5.55</v>
      </c>
      <c r="E992" s="77">
        <v>217870.85</v>
      </c>
    </row>
    <row r="993" spans="1:5" x14ac:dyDescent="0.25">
      <c r="A993" s="22">
        <v>-5.5</v>
      </c>
      <c r="B993" s="22">
        <v>43459.05</v>
      </c>
      <c r="D993" s="77">
        <v>-5.5</v>
      </c>
      <c r="E993" s="77">
        <v>217295.25</v>
      </c>
    </row>
    <row r="994" spans="1:5" x14ac:dyDescent="0.25">
      <c r="A994" s="22">
        <v>-5.45</v>
      </c>
      <c r="B994" s="22">
        <v>43344.28</v>
      </c>
      <c r="D994" s="77">
        <v>-5.45</v>
      </c>
      <c r="E994" s="77">
        <v>216721.4</v>
      </c>
    </row>
    <row r="995" spans="1:5" x14ac:dyDescent="0.25">
      <c r="A995" s="22">
        <v>-5.4</v>
      </c>
      <c r="B995" s="22">
        <v>43229.84</v>
      </c>
      <c r="D995" s="77">
        <v>-5.4</v>
      </c>
      <c r="E995" s="77">
        <v>216149.2</v>
      </c>
    </row>
    <row r="996" spans="1:5" x14ac:dyDescent="0.25">
      <c r="A996" s="22">
        <v>-5.35</v>
      </c>
      <c r="B996" s="22">
        <v>43115.74</v>
      </c>
      <c r="D996" s="77">
        <v>-5.35</v>
      </c>
      <c r="E996" s="77">
        <v>215578.7</v>
      </c>
    </row>
    <row r="997" spans="1:5" x14ac:dyDescent="0.25">
      <c r="A997" s="22">
        <v>-5.3</v>
      </c>
      <c r="B997" s="22">
        <v>43001.98</v>
      </c>
      <c r="D997" s="77">
        <v>-5.3</v>
      </c>
      <c r="E997" s="77">
        <v>215009.9</v>
      </c>
    </row>
    <row r="998" spans="1:5" x14ac:dyDescent="0.25">
      <c r="A998" s="22">
        <v>-5.25</v>
      </c>
      <c r="B998" s="22">
        <v>42888.55</v>
      </c>
      <c r="D998" s="77">
        <v>-5.25</v>
      </c>
      <c r="E998" s="77">
        <v>214442.75</v>
      </c>
    </row>
    <row r="999" spans="1:5" x14ac:dyDescent="0.25">
      <c r="A999" s="22">
        <v>-5.2</v>
      </c>
      <c r="B999" s="22">
        <v>42775.46</v>
      </c>
      <c r="D999" s="77">
        <v>-5.2</v>
      </c>
      <c r="E999" s="77">
        <v>213877.3</v>
      </c>
    </row>
    <row r="1000" spans="1:5" x14ac:dyDescent="0.25">
      <c r="A1000" s="22">
        <v>-5.15</v>
      </c>
      <c r="B1000" s="22">
        <v>42662.7</v>
      </c>
      <c r="D1000" s="77">
        <v>-5.15</v>
      </c>
      <c r="E1000" s="77">
        <v>213313.5</v>
      </c>
    </row>
    <row r="1001" spans="1:5" x14ac:dyDescent="0.25">
      <c r="A1001" s="22">
        <v>-5.0999999999999996</v>
      </c>
      <c r="B1001" s="22">
        <v>42550.28</v>
      </c>
      <c r="D1001" s="77">
        <v>-5.0999999999999996</v>
      </c>
      <c r="E1001" s="77">
        <v>212751.4</v>
      </c>
    </row>
    <row r="1002" spans="1:5" x14ac:dyDescent="0.25">
      <c r="A1002" s="22">
        <v>-5.05</v>
      </c>
      <c r="B1002" s="22">
        <v>42438.19</v>
      </c>
      <c r="D1002" s="77">
        <v>-5.05</v>
      </c>
      <c r="E1002" s="77">
        <v>212190.95</v>
      </c>
    </row>
    <row r="1003" spans="1:5" x14ac:dyDescent="0.25">
      <c r="A1003" s="22">
        <v>-5</v>
      </c>
      <c r="B1003" s="22">
        <v>42326.42</v>
      </c>
      <c r="D1003" s="77">
        <v>-5</v>
      </c>
      <c r="E1003" s="77">
        <v>211632.1</v>
      </c>
    </row>
    <row r="1004" spans="1:5" x14ac:dyDescent="0.25">
      <c r="A1004" s="22">
        <v>-4.95</v>
      </c>
      <c r="B1004" s="22">
        <v>42214.99</v>
      </c>
      <c r="D1004" s="77">
        <v>-4.95</v>
      </c>
      <c r="E1004" s="77">
        <v>211074.95</v>
      </c>
    </row>
    <row r="1005" spans="1:5" x14ac:dyDescent="0.25">
      <c r="A1005" s="22">
        <v>-4.9000000000000004</v>
      </c>
      <c r="B1005" s="22">
        <v>42103.88</v>
      </c>
      <c r="D1005" s="77">
        <v>-4.9000000000000004</v>
      </c>
      <c r="E1005" s="77">
        <v>210519.4</v>
      </c>
    </row>
    <row r="1006" spans="1:5" x14ac:dyDescent="0.25">
      <c r="A1006" s="22">
        <v>-4.8499999999999996</v>
      </c>
      <c r="B1006" s="22">
        <v>41993.11</v>
      </c>
      <c r="D1006" s="77">
        <v>-4.8499999999999996</v>
      </c>
      <c r="E1006" s="77">
        <v>209965.55</v>
      </c>
    </row>
    <row r="1007" spans="1:5" x14ac:dyDescent="0.25">
      <c r="A1007" s="22">
        <v>-4.8</v>
      </c>
      <c r="B1007" s="22">
        <v>41882.65</v>
      </c>
      <c r="D1007" s="77">
        <v>-4.8</v>
      </c>
      <c r="E1007" s="77">
        <v>209413.25</v>
      </c>
    </row>
    <row r="1008" spans="1:5" x14ac:dyDescent="0.25">
      <c r="A1008" s="22">
        <v>-4.75</v>
      </c>
      <c r="B1008" s="22">
        <v>41772.53</v>
      </c>
      <c r="D1008" s="77">
        <v>-4.75</v>
      </c>
      <c r="E1008" s="77">
        <v>208862.65</v>
      </c>
    </row>
    <row r="1009" spans="1:5" x14ac:dyDescent="0.25">
      <c r="A1009" s="22">
        <v>-4.7</v>
      </c>
      <c r="B1009" s="22">
        <v>41662.730000000003</v>
      </c>
      <c r="D1009" s="77">
        <v>-4.7</v>
      </c>
      <c r="E1009" s="77">
        <v>208313.65</v>
      </c>
    </row>
    <row r="1010" spans="1:5" x14ac:dyDescent="0.25">
      <c r="A1010" s="22">
        <v>-4.6500000000000004</v>
      </c>
      <c r="B1010" s="22">
        <v>41553.25</v>
      </c>
      <c r="D1010" s="77">
        <v>-4.6500000000000004</v>
      </c>
      <c r="E1010" s="77">
        <v>207766.25</v>
      </c>
    </row>
    <row r="1011" spans="1:5" x14ac:dyDescent="0.25">
      <c r="A1011" s="22">
        <v>-4.5999999999999996</v>
      </c>
      <c r="B1011" s="22">
        <v>41444.089999999997</v>
      </c>
      <c r="D1011" s="77">
        <v>-4.5999999999999996</v>
      </c>
      <c r="E1011" s="77">
        <v>207220.45</v>
      </c>
    </row>
    <row r="1012" spans="1:5" x14ac:dyDescent="0.25">
      <c r="A1012" s="22">
        <v>-4.55</v>
      </c>
      <c r="B1012" s="22">
        <v>41335.25</v>
      </c>
      <c r="D1012" s="77">
        <v>-4.55</v>
      </c>
      <c r="E1012" s="77">
        <v>206676.25</v>
      </c>
    </row>
    <row r="1013" spans="1:5" x14ac:dyDescent="0.25">
      <c r="A1013" s="22">
        <v>-4.5</v>
      </c>
      <c r="B1013" s="22">
        <v>41226.74</v>
      </c>
      <c r="D1013" s="77">
        <v>-4.5</v>
      </c>
      <c r="E1013" s="77">
        <v>206133.7</v>
      </c>
    </row>
    <row r="1014" spans="1:5" x14ac:dyDescent="0.25">
      <c r="A1014" s="22">
        <v>-4.45</v>
      </c>
      <c r="B1014" s="22">
        <v>41118.54</v>
      </c>
      <c r="D1014" s="77">
        <v>-4.45</v>
      </c>
      <c r="E1014" s="77">
        <v>205592.7</v>
      </c>
    </row>
    <row r="1015" spans="1:5" x14ac:dyDescent="0.25">
      <c r="A1015" s="22">
        <v>-4.4000000000000004</v>
      </c>
      <c r="B1015" s="22">
        <v>41010.660000000003</v>
      </c>
      <c r="D1015" s="77">
        <v>-4.4000000000000004</v>
      </c>
      <c r="E1015" s="77">
        <v>205053.3</v>
      </c>
    </row>
    <row r="1016" spans="1:5" x14ac:dyDescent="0.25">
      <c r="A1016" s="22">
        <v>-4.3499999999999996</v>
      </c>
      <c r="B1016" s="22">
        <v>40903.1</v>
      </c>
      <c r="D1016" s="77">
        <v>-4.3499999999999996</v>
      </c>
      <c r="E1016" s="77">
        <v>204515.5</v>
      </c>
    </row>
    <row r="1017" spans="1:5" x14ac:dyDescent="0.25">
      <c r="A1017" s="22">
        <v>-4.3</v>
      </c>
      <c r="B1017" s="22">
        <v>40795.85</v>
      </c>
      <c r="D1017" s="77">
        <v>-4.3</v>
      </c>
      <c r="E1017" s="77">
        <v>203979.25</v>
      </c>
    </row>
    <row r="1018" spans="1:5" x14ac:dyDescent="0.25">
      <c r="A1018" s="22">
        <v>-4.25</v>
      </c>
      <c r="B1018" s="22">
        <v>40688.92</v>
      </c>
      <c r="D1018" s="77">
        <v>-4.25</v>
      </c>
      <c r="E1018" s="77">
        <v>203444.6</v>
      </c>
    </row>
    <row r="1019" spans="1:5" x14ac:dyDescent="0.25">
      <c r="A1019" s="22">
        <v>-4.2</v>
      </c>
      <c r="B1019" s="22">
        <v>40582.300000000003</v>
      </c>
      <c r="D1019" s="77">
        <v>-4.2</v>
      </c>
      <c r="E1019" s="77">
        <v>202911.5</v>
      </c>
    </row>
    <row r="1020" spans="1:5" x14ac:dyDescent="0.25">
      <c r="A1020" s="22">
        <v>-4.1500000000000004</v>
      </c>
      <c r="B1020" s="22">
        <v>40476</v>
      </c>
      <c r="D1020" s="77">
        <v>-4.1500000000000004</v>
      </c>
      <c r="E1020" s="77">
        <v>202380</v>
      </c>
    </row>
    <row r="1021" spans="1:5" x14ac:dyDescent="0.25">
      <c r="A1021" s="22">
        <v>-4.0999999999999996</v>
      </c>
      <c r="B1021" s="22">
        <v>40370</v>
      </c>
      <c r="D1021" s="77">
        <v>-4.0999999999999996</v>
      </c>
      <c r="E1021" s="77">
        <v>201850</v>
      </c>
    </row>
    <row r="1022" spans="1:5" x14ac:dyDescent="0.25">
      <c r="A1022" s="22">
        <v>-4.05</v>
      </c>
      <c r="B1022" s="22">
        <v>40264.32</v>
      </c>
      <c r="D1022" s="77">
        <v>-4.05</v>
      </c>
      <c r="E1022" s="77">
        <v>201321.60000000001</v>
      </c>
    </row>
    <row r="1023" spans="1:5" x14ac:dyDescent="0.25">
      <c r="A1023" s="22">
        <v>-4</v>
      </c>
      <c r="B1023" s="22">
        <v>40158.949999999997</v>
      </c>
      <c r="D1023" s="77">
        <v>-4</v>
      </c>
      <c r="E1023" s="77">
        <v>200794.75</v>
      </c>
    </row>
    <row r="1024" spans="1:5" x14ac:dyDescent="0.25">
      <c r="A1024" s="22">
        <v>-3.95</v>
      </c>
      <c r="B1024" s="22">
        <v>40053.879999999997</v>
      </c>
      <c r="D1024" s="77">
        <v>-3.95</v>
      </c>
      <c r="E1024" s="77">
        <v>200269.4</v>
      </c>
    </row>
    <row r="1025" spans="1:5" x14ac:dyDescent="0.25">
      <c r="A1025" s="22">
        <v>-3.9</v>
      </c>
      <c r="B1025" s="22">
        <v>39949.120000000003</v>
      </c>
      <c r="D1025" s="77">
        <v>-3.9</v>
      </c>
      <c r="E1025" s="77">
        <v>199745.6</v>
      </c>
    </row>
    <row r="1026" spans="1:5" x14ac:dyDescent="0.25">
      <c r="A1026" s="22">
        <v>-3.85</v>
      </c>
      <c r="B1026" s="22">
        <v>39844.67</v>
      </c>
      <c r="D1026" s="77">
        <v>-3.85</v>
      </c>
      <c r="E1026" s="77">
        <v>199223.35</v>
      </c>
    </row>
    <row r="1027" spans="1:5" x14ac:dyDescent="0.25">
      <c r="A1027" s="22">
        <v>-3.8</v>
      </c>
      <c r="B1027" s="22">
        <v>39740.53</v>
      </c>
      <c r="D1027" s="77">
        <v>-3.8</v>
      </c>
      <c r="E1027" s="77">
        <v>198702.65</v>
      </c>
    </row>
    <row r="1028" spans="1:5" x14ac:dyDescent="0.25">
      <c r="A1028" s="22">
        <v>-3.75</v>
      </c>
      <c r="B1028" s="22">
        <v>39636.69</v>
      </c>
      <c r="D1028" s="77">
        <v>-3.75</v>
      </c>
      <c r="E1028" s="77">
        <v>198183.45</v>
      </c>
    </row>
    <row r="1029" spans="1:5" x14ac:dyDescent="0.25">
      <c r="A1029" s="22">
        <v>-3.7</v>
      </c>
      <c r="B1029" s="22">
        <v>39533.15</v>
      </c>
      <c r="D1029" s="77">
        <v>-3.7</v>
      </c>
      <c r="E1029" s="77">
        <v>197665.75</v>
      </c>
    </row>
    <row r="1030" spans="1:5" x14ac:dyDescent="0.25">
      <c r="A1030" s="22">
        <v>-3.65</v>
      </c>
      <c r="B1030" s="22">
        <v>39429.919999999998</v>
      </c>
      <c r="D1030" s="77">
        <v>-3.65</v>
      </c>
      <c r="E1030" s="77">
        <v>197149.6</v>
      </c>
    </row>
    <row r="1031" spans="1:5" x14ac:dyDescent="0.25">
      <c r="A1031" s="22">
        <v>-3.6</v>
      </c>
      <c r="B1031" s="22">
        <v>39326.99</v>
      </c>
      <c r="D1031" s="77">
        <v>-3.6</v>
      </c>
      <c r="E1031" s="77">
        <v>196634.95</v>
      </c>
    </row>
    <row r="1032" spans="1:5" x14ac:dyDescent="0.25">
      <c r="A1032" s="22">
        <v>-3.55</v>
      </c>
      <c r="B1032" s="22">
        <v>39224.36</v>
      </c>
      <c r="D1032" s="77">
        <v>-3.55</v>
      </c>
      <c r="E1032" s="77">
        <v>196121.8</v>
      </c>
    </row>
    <row r="1033" spans="1:5" x14ac:dyDescent="0.25">
      <c r="A1033" s="22">
        <v>-3.5</v>
      </c>
      <c r="B1033" s="22">
        <v>39122.03</v>
      </c>
      <c r="D1033" s="77">
        <v>-3.5</v>
      </c>
      <c r="E1033" s="77">
        <v>195610.15</v>
      </c>
    </row>
    <row r="1034" spans="1:5" x14ac:dyDescent="0.25">
      <c r="A1034" s="22">
        <v>-3.45</v>
      </c>
      <c r="B1034" s="22">
        <v>39020</v>
      </c>
      <c r="D1034" s="77">
        <v>-3.45</v>
      </c>
      <c r="E1034" s="77">
        <v>195100</v>
      </c>
    </row>
    <row r="1035" spans="1:5" x14ac:dyDescent="0.25">
      <c r="A1035" s="22">
        <v>-3.4</v>
      </c>
      <c r="B1035" s="22">
        <v>38918.269999999997</v>
      </c>
      <c r="D1035" s="77">
        <v>-3.4</v>
      </c>
      <c r="E1035" s="77">
        <v>194591.35</v>
      </c>
    </row>
    <row r="1036" spans="1:5" x14ac:dyDescent="0.25">
      <c r="A1036" s="22">
        <v>-3.35</v>
      </c>
      <c r="B1036" s="22">
        <v>38816.83</v>
      </c>
      <c r="D1036" s="77">
        <v>-3.35</v>
      </c>
      <c r="E1036" s="77">
        <v>194084.15</v>
      </c>
    </row>
    <row r="1037" spans="1:5" x14ac:dyDescent="0.25">
      <c r="A1037" s="22">
        <v>-3.3</v>
      </c>
      <c r="B1037" s="22">
        <v>38715.69</v>
      </c>
      <c r="D1037" s="77">
        <v>-3.3</v>
      </c>
      <c r="E1037" s="77">
        <v>193578.45</v>
      </c>
    </row>
    <row r="1038" spans="1:5" x14ac:dyDescent="0.25">
      <c r="A1038" s="22">
        <v>-3.25</v>
      </c>
      <c r="B1038" s="22">
        <v>38614.85</v>
      </c>
      <c r="D1038" s="77">
        <v>-3.25</v>
      </c>
      <c r="E1038" s="77">
        <v>193074.25</v>
      </c>
    </row>
    <row r="1039" spans="1:5" x14ac:dyDescent="0.25">
      <c r="A1039" s="22">
        <v>-3.2</v>
      </c>
      <c r="B1039" s="22">
        <v>38514.29</v>
      </c>
      <c r="D1039" s="77">
        <v>-3.2</v>
      </c>
      <c r="E1039" s="77">
        <v>192571.45</v>
      </c>
    </row>
    <row r="1040" spans="1:5" x14ac:dyDescent="0.25">
      <c r="A1040" s="22">
        <v>-3.15</v>
      </c>
      <c r="B1040" s="22">
        <v>38414.04</v>
      </c>
      <c r="D1040" s="77">
        <v>-3.15</v>
      </c>
      <c r="E1040" s="77">
        <v>192070.2</v>
      </c>
    </row>
    <row r="1041" spans="1:5" x14ac:dyDescent="0.25">
      <c r="A1041" s="22">
        <v>-3.1</v>
      </c>
      <c r="B1041" s="22">
        <v>38314.07</v>
      </c>
      <c r="D1041" s="77">
        <v>-3.1</v>
      </c>
      <c r="E1041" s="77">
        <v>191570.35</v>
      </c>
    </row>
    <row r="1042" spans="1:5" x14ac:dyDescent="0.25">
      <c r="A1042" s="22">
        <v>-3.05</v>
      </c>
      <c r="B1042" s="22">
        <v>38214.400000000001</v>
      </c>
      <c r="D1042" s="77">
        <v>-3.05</v>
      </c>
      <c r="E1042" s="77">
        <v>191072</v>
      </c>
    </row>
    <row r="1043" spans="1:5" x14ac:dyDescent="0.25">
      <c r="A1043" s="22">
        <v>-3</v>
      </c>
      <c r="B1043" s="22">
        <v>38115.019999999997</v>
      </c>
      <c r="D1043" s="77">
        <v>-3</v>
      </c>
      <c r="E1043" s="77">
        <v>190575.1</v>
      </c>
    </row>
    <row r="1044" spans="1:5" x14ac:dyDescent="0.25">
      <c r="A1044" s="22">
        <v>-2.95</v>
      </c>
      <c r="B1044" s="22">
        <v>38015.919999999998</v>
      </c>
      <c r="D1044" s="77">
        <v>-2.95</v>
      </c>
      <c r="E1044" s="77">
        <v>190079.6</v>
      </c>
    </row>
    <row r="1045" spans="1:5" x14ac:dyDescent="0.25">
      <c r="A1045" s="22">
        <v>-2.9</v>
      </c>
      <c r="B1045" s="22">
        <v>37917.120000000003</v>
      </c>
      <c r="D1045" s="77">
        <v>-2.9</v>
      </c>
      <c r="E1045" s="77">
        <v>189585.6</v>
      </c>
    </row>
    <row r="1046" spans="1:5" x14ac:dyDescent="0.25">
      <c r="A1046" s="22">
        <v>-2.85</v>
      </c>
      <c r="B1046" s="22">
        <v>37818.6</v>
      </c>
      <c r="D1046" s="77">
        <v>-2.85</v>
      </c>
      <c r="E1046" s="77">
        <v>189093</v>
      </c>
    </row>
    <row r="1047" spans="1:5" x14ac:dyDescent="0.25">
      <c r="A1047" s="22">
        <v>-2.8</v>
      </c>
      <c r="B1047" s="22">
        <v>37720.370000000003</v>
      </c>
      <c r="D1047" s="77">
        <v>-2.8</v>
      </c>
      <c r="E1047" s="77">
        <v>188601.85</v>
      </c>
    </row>
    <row r="1048" spans="1:5" x14ac:dyDescent="0.25">
      <c r="A1048" s="22">
        <v>-2.75</v>
      </c>
      <c r="B1048" s="22">
        <v>37622.42</v>
      </c>
      <c r="D1048" s="77">
        <v>-2.75</v>
      </c>
      <c r="E1048" s="77">
        <v>188112.1</v>
      </c>
    </row>
    <row r="1049" spans="1:5" x14ac:dyDescent="0.25">
      <c r="A1049" s="22">
        <v>-2.7</v>
      </c>
      <c r="B1049" s="22">
        <v>37524.76</v>
      </c>
      <c r="D1049" s="77">
        <v>-2.7</v>
      </c>
      <c r="E1049" s="77">
        <v>187623.8</v>
      </c>
    </row>
    <row r="1050" spans="1:5" x14ac:dyDescent="0.25">
      <c r="A1050" s="22">
        <v>-2.65</v>
      </c>
      <c r="B1050" s="22">
        <v>37427.39</v>
      </c>
      <c r="D1050" s="77">
        <v>-2.65</v>
      </c>
      <c r="E1050" s="77">
        <v>187136.95</v>
      </c>
    </row>
    <row r="1051" spans="1:5" x14ac:dyDescent="0.25">
      <c r="A1051" s="22">
        <v>-2.6</v>
      </c>
      <c r="B1051" s="22">
        <v>37330.29</v>
      </c>
      <c r="D1051" s="77">
        <v>-2.6</v>
      </c>
      <c r="E1051" s="77">
        <v>186651.45</v>
      </c>
    </row>
    <row r="1052" spans="1:5" x14ac:dyDescent="0.25">
      <c r="A1052" s="22">
        <v>-2.5499999999999998</v>
      </c>
      <c r="B1052" s="22">
        <v>37233.480000000003</v>
      </c>
      <c r="D1052" s="77">
        <v>-2.5499999999999998</v>
      </c>
      <c r="E1052" s="77">
        <v>186167.4</v>
      </c>
    </row>
    <row r="1053" spans="1:5" x14ac:dyDescent="0.25">
      <c r="A1053" s="22">
        <v>-2.5</v>
      </c>
      <c r="B1053" s="22">
        <v>37136.949999999997</v>
      </c>
      <c r="D1053" s="77">
        <v>-2.5</v>
      </c>
      <c r="E1053" s="77">
        <v>185684.75</v>
      </c>
    </row>
    <row r="1054" spans="1:5" x14ac:dyDescent="0.25">
      <c r="A1054" s="22">
        <v>-2.4500000000000002</v>
      </c>
      <c r="B1054" s="22">
        <v>37040.699999999997</v>
      </c>
      <c r="D1054" s="77">
        <v>-2.4500000000000002</v>
      </c>
      <c r="E1054" s="77">
        <v>185203.5</v>
      </c>
    </row>
    <row r="1055" spans="1:5" x14ac:dyDescent="0.25">
      <c r="A1055" s="22">
        <v>-2.4</v>
      </c>
      <c r="B1055" s="22">
        <v>36944.730000000003</v>
      </c>
      <c r="D1055" s="77">
        <v>-2.4</v>
      </c>
      <c r="E1055" s="77">
        <v>184723.65</v>
      </c>
    </row>
    <row r="1056" spans="1:5" x14ac:dyDescent="0.25">
      <c r="A1056" s="22">
        <v>-2.35</v>
      </c>
      <c r="B1056" s="22">
        <v>36849.040000000001</v>
      </c>
      <c r="D1056" s="77">
        <v>-2.35</v>
      </c>
      <c r="E1056" s="77">
        <v>184245.2</v>
      </c>
    </row>
    <row r="1057" spans="1:8" x14ac:dyDescent="0.25">
      <c r="A1057" s="22">
        <v>-2.2999999999999998</v>
      </c>
      <c r="B1057" s="22">
        <v>36753.629999999997</v>
      </c>
      <c r="D1057" s="77">
        <v>-2.2999999999999998</v>
      </c>
      <c r="E1057" s="77">
        <v>183768.15</v>
      </c>
    </row>
    <row r="1058" spans="1:8" x14ac:dyDescent="0.25">
      <c r="A1058" s="22">
        <v>-2.25</v>
      </c>
      <c r="B1058" s="22">
        <v>36658.49</v>
      </c>
      <c r="D1058" s="77">
        <v>-2.25</v>
      </c>
      <c r="E1058" s="77">
        <v>183292.45</v>
      </c>
    </row>
    <row r="1059" spans="1:8" x14ac:dyDescent="0.25">
      <c r="A1059" s="22">
        <v>-2.2000000000000002</v>
      </c>
      <c r="B1059" s="22">
        <v>36563.629999999997</v>
      </c>
      <c r="D1059" s="77">
        <v>-2.2000000000000002</v>
      </c>
      <c r="E1059" s="77">
        <v>182818.15</v>
      </c>
    </row>
    <row r="1060" spans="1:8" x14ac:dyDescent="0.25">
      <c r="A1060" s="22">
        <v>-2.15</v>
      </c>
      <c r="B1060" s="22">
        <v>36469.040000000001</v>
      </c>
      <c r="D1060" s="77">
        <v>-2.15</v>
      </c>
      <c r="E1060" s="77">
        <v>182345.2</v>
      </c>
    </row>
    <row r="1061" spans="1:8" x14ac:dyDescent="0.25">
      <c r="A1061" s="22">
        <v>-2.1</v>
      </c>
      <c r="B1061" s="22">
        <v>36374.730000000003</v>
      </c>
      <c r="D1061" s="77">
        <v>-2.1</v>
      </c>
      <c r="E1061" s="77">
        <v>181873.65</v>
      </c>
    </row>
    <row r="1062" spans="1:8" x14ac:dyDescent="0.25">
      <c r="A1062" s="22">
        <v>-2.0499999999999998</v>
      </c>
      <c r="B1062" s="22">
        <v>36280.69</v>
      </c>
      <c r="D1062" s="77">
        <v>-2.0499999999999998</v>
      </c>
      <c r="E1062" s="77">
        <v>181403.45</v>
      </c>
    </row>
    <row r="1063" spans="1:8" x14ac:dyDescent="0.25">
      <c r="A1063" s="22">
        <v>-2</v>
      </c>
      <c r="B1063" s="22">
        <v>36186.93</v>
      </c>
      <c r="D1063" s="77">
        <v>-2</v>
      </c>
      <c r="E1063" s="77">
        <v>180934.65</v>
      </c>
    </row>
    <row r="1064" spans="1:8" x14ac:dyDescent="0.25">
      <c r="A1064" s="22">
        <v>-1.95</v>
      </c>
      <c r="B1064" s="22">
        <v>36093.43</v>
      </c>
      <c r="D1064" s="77">
        <v>-1.95</v>
      </c>
      <c r="E1064" s="77">
        <v>180467.15</v>
      </c>
      <c r="F1064" s="71">
        <f>E1064-E1063</f>
        <v>-467.5</v>
      </c>
      <c r="G1064">
        <f>F1064/5</f>
        <v>-93.5</v>
      </c>
      <c r="H1064" s="71">
        <f>G1064+E1063</f>
        <v>180841.15</v>
      </c>
    </row>
    <row r="1065" spans="1:8" x14ac:dyDescent="0.25">
      <c r="A1065" s="22">
        <v>-1.9</v>
      </c>
      <c r="B1065" s="22">
        <v>36000.21</v>
      </c>
      <c r="D1065" s="77">
        <v>-1.9</v>
      </c>
      <c r="E1065" s="77">
        <v>180001.05</v>
      </c>
    </row>
    <row r="1066" spans="1:8" x14ac:dyDescent="0.25">
      <c r="A1066" s="22">
        <v>-1.85</v>
      </c>
      <c r="B1066" s="22">
        <v>35907.25</v>
      </c>
      <c r="D1066" s="77">
        <v>-1.85</v>
      </c>
      <c r="E1066" s="77">
        <v>179536.25</v>
      </c>
    </row>
    <row r="1067" spans="1:8" x14ac:dyDescent="0.25">
      <c r="A1067" s="22">
        <v>-1.8</v>
      </c>
      <c r="B1067" s="22">
        <v>35814.57</v>
      </c>
      <c r="D1067" s="77">
        <v>-1.8</v>
      </c>
      <c r="E1067" s="77">
        <v>179072.85</v>
      </c>
    </row>
    <row r="1068" spans="1:8" x14ac:dyDescent="0.25">
      <c r="A1068" s="22">
        <v>-1.75</v>
      </c>
      <c r="B1068" s="22">
        <v>35722.15</v>
      </c>
      <c r="D1068" s="77">
        <v>-1.75</v>
      </c>
      <c r="E1068" s="77">
        <v>178610.75</v>
      </c>
    </row>
    <row r="1069" spans="1:8" x14ac:dyDescent="0.25">
      <c r="A1069" s="22">
        <v>-1.7</v>
      </c>
      <c r="B1069" s="22">
        <v>35630</v>
      </c>
      <c r="D1069" s="77">
        <v>-1.7</v>
      </c>
      <c r="E1069" s="77">
        <v>178150</v>
      </c>
    </row>
    <row r="1070" spans="1:8" x14ac:dyDescent="0.25">
      <c r="A1070" s="22">
        <v>-1.65</v>
      </c>
      <c r="B1070" s="22">
        <v>35538.120000000003</v>
      </c>
      <c r="D1070" s="77">
        <v>-1.65</v>
      </c>
      <c r="E1070" s="77">
        <v>177690.6</v>
      </c>
    </row>
    <row r="1071" spans="1:8" x14ac:dyDescent="0.25">
      <c r="A1071" s="22">
        <v>-1.6</v>
      </c>
      <c r="B1071" s="22">
        <v>35446.5</v>
      </c>
      <c r="D1071" s="77">
        <v>-1.6</v>
      </c>
      <c r="E1071" s="77">
        <v>177232.5</v>
      </c>
    </row>
    <row r="1072" spans="1:8" x14ac:dyDescent="0.25">
      <c r="A1072" s="22">
        <v>-1.55</v>
      </c>
      <c r="B1072" s="22">
        <v>35355.14</v>
      </c>
      <c r="D1072" s="77">
        <v>-1.55</v>
      </c>
      <c r="E1072" s="77">
        <v>176775.7</v>
      </c>
    </row>
    <row r="1073" spans="1:5" x14ac:dyDescent="0.25">
      <c r="A1073" s="22">
        <v>-1.5</v>
      </c>
      <c r="B1073" s="22">
        <v>35264.06</v>
      </c>
      <c r="D1073" s="77">
        <v>-1.5</v>
      </c>
      <c r="E1073" s="77">
        <v>176320.3</v>
      </c>
    </row>
    <row r="1074" spans="1:5" x14ac:dyDescent="0.25">
      <c r="A1074" s="22">
        <v>-1.45</v>
      </c>
      <c r="B1074" s="22">
        <v>35173.230000000003</v>
      </c>
      <c r="D1074" s="77">
        <v>-1.45</v>
      </c>
      <c r="E1074" s="77">
        <v>175866.15</v>
      </c>
    </row>
    <row r="1075" spans="1:5" x14ac:dyDescent="0.25">
      <c r="A1075" s="22">
        <v>-1.4</v>
      </c>
      <c r="B1075" s="22">
        <v>35082.660000000003</v>
      </c>
      <c r="D1075" s="77">
        <v>-1.4</v>
      </c>
      <c r="E1075" s="77">
        <v>175413.3</v>
      </c>
    </row>
    <row r="1076" spans="1:5" x14ac:dyDescent="0.25">
      <c r="A1076" s="22">
        <v>-1.35</v>
      </c>
      <c r="B1076" s="22">
        <v>34992.36</v>
      </c>
      <c r="D1076" s="77">
        <v>-1.35</v>
      </c>
      <c r="E1076" s="77">
        <v>174961.8</v>
      </c>
    </row>
    <row r="1077" spans="1:5" x14ac:dyDescent="0.25">
      <c r="A1077" s="22">
        <v>-1.3</v>
      </c>
      <c r="B1077" s="22">
        <v>34902.32</v>
      </c>
      <c r="D1077" s="77">
        <v>-1.3</v>
      </c>
      <c r="E1077" s="77">
        <v>174511.6</v>
      </c>
    </row>
    <row r="1078" spans="1:5" x14ac:dyDescent="0.25">
      <c r="A1078" s="22">
        <v>-1.25</v>
      </c>
      <c r="B1078" s="22">
        <v>34812.54</v>
      </c>
      <c r="D1078" s="77">
        <v>-1.25</v>
      </c>
      <c r="E1078" s="77">
        <v>174062.7</v>
      </c>
    </row>
    <row r="1079" spans="1:5" x14ac:dyDescent="0.25">
      <c r="A1079" s="22">
        <v>-1.2</v>
      </c>
      <c r="B1079" s="22">
        <v>34723.01</v>
      </c>
      <c r="D1079" s="77">
        <v>-1.2</v>
      </c>
      <c r="E1079" s="77">
        <v>173615.05</v>
      </c>
    </row>
    <row r="1080" spans="1:5" x14ac:dyDescent="0.25">
      <c r="A1080" s="22">
        <v>-1.1499999999999999</v>
      </c>
      <c r="B1080" s="22">
        <v>34633.75</v>
      </c>
      <c r="D1080" s="77">
        <v>-1.1499999999999999</v>
      </c>
      <c r="E1080" s="77">
        <v>173168.75</v>
      </c>
    </row>
    <row r="1081" spans="1:5" x14ac:dyDescent="0.25">
      <c r="A1081" s="22">
        <v>-1.1000000000000001</v>
      </c>
      <c r="B1081" s="22">
        <v>34544.74</v>
      </c>
      <c r="D1081" s="77">
        <v>-1.1000000000000001</v>
      </c>
      <c r="E1081" s="77">
        <v>172723.7</v>
      </c>
    </row>
    <row r="1082" spans="1:5" x14ac:dyDescent="0.25">
      <c r="A1082" s="22">
        <v>-1.05</v>
      </c>
      <c r="B1082" s="22">
        <v>34455.99</v>
      </c>
      <c r="D1082" s="77">
        <v>-1.05</v>
      </c>
      <c r="E1082" s="77">
        <v>172279.95</v>
      </c>
    </row>
    <row r="1083" spans="1:5" x14ac:dyDescent="0.25">
      <c r="A1083" s="22">
        <v>-1</v>
      </c>
      <c r="B1083" s="22">
        <v>34366.5</v>
      </c>
      <c r="D1083" s="77">
        <v>-1</v>
      </c>
      <c r="E1083" s="77">
        <v>171832.5</v>
      </c>
    </row>
    <row r="1084" spans="1:5" x14ac:dyDescent="0.25">
      <c r="A1084" s="22">
        <v>-0.95</v>
      </c>
      <c r="B1084" s="22">
        <v>34278.300000000003</v>
      </c>
      <c r="D1084" s="77">
        <v>-0.95</v>
      </c>
      <c r="E1084" s="77">
        <v>171391.5</v>
      </c>
    </row>
    <row r="1085" spans="1:5" x14ac:dyDescent="0.25">
      <c r="A1085" s="22">
        <v>-0.9</v>
      </c>
      <c r="B1085" s="22">
        <v>34190.36</v>
      </c>
      <c r="D1085" s="77">
        <v>-0.9</v>
      </c>
      <c r="E1085" s="77">
        <v>170951.8</v>
      </c>
    </row>
    <row r="1086" spans="1:5" x14ac:dyDescent="0.25">
      <c r="A1086" s="22">
        <v>-0.85</v>
      </c>
      <c r="B1086" s="22">
        <v>34102.68</v>
      </c>
      <c r="D1086" s="77">
        <v>-0.85</v>
      </c>
      <c r="E1086" s="77">
        <v>170513.4</v>
      </c>
    </row>
    <row r="1087" spans="1:5" x14ac:dyDescent="0.25">
      <c r="A1087" s="22">
        <v>-0.8</v>
      </c>
      <c r="B1087" s="22">
        <v>34015.24</v>
      </c>
      <c r="D1087" s="77">
        <v>-0.8</v>
      </c>
      <c r="E1087" s="77">
        <v>170076.2</v>
      </c>
    </row>
    <row r="1088" spans="1:5" x14ac:dyDescent="0.25">
      <c r="A1088" s="22">
        <v>-0.75</v>
      </c>
      <c r="B1088" s="22">
        <v>33928.06</v>
      </c>
      <c r="D1088" s="77">
        <v>-0.75</v>
      </c>
      <c r="E1088" s="77">
        <v>169640.3</v>
      </c>
    </row>
    <row r="1089" spans="1:5" x14ac:dyDescent="0.25">
      <c r="A1089" s="22">
        <v>-0.7</v>
      </c>
      <c r="B1089" s="22">
        <v>33841.129999999997</v>
      </c>
      <c r="D1089" s="77">
        <v>-0.7</v>
      </c>
      <c r="E1089" s="77">
        <v>169205.65</v>
      </c>
    </row>
    <row r="1090" spans="1:5" x14ac:dyDescent="0.25">
      <c r="A1090" s="22">
        <v>-0.65</v>
      </c>
      <c r="B1090" s="22">
        <v>33754.449999999997</v>
      </c>
      <c r="D1090" s="77">
        <v>-0.65</v>
      </c>
      <c r="E1090" s="77">
        <v>168772.25</v>
      </c>
    </row>
    <row r="1091" spans="1:5" x14ac:dyDescent="0.25">
      <c r="A1091" s="22">
        <v>-0.6</v>
      </c>
      <c r="B1091" s="22">
        <v>33668.019999999997</v>
      </c>
      <c r="D1091" s="77">
        <v>-0.6</v>
      </c>
      <c r="E1091" s="77">
        <v>168340.1</v>
      </c>
    </row>
    <row r="1092" spans="1:5" x14ac:dyDescent="0.25">
      <c r="A1092" s="22">
        <v>-0.55000000000000004</v>
      </c>
      <c r="B1092" s="22">
        <v>33581.83</v>
      </c>
      <c r="D1092" s="77">
        <v>-0.55000000000000004</v>
      </c>
      <c r="E1092" s="77">
        <v>167909.15</v>
      </c>
    </row>
    <row r="1093" spans="1:5" x14ac:dyDescent="0.25">
      <c r="A1093" s="22">
        <v>-0.5</v>
      </c>
      <c r="B1093" s="22">
        <v>33495.9</v>
      </c>
      <c r="D1093" s="77">
        <v>-0.5</v>
      </c>
      <c r="E1093" s="77">
        <v>167479.5</v>
      </c>
    </row>
    <row r="1094" spans="1:5" x14ac:dyDescent="0.25">
      <c r="A1094" s="22">
        <v>-0.45</v>
      </c>
      <c r="B1094" s="22">
        <v>33410.21</v>
      </c>
      <c r="D1094" s="77">
        <v>-0.45</v>
      </c>
      <c r="E1094" s="77">
        <v>167051.04999999999</v>
      </c>
    </row>
    <row r="1095" spans="1:5" x14ac:dyDescent="0.25">
      <c r="A1095" s="22">
        <v>-0.4</v>
      </c>
      <c r="B1095" s="22">
        <v>33324.769999999997</v>
      </c>
      <c r="D1095" s="77">
        <v>-0.4</v>
      </c>
      <c r="E1095" s="77">
        <v>166623.85</v>
      </c>
    </row>
    <row r="1096" spans="1:5" x14ac:dyDescent="0.25">
      <c r="A1096" s="22">
        <v>-0.35</v>
      </c>
      <c r="B1096" s="22">
        <v>33239.57</v>
      </c>
      <c r="D1096" s="77">
        <v>-0.35</v>
      </c>
      <c r="E1096" s="77">
        <v>166197.85</v>
      </c>
    </row>
    <row r="1097" spans="1:5" x14ac:dyDescent="0.25">
      <c r="A1097" s="22">
        <v>-0.3</v>
      </c>
      <c r="B1097" s="22">
        <v>33154.620000000003</v>
      </c>
      <c r="D1097" s="77">
        <v>-0.3</v>
      </c>
      <c r="E1097" s="77">
        <v>165773.1</v>
      </c>
    </row>
    <row r="1098" spans="1:5" x14ac:dyDescent="0.25">
      <c r="A1098" s="22">
        <v>-0.25</v>
      </c>
      <c r="B1098" s="22">
        <v>33069.910000000003</v>
      </c>
      <c r="D1098" s="77">
        <v>-0.25</v>
      </c>
      <c r="E1098" s="77">
        <v>165349.54999999999</v>
      </c>
    </row>
    <row r="1099" spans="1:5" x14ac:dyDescent="0.25">
      <c r="A1099" s="22">
        <v>-0.2</v>
      </c>
      <c r="B1099" s="22">
        <v>32985.440000000002</v>
      </c>
      <c r="D1099" s="77">
        <v>-0.2</v>
      </c>
      <c r="E1099" s="77">
        <v>164927.20000000001</v>
      </c>
    </row>
    <row r="1100" spans="1:5" x14ac:dyDescent="0.25">
      <c r="A1100" s="22">
        <v>-0.15</v>
      </c>
      <c r="B1100" s="22">
        <v>32901.22</v>
      </c>
      <c r="D1100" s="77">
        <v>-0.15</v>
      </c>
      <c r="E1100" s="77">
        <v>164506.1</v>
      </c>
    </row>
    <row r="1101" spans="1:5" x14ac:dyDescent="0.25">
      <c r="A1101" s="22">
        <v>-0.1</v>
      </c>
      <c r="B1101" s="22">
        <v>32817.24</v>
      </c>
      <c r="D1101" s="77">
        <v>-0.1</v>
      </c>
      <c r="E1101" s="77">
        <v>164086.20000000001</v>
      </c>
    </row>
    <row r="1102" spans="1:5" x14ac:dyDescent="0.25">
      <c r="A1102" s="22">
        <v>-0.05</v>
      </c>
      <c r="B1102" s="22">
        <v>32733.5</v>
      </c>
      <c r="D1102" s="77">
        <v>-0.05</v>
      </c>
      <c r="E1102" s="77">
        <v>163667.5</v>
      </c>
    </row>
    <row r="1103" spans="1:5" x14ac:dyDescent="0.25">
      <c r="A1103" s="22">
        <v>0</v>
      </c>
      <c r="B1103" s="22">
        <v>32650</v>
      </c>
      <c r="D1103" s="77">
        <v>0</v>
      </c>
      <c r="E1103" s="77">
        <v>163250</v>
      </c>
    </row>
    <row r="1104" spans="1:5" x14ac:dyDescent="0.25">
      <c r="A1104" s="22">
        <v>0.05</v>
      </c>
      <c r="B1104" s="22">
        <v>32566.74</v>
      </c>
      <c r="D1104" s="77">
        <v>0.05</v>
      </c>
      <c r="E1104" s="77">
        <v>162833.70000000001</v>
      </c>
    </row>
    <row r="1105" spans="1:5" x14ac:dyDescent="0.25">
      <c r="A1105" s="22">
        <v>0.1</v>
      </c>
      <c r="B1105" s="22">
        <v>32483.72</v>
      </c>
      <c r="D1105" s="77">
        <v>0.1</v>
      </c>
      <c r="E1105" s="77">
        <v>162418.6</v>
      </c>
    </row>
    <row r="1106" spans="1:5" x14ac:dyDescent="0.25">
      <c r="A1106" s="22">
        <v>0.15</v>
      </c>
      <c r="B1106" s="22">
        <v>32400.93</v>
      </c>
      <c r="D1106" s="77">
        <v>0.15</v>
      </c>
      <c r="E1106" s="77">
        <v>162004.65</v>
      </c>
    </row>
    <row r="1107" spans="1:5" x14ac:dyDescent="0.25">
      <c r="A1107" s="22">
        <v>0.2</v>
      </c>
      <c r="B1107" s="22">
        <v>32318.38</v>
      </c>
      <c r="D1107" s="77">
        <v>0.2</v>
      </c>
      <c r="E1107" s="77">
        <v>161591.9</v>
      </c>
    </row>
    <row r="1108" spans="1:5" x14ac:dyDescent="0.25">
      <c r="A1108" s="22">
        <v>0.25</v>
      </c>
      <c r="B1108" s="22">
        <v>32236.07</v>
      </c>
      <c r="D1108" s="77">
        <v>0.25</v>
      </c>
      <c r="E1108" s="77">
        <v>161180.35</v>
      </c>
    </row>
    <row r="1109" spans="1:5" x14ac:dyDescent="0.25">
      <c r="A1109" s="22">
        <v>0.3</v>
      </c>
      <c r="B1109" s="22">
        <v>32154</v>
      </c>
      <c r="D1109" s="77">
        <v>0.3</v>
      </c>
      <c r="E1109" s="77">
        <v>160770</v>
      </c>
    </row>
    <row r="1110" spans="1:5" x14ac:dyDescent="0.25">
      <c r="A1110" s="22">
        <v>0.35</v>
      </c>
      <c r="B1110" s="22">
        <v>32072.16</v>
      </c>
      <c r="D1110" s="77">
        <v>0.35</v>
      </c>
      <c r="E1110" s="77">
        <v>160360.79999999999</v>
      </c>
    </row>
    <row r="1111" spans="1:5" x14ac:dyDescent="0.25">
      <c r="A1111" s="22">
        <v>0.4</v>
      </c>
      <c r="B1111" s="22">
        <v>31990.55</v>
      </c>
      <c r="D1111" s="77">
        <v>0.4</v>
      </c>
      <c r="E1111" s="77">
        <v>159952.75</v>
      </c>
    </row>
    <row r="1112" spans="1:5" x14ac:dyDescent="0.25">
      <c r="A1112" s="22">
        <v>0.45</v>
      </c>
      <c r="B1112" s="22">
        <v>31909.18</v>
      </c>
      <c r="D1112" s="77">
        <v>0.45</v>
      </c>
      <c r="E1112" s="77">
        <v>159545.9</v>
      </c>
    </row>
    <row r="1113" spans="1:5" x14ac:dyDescent="0.25">
      <c r="A1113" s="22">
        <v>0.5</v>
      </c>
      <c r="B1113" s="22">
        <v>31828.03</v>
      </c>
      <c r="D1113" s="77">
        <v>0.5</v>
      </c>
      <c r="E1113" s="77">
        <v>159140.15</v>
      </c>
    </row>
    <row r="1114" spans="1:5" x14ac:dyDescent="0.25">
      <c r="A1114" s="22">
        <v>0.55000000000000004</v>
      </c>
      <c r="B1114" s="22">
        <v>31747.119999999999</v>
      </c>
      <c r="D1114" s="77">
        <v>0.55000000000000004</v>
      </c>
      <c r="E1114" s="77">
        <v>158735.6</v>
      </c>
    </row>
    <row r="1115" spans="1:5" x14ac:dyDescent="0.25">
      <c r="A1115" s="22">
        <v>0.6</v>
      </c>
      <c r="B1115" s="22">
        <v>31666.45</v>
      </c>
      <c r="D1115" s="77">
        <v>0.6</v>
      </c>
      <c r="E1115" s="77">
        <v>158332.25</v>
      </c>
    </row>
    <row r="1116" spans="1:5" x14ac:dyDescent="0.25">
      <c r="A1116" s="22">
        <v>0.65</v>
      </c>
      <c r="B1116" s="22">
        <v>31586</v>
      </c>
      <c r="D1116" s="77">
        <v>0.65</v>
      </c>
      <c r="E1116" s="77">
        <v>157930</v>
      </c>
    </row>
    <row r="1117" spans="1:5" x14ac:dyDescent="0.25">
      <c r="A1117" s="22">
        <v>0.7</v>
      </c>
      <c r="B1117" s="22">
        <v>31505.78</v>
      </c>
      <c r="D1117" s="77">
        <v>0.7</v>
      </c>
      <c r="E1117" s="77">
        <v>157528.9</v>
      </c>
    </row>
    <row r="1118" spans="1:5" x14ac:dyDescent="0.25">
      <c r="A1118" s="22">
        <v>0.75</v>
      </c>
      <c r="B1118" s="22">
        <v>31425.79</v>
      </c>
      <c r="D1118" s="77">
        <v>0.75</v>
      </c>
      <c r="E1118" s="77">
        <v>157128.95000000001</v>
      </c>
    </row>
    <row r="1119" spans="1:5" x14ac:dyDescent="0.25">
      <c r="A1119" s="22">
        <v>0.8</v>
      </c>
      <c r="B1119" s="22">
        <v>31346.03</v>
      </c>
      <c r="D1119" s="77">
        <v>0.8</v>
      </c>
      <c r="E1119" s="77">
        <v>156730.15</v>
      </c>
    </row>
    <row r="1120" spans="1:5" x14ac:dyDescent="0.25">
      <c r="A1120" s="22">
        <v>0.85</v>
      </c>
      <c r="B1120" s="22">
        <v>31266.5</v>
      </c>
      <c r="D1120" s="77">
        <v>0.85</v>
      </c>
      <c r="E1120" s="77">
        <v>156332.5</v>
      </c>
    </row>
    <row r="1121" spans="1:5" x14ac:dyDescent="0.25">
      <c r="A1121" s="22">
        <v>0.9</v>
      </c>
      <c r="B1121" s="22">
        <v>31187.19</v>
      </c>
      <c r="D1121" s="77">
        <v>0.9</v>
      </c>
      <c r="E1121" s="77">
        <v>155935.95000000001</v>
      </c>
    </row>
    <row r="1122" spans="1:5" x14ac:dyDescent="0.25">
      <c r="A1122" s="22">
        <v>0.95</v>
      </c>
      <c r="B1122" s="22">
        <v>31108.11</v>
      </c>
      <c r="D1122" s="77">
        <v>0.95</v>
      </c>
      <c r="E1122" s="77">
        <v>155540.54999999999</v>
      </c>
    </row>
    <row r="1123" spans="1:5" x14ac:dyDescent="0.25">
      <c r="A1123" s="22">
        <v>1</v>
      </c>
      <c r="B1123" s="22">
        <v>31029.25</v>
      </c>
      <c r="D1123" s="77">
        <v>1</v>
      </c>
      <c r="E1123" s="77">
        <v>155146.25</v>
      </c>
    </row>
    <row r="1124" spans="1:5" x14ac:dyDescent="0.25">
      <c r="A1124" s="22">
        <v>1.05</v>
      </c>
      <c r="B1124" s="22">
        <v>30950.62</v>
      </c>
      <c r="D1124" s="77">
        <v>1.05</v>
      </c>
      <c r="E1124" s="77">
        <v>154753.1</v>
      </c>
    </row>
    <row r="1125" spans="1:5" x14ac:dyDescent="0.25">
      <c r="A1125" s="22">
        <v>1.1000000000000001</v>
      </c>
      <c r="B1125" s="22">
        <v>30872.22</v>
      </c>
      <c r="D1125" s="77">
        <v>1.1000000000000001</v>
      </c>
      <c r="E1125" s="77">
        <v>154361.1</v>
      </c>
    </row>
    <row r="1126" spans="1:5" x14ac:dyDescent="0.25">
      <c r="A1126" s="22">
        <v>1.1499999999999999</v>
      </c>
      <c r="B1126" s="22">
        <v>30794.03</v>
      </c>
      <c r="D1126" s="77">
        <v>1.1499999999999999</v>
      </c>
      <c r="E1126" s="77">
        <v>153970.15</v>
      </c>
    </row>
    <row r="1127" spans="1:5" x14ac:dyDescent="0.25">
      <c r="A1127" s="22">
        <v>1.2</v>
      </c>
      <c r="B1127" s="22">
        <v>30716.07</v>
      </c>
      <c r="D1127" s="77">
        <v>1.2</v>
      </c>
      <c r="E1127" s="77">
        <v>153580.35</v>
      </c>
    </row>
    <row r="1128" spans="1:5" x14ac:dyDescent="0.25">
      <c r="A1128" s="22">
        <v>1.25</v>
      </c>
      <c r="B1128" s="22">
        <v>30638.33</v>
      </c>
      <c r="D1128" s="77">
        <v>1.25</v>
      </c>
      <c r="E1128" s="77">
        <v>153191.65</v>
      </c>
    </row>
    <row r="1129" spans="1:5" x14ac:dyDescent="0.25">
      <c r="A1129" s="22">
        <v>1.3</v>
      </c>
      <c r="B1129" s="22">
        <v>30560.81</v>
      </c>
      <c r="D1129" s="77">
        <v>1.3</v>
      </c>
      <c r="E1129" s="77">
        <v>152804.04999999999</v>
      </c>
    </row>
    <row r="1130" spans="1:5" x14ac:dyDescent="0.25">
      <c r="A1130" s="22">
        <v>1.35</v>
      </c>
      <c r="B1130" s="22">
        <v>30483.52</v>
      </c>
      <c r="D1130" s="77">
        <v>1.35</v>
      </c>
      <c r="E1130" s="77">
        <v>152417.60000000001</v>
      </c>
    </row>
    <row r="1131" spans="1:5" x14ac:dyDescent="0.25">
      <c r="A1131" s="22">
        <v>1.4</v>
      </c>
      <c r="B1131" s="22">
        <v>30406.44</v>
      </c>
      <c r="D1131" s="77">
        <v>1.4</v>
      </c>
      <c r="E1131" s="77">
        <v>152032.20000000001</v>
      </c>
    </row>
    <row r="1132" spans="1:5" x14ac:dyDescent="0.25">
      <c r="A1132" s="22">
        <v>1.45</v>
      </c>
      <c r="B1132" s="22">
        <v>30329.58</v>
      </c>
      <c r="D1132" s="77">
        <v>1.45</v>
      </c>
      <c r="E1132" s="77">
        <v>151647.9</v>
      </c>
    </row>
    <row r="1133" spans="1:5" x14ac:dyDescent="0.25">
      <c r="A1133" s="22">
        <v>1.5</v>
      </c>
      <c r="B1133" s="22">
        <v>30252.94</v>
      </c>
      <c r="D1133" s="77">
        <v>1.5</v>
      </c>
      <c r="E1133" s="77">
        <v>151264.70000000001</v>
      </c>
    </row>
    <row r="1134" spans="1:5" x14ac:dyDescent="0.25">
      <c r="A1134" s="22">
        <v>1.55</v>
      </c>
      <c r="B1134" s="22">
        <v>30176.52</v>
      </c>
      <c r="D1134" s="77">
        <v>1.55</v>
      </c>
      <c r="E1134" s="77">
        <v>150882.6</v>
      </c>
    </row>
    <row r="1135" spans="1:5" x14ac:dyDescent="0.25">
      <c r="A1135" s="22">
        <v>1.6</v>
      </c>
      <c r="B1135" s="22">
        <v>30100.31</v>
      </c>
      <c r="D1135" s="77">
        <v>1.6</v>
      </c>
      <c r="E1135" s="77">
        <v>150501.54999999999</v>
      </c>
    </row>
    <row r="1136" spans="1:5" x14ac:dyDescent="0.25">
      <c r="A1136" s="22">
        <v>1.65</v>
      </c>
      <c r="B1136" s="22">
        <v>30024.32</v>
      </c>
      <c r="D1136" s="77">
        <v>1.65</v>
      </c>
      <c r="E1136" s="77">
        <v>150121.60000000001</v>
      </c>
    </row>
    <row r="1137" spans="1:5" x14ac:dyDescent="0.25">
      <c r="A1137" s="22">
        <v>1.7</v>
      </c>
      <c r="B1137" s="22">
        <v>29948.55</v>
      </c>
      <c r="D1137" s="77">
        <v>1.7</v>
      </c>
      <c r="E1137" s="77">
        <v>149742.75</v>
      </c>
    </row>
    <row r="1138" spans="1:5" x14ac:dyDescent="0.25">
      <c r="A1138" s="22">
        <v>1.75</v>
      </c>
      <c r="B1138" s="22">
        <v>29872.99</v>
      </c>
      <c r="D1138" s="77">
        <v>1.75</v>
      </c>
      <c r="E1138" s="77">
        <v>149364.95000000001</v>
      </c>
    </row>
    <row r="1139" spans="1:5" x14ac:dyDescent="0.25">
      <c r="A1139" s="22">
        <v>1.8</v>
      </c>
      <c r="B1139" s="22">
        <v>29797.64</v>
      </c>
      <c r="D1139" s="77">
        <v>1.8</v>
      </c>
      <c r="E1139" s="77">
        <v>148988.20000000001</v>
      </c>
    </row>
    <row r="1140" spans="1:5" x14ac:dyDescent="0.25">
      <c r="A1140" s="22">
        <v>1.85</v>
      </c>
      <c r="B1140" s="22">
        <v>29722.51</v>
      </c>
      <c r="D1140" s="77">
        <v>1.85</v>
      </c>
      <c r="E1140" s="77">
        <v>148612.54999999999</v>
      </c>
    </row>
    <row r="1141" spans="1:5" x14ac:dyDescent="0.25">
      <c r="A1141" s="22">
        <v>1.9</v>
      </c>
      <c r="B1141" s="22">
        <v>29647.59</v>
      </c>
      <c r="D1141" s="77">
        <v>1.9</v>
      </c>
      <c r="E1141" s="77">
        <v>148237.95000000001</v>
      </c>
    </row>
    <row r="1142" spans="1:5" x14ac:dyDescent="0.25">
      <c r="A1142" s="22">
        <v>1.95</v>
      </c>
      <c r="B1142" s="22">
        <v>29572.89</v>
      </c>
      <c r="D1142" s="77">
        <v>1.95</v>
      </c>
      <c r="E1142" s="77">
        <v>147864.45000000001</v>
      </c>
    </row>
    <row r="1143" spans="1:5" x14ac:dyDescent="0.25">
      <c r="A1143" s="22">
        <v>2</v>
      </c>
      <c r="B1143" s="22">
        <v>29498.39</v>
      </c>
      <c r="D1143" s="77">
        <v>2</v>
      </c>
      <c r="E1143" s="77">
        <v>147491.95000000001</v>
      </c>
    </row>
    <row r="1144" spans="1:5" x14ac:dyDescent="0.25">
      <c r="A1144" s="22">
        <v>2.0499999999999998</v>
      </c>
      <c r="B1144" s="22">
        <v>29424.11</v>
      </c>
      <c r="D1144" s="77">
        <v>2.0499999999999998</v>
      </c>
      <c r="E1144" s="77">
        <v>147120.54999999999</v>
      </c>
    </row>
    <row r="1145" spans="1:5" x14ac:dyDescent="0.25">
      <c r="A1145" s="22">
        <v>2.1</v>
      </c>
      <c r="B1145" s="22">
        <v>29350.04</v>
      </c>
      <c r="D1145" s="77">
        <v>2.1</v>
      </c>
      <c r="E1145" s="77">
        <v>146750.20000000001</v>
      </c>
    </row>
    <row r="1146" spans="1:5" x14ac:dyDescent="0.25">
      <c r="A1146" s="22">
        <v>2.15</v>
      </c>
      <c r="B1146" s="22">
        <v>29276.18</v>
      </c>
      <c r="D1146" s="77">
        <v>2.15</v>
      </c>
      <c r="E1146" s="77">
        <v>146380.9</v>
      </c>
    </row>
    <row r="1147" spans="1:5" x14ac:dyDescent="0.25">
      <c r="A1147" s="22">
        <v>2.2000000000000002</v>
      </c>
      <c r="B1147" s="22">
        <v>29202.52</v>
      </c>
      <c r="D1147" s="77">
        <v>2.2000000000000002</v>
      </c>
      <c r="E1147" s="77">
        <v>146012.6</v>
      </c>
    </row>
    <row r="1148" spans="1:5" x14ac:dyDescent="0.25">
      <c r="A1148" s="22">
        <v>2.25</v>
      </c>
      <c r="B1148" s="22">
        <v>29129.08</v>
      </c>
      <c r="D1148" s="77">
        <v>2.25</v>
      </c>
      <c r="E1148" s="77">
        <v>145645.4</v>
      </c>
    </row>
    <row r="1149" spans="1:5" x14ac:dyDescent="0.25">
      <c r="A1149" s="22">
        <v>2.2999999999999998</v>
      </c>
      <c r="B1149" s="22">
        <v>29055.84</v>
      </c>
      <c r="D1149" s="77">
        <v>2.2999999999999998</v>
      </c>
      <c r="E1149" s="77">
        <v>145279.20000000001</v>
      </c>
    </row>
    <row r="1150" spans="1:5" x14ac:dyDescent="0.25">
      <c r="A1150" s="22">
        <v>2.35</v>
      </c>
      <c r="B1150" s="22">
        <v>28982.81</v>
      </c>
      <c r="D1150" s="77">
        <v>2.35</v>
      </c>
      <c r="E1150" s="77">
        <v>144914.04999999999</v>
      </c>
    </row>
    <row r="1151" spans="1:5" x14ac:dyDescent="0.25">
      <c r="A1151" s="22">
        <v>2.4</v>
      </c>
      <c r="B1151" s="22">
        <v>28909.98</v>
      </c>
      <c r="D1151" s="77">
        <v>2.4</v>
      </c>
      <c r="E1151" s="77">
        <v>144549.9</v>
      </c>
    </row>
    <row r="1152" spans="1:5" x14ac:dyDescent="0.25">
      <c r="A1152" s="22">
        <v>2.4500000000000002</v>
      </c>
      <c r="B1152" s="22">
        <v>28837.360000000001</v>
      </c>
      <c r="D1152" s="77">
        <v>2.4500000000000002</v>
      </c>
      <c r="E1152" s="77">
        <v>144186.79999999999</v>
      </c>
    </row>
    <row r="1153" spans="1:5" x14ac:dyDescent="0.25">
      <c r="A1153" s="22">
        <v>2.5</v>
      </c>
      <c r="B1153" s="22">
        <v>28764.95</v>
      </c>
      <c r="D1153" s="77">
        <v>2.5</v>
      </c>
      <c r="E1153" s="77">
        <v>143824.75</v>
      </c>
    </row>
    <row r="1154" spans="1:5" x14ac:dyDescent="0.25">
      <c r="A1154" s="22">
        <v>2.5499999999999998</v>
      </c>
      <c r="B1154" s="22">
        <v>28692.74</v>
      </c>
      <c r="D1154" s="77">
        <v>2.5499999999999998</v>
      </c>
      <c r="E1154" s="77">
        <v>143463.70000000001</v>
      </c>
    </row>
    <row r="1155" spans="1:5" x14ac:dyDescent="0.25">
      <c r="A1155" s="22">
        <v>2.6</v>
      </c>
      <c r="B1155" s="22">
        <v>28620.73</v>
      </c>
      <c r="D1155" s="77">
        <v>2.6</v>
      </c>
      <c r="E1155" s="77">
        <v>143103.65</v>
      </c>
    </row>
    <row r="1156" spans="1:5" x14ac:dyDescent="0.25">
      <c r="A1156" s="22">
        <v>2.65</v>
      </c>
      <c r="B1156" s="22">
        <v>28548.93</v>
      </c>
      <c r="D1156" s="77">
        <v>2.65</v>
      </c>
      <c r="E1156" s="77">
        <v>142744.65</v>
      </c>
    </row>
    <row r="1157" spans="1:5" x14ac:dyDescent="0.25">
      <c r="A1157" s="22">
        <v>2.7</v>
      </c>
      <c r="B1157" s="22">
        <v>28477.33</v>
      </c>
      <c r="D1157" s="77">
        <v>2.7</v>
      </c>
      <c r="E1157" s="77">
        <v>142386.65</v>
      </c>
    </row>
    <row r="1158" spans="1:5" x14ac:dyDescent="0.25">
      <c r="A1158" s="22">
        <v>2.75</v>
      </c>
      <c r="B1158" s="22">
        <v>28405.93</v>
      </c>
      <c r="D1158" s="77">
        <v>2.75</v>
      </c>
      <c r="E1158" s="77">
        <v>142029.65</v>
      </c>
    </row>
    <row r="1159" spans="1:5" x14ac:dyDescent="0.25">
      <c r="A1159" s="22">
        <v>2.8</v>
      </c>
      <c r="B1159" s="22">
        <v>28334.74</v>
      </c>
      <c r="D1159" s="77">
        <v>2.8</v>
      </c>
      <c r="E1159" s="77">
        <v>141673.70000000001</v>
      </c>
    </row>
    <row r="1160" spans="1:5" x14ac:dyDescent="0.25">
      <c r="A1160" s="22">
        <v>2.85</v>
      </c>
      <c r="B1160" s="22">
        <v>28263.74</v>
      </c>
      <c r="D1160" s="77">
        <v>2.85</v>
      </c>
      <c r="E1160" s="77">
        <v>141318.70000000001</v>
      </c>
    </row>
    <row r="1161" spans="1:5" x14ac:dyDescent="0.25">
      <c r="A1161" s="22">
        <v>2.9</v>
      </c>
      <c r="B1161" s="22">
        <v>28192.94</v>
      </c>
      <c r="D1161" s="77">
        <v>2.9</v>
      </c>
      <c r="E1161" s="77">
        <v>140964.70000000001</v>
      </c>
    </row>
    <row r="1162" spans="1:5" x14ac:dyDescent="0.25">
      <c r="A1162" s="22">
        <v>2.95</v>
      </c>
      <c r="B1162" s="22">
        <v>28122.35</v>
      </c>
      <c r="D1162" s="77">
        <v>2.95</v>
      </c>
      <c r="E1162" s="77">
        <v>140611.75</v>
      </c>
    </row>
    <row r="1163" spans="1:5" x14ac:dyDescent="0.25">
      <c r="A1163" s="22">
        <v>3</v>
      </c>
      <c r="B1163" s="22">
        <v>28051.95</v>
      </c>
      <c r="D1163" s="77">
        <v>3</v>
      </c>
      <c r="E1163" s="77">
        <v>140259.75</v>
      </c>
    </row>
    <row r="1164" spans="1:5" x14ac:dyDescent="0.25">
      <c r="A1164" s="22">
        <v>3.05</v>
      </c>
      <c r="B1164" s="22">
        <v>27981.75</v>
      </c>
      <c r="D1164" s="77">
        <v>3.05</v>
      </c>
      <c r="E1164" s="77">
        <v>139908.75</v>
      </c>
    </row>
    <row r="1165" spans="1:5" x14ac:dyDescent="0.25">
      <c r="A1165" s="22">
        <v>3.1</v>
      </c>
      <c r="B1165" s="22">
        <v>27911.75</v>
      </c>
      <c r="D1165" s="77">
        <v>3.1</v>
      </c>
      <c r="E1165" s="77">
        <v>139558.75</v>
      </c>
    </row>
    <row r="1166" spans="1:5" x14ac:dyDescent="0.25">
      <c r="A1166" s="22">
        <v>3.15</v>
      </c>
      <c r="B1166" s="22">
        <v>27841.94</v>
      </c>
      <c r="D1166" s="77">
        <v>3.15</v>
      </c>
      <c r="E1166" s="77">
        <v>139209.70000000001</v>
      </c>
    </row>
    <row r="1167" spans="1:5" x14ac:dyDescent="0.25">
      <c r="A1167" s="22">
        <v>3.2</v>
      </c>
      <c r="B1167" s="22">
        <v>27772.34</v>
      </c>
      <c r="D1167" s="77">
        <v>3.2</v>
      </c>
      <c r="E1167" s="77">
        <v>138861.70000000001</v>
      </c>
    </row>
    <row r="1168" spans="1:5" x14ac:dyDescent="0.25">
      <c r="A1168" s="22">
        <v>3.25</v>
      </c>
      <c r="B1168" s="22">
        <v>27702.92</v>
      </c>
      <c r="D1168" s="77">
        <v>3.25</v>
      </c>
      <c r="E1168" s="77">
        <v>138514.6</v>
      </c>
    </row>
    <row r="1169" spans="1:5" x14ac:dyDescent="0.25">
      <c r="A1169" s="22">
        <v>3.3</v>
      </c>
      <c r="B1169" s="22">
        <v>27633.7</v>
      </c>
      <c r="D1169" s="77">
        <v>3.3</v>
      </c>
      <c r="E1169" s="77">
        <v>138168.5</v>
      </c>
    </row>
    <row r="1170" spans="1:5" x14ac:dyDescent="0.25">
      <c r="A1170" s="22">
        <v>3.35</v>
      </c>
      <c r="B1170" s="22">
        <v>27564.68</v>
      </c>
      <c r="D1170" s="77">
        <v>3.35</v>
      </c>
      <c r="E1170" s="77">
        <v>137823.4</v>
      </c>
    </row>
    <row r="1171" spans="1:5" x14ac:dyDescent="0.25">
      <c r="A1171" s="22">
        <v>3.4</v>
      </c>
      <c r="B1171" s="22">
        <v>27495.85</v>
      </c>
      <c r="D1171" s="77">
        <v>3.4</v>
      </c>
      <c r="E1171" s="77">
        <v>137479.25</v>
      </c>
    </row>
    <row r="1172" spans="1:5" x14ac:dyDescent="0.25">
      <c r="A1172" s="22">
        <v>3.45</v>
      </c>
      <c r="B1172" s="22">
        <v>27427.22</v>
      </c>
      <c r="D1172" s="77">
        <v>3.45</v>
      </c>
      <c r="E1172" s="77">
        <v>137136.1</v>
      </c>
    </row>
    <row r="1173" spans="1:5" x14ac:dyDescent="0.25">
      <c r="A1173" s="22">
        <v>3.5</v>
      </c>
      <c r="B1173" s="22">
        <v>27358.77</v>
      </c>
      <c r="D1173" s="77">
        <v>3.5</v>
      </c>
      <c r="E1173" s="77">
        <v>136793.85</v>
      </c>
    </row>
    <row r="1174" spans="1:5" x14ac:dyDescent="0.25">
      <c r="A1174" s="22">
        <v>3.55</v>
      </c>
      <c r="B1174" s="22">
        <v>27290.52</v>
      </c>
      <c r="D1174" s="77">
        <v>3.55</v>
      </c>
      <c r="E1174" s="77">
        <v>136452.6</v>
      </c>
    </row>
    <row r="1175" spans="1:5" x14ac:dyDescent="0.25">
      <c r="A1175" s="22">
        <v>3.6</v>
      </c>
      <c r="B1175" s="22">
        <v>27222.46</v>
      </c>
      <c r="D1175" s="77">
        <v>3.6</v>
      </c>
      <c r="E1175" s="77">
        <v>136112.29999999999</v>
      </c>
    </row>
    <row r="1176" spans="1:5" x14ac:dyDescent="0.25">
      <c r="A1176" s="22">
        <v>3.65</v>
      </c>
      <c r="B1176" s="22">
        <v>27154.59</v>
      </c>
      <c r="D1176" s="77">
        <v>3.65</v>
      </c>
      <c r="E1176" s="77">
        <v>135772.95000000001</v>
      </c>
    </row>
    <row r="1177" spans="1:5" x14ac:dyDescent="0.25">
      <c r="A1177" s="22">
        <v>3.7</v>
      </c>
      <c r="B1177" s="22">
        <v>27086.91</v>
      </c>
      <c r="D1177" s="77">
        <v>3.7</v>
      </c>
      <c r="E1177" s="77">
        <v>135434.54999999999</v>
      </c>
    </row>
    <row r="1178" spans="1:5" x14ac:dyDescent="0.25">
      <c r="A1178" s="22">
        <v>3.75</v>
      </c>
      <c r="B1178" s="22">
        <v>27019.43</v>
      </c>
      <c r="D1178" s="77">
        <v>3.75</v>
      </c>
      <c r="E1178" s="77">
        <v>135097.15</v>
      </c>
    </row>
    <row r="1179" spans="1:5" x14ac:dyDescent="0.25">
      <c r="A1179" s="22">
        <v>3.8</v>
      </c>
      <c r="B1179" s="22">
        <v>26952.13</v>
      </c>
      <c r="D1179" s="77">
        <v>3.8</v>
      </c>
      <c r="E1179" s="77">
        <v>134760.65</v>
      </c>
    </row>
    <row r="1180" spans="1:5" x14ac:dyDescent="0.25">
      <c r="A1180" s="22">
        <v>3.85</v>
      </c>
      <c r="B1180" s="22">
        <v>26885.02</v>
      </c>
      <c r="D1180" s="77">
        <v>3.85</v>
      </c>
      <c r="E1180" s="77">
        <v>134425.1</v>
      </c>
    </row>
    <row r="1181" spans="1:5" x14ac:dyDescent="0.25">
      <c r="A1181" s="22">
        <v>3.9</v>
      </c>
      <c r="B1181" s="22">
        <v>26818.09</v>
      </c>
      <c r="D1181" s="77">
        <v>3.9</v>
      </c>
      <c r="E1181" s="77">
        <v>134090.45000000001</v>
      </c>
    </row>
    <row r="1182" spans="1:5" x14ac:dyDescent="0.25">
      <c r="A1182" s="22">
        <v>3.95</v>
      </c>
      <c r="B1182" s="22">
        <v>26751.360000000001</v>
      </c>
      <c r="D1182" s="77">
        <v>3.95</v>
      </c>
      <c r="E1182" s="77">
        <v>133756.79999999999</v>
      </c>
    </row>
    <row r="1183" spans="1:5" x14ac:dyDescent="0.25">
      <c r="A1183" s="22">
        <v>4</v>
      </c>
      <c r="B1183" s="22">
        <v>26684.81</v>
      </c>
      <c r="D1183" s="77">
        <v>4</v>
      </c>
      <c r="E1183" s="77">
        <v>133424.04999999999</v>
      </c>
    </row>
    <row r="1184" spans="1:5" x14ac:dyDescent="0.25">
      <c r="A1184" s="22">
        <v>4.05</v>
      </c>
      <c r="B1184" s="22">
        <v>26618.45</v>
      </c>
      <c r="D1184" s="77">
        <v>4.05</v>
      </c>
      <c r="E1184" s="77">
        <v>133092.25</v>
      </c>
    </row>
    <row r="1185" spans="1:5" x14ac:dyDescent="0.25">
      <c r="A1185" s="22">
        <v>4.0999999999999996</v>
      </c>
      <c r="B1185" s="22">
        <v>26552.27</v>
      </c>
      <c r="D1185" s="77">
        <v>4.0999999999999996</v>
      </c>
      <c r="E1185" s="77">
        <v>132761.35</v>
      </c>
    </row>
    <row r="1186" spans="1:5" x14ac:dyDescent="0.25">
      <c r="A1186" s="22">
        <v>4.1500000000000004</v>
      </c>
      <c r="B1186" s="22">
        <v>26486.28</v>
      </c>
      <c r="D1186" s="77">
        <v>4.1500000000000004</v>
      </c>
      <c r="E1186" s="77">
        <v>132431.4</v>
      </c>
    </row>
    <row r="1187" spans="1:5" x14ac:dyDescent="0.25">
      <c r="A1187" s="22">
        <v>4.2</v>
      </c>
      <c r="B1187" s="22">
        <v>26420.47</v>
      </c>
      <c r="D1187" s="77">
        <v>4.2</v>
      </c>
      <c r="E1187" s="77">
        <v>132102.35</v>
      </c>
    </row>
    <row r="1188" spans="1:5" x14ac:dyDescent="0.25">
      <c r="A1188" s="22">
        <v>4.25</v>
      </c>
      <c r="B1188" s="22">
        <v>26354.85</v>
      </c>
      <c r="D1188" s="77">
        <v>4.25</v>
      </c>
      <c r="E1188" s="77">
        <v>131774.25</v>
      </c>
    </row>
    <row r="1189" spans="1:5" x14ac:dyDescent="0.25">
      <c r="A1189" s="22">
        <v>4.3</v>
      </c>
      <c r="B1189" s="22">
        <v>26289.41</v>
      </c>
      <c r="D1189" s="77">
        <v>4.3</v>
      </c>
      <c r="E1189" s="77">
        <v>131447.04999999999</v>
      </c>
    </row>
    <row r="1190" spans="1:5" x14ac:dyDescent="0.25">
      <c r="A1190" s="22">
        <v>4.3499999999999996</v>
      </c>
      <c r="B1190" s="22">
        <v>26224.15</v>
      </c>
      <c r="D1190" s="77">
        <v>4.3499999999999996</v>
      </c>
      <c r="E1190" s="77">
        <v>131120.75</v>
      </c>
    </row>
    <row r="1191" spans="1:5" x14ac:dyDescent="0.25">
      <c r="A1191" s="22">
        <v>4.4000000000000004</v>
      </c>
      <c r="B1191" s="22">
        <v>26159.08</v>
      </c>
      <c r="D1191" s="77">
        <v>4.4000000000000004</v>
      </c>
      <c r="E1191" s="77">
        <v>130795.4</v>
      </c>
    </row>
    <row r="1192" spans="1:5" x14ac:dyDescent="0.25">
      <c r="A1192" s="22">
        <v>4.45</v>
      </c>
      <c r="B1192" s="22">
        <v>26094.18</v>
      </c>
      <c r="D1192" s="77">
        <v>4.45</v>
      </c>
      <c r="E1192" s="77">
        <v>130470.9</v>
      </c>
    </row>
    <row r="1193" spans="1:5" x14ac:dyDescent="0.25">
      <c r="A1193" s="22">
        <v>4.5</v>
      </c>
      <c r="B1193" s="22">
        <v>26029.47</v>
      </c>
      <c r="D1193" s="77">
        <v>4.5</v>
      </c>
      <c r="E1193" s="77">
        <v>130147.35</v>
      </c>
    </row>
    <row r="1194" spans="1:5" x14ac:dyDescent="0.25">
      <c r="A1194" s="22">
        <v>4.55</v>
      </c>
      <c r="B1194" s="22">
        <v>25964.94</v>
      </c>
      <c r="D1194" s="77">
        <v>4.55</v>
      </c>
      <c r="E1194" s="77">
        <v>129824.7</v>
      </c>
    </row>
    <row r="1195" spans="1:5" x14ac:dyDescent="0.25">
      <c r="A1195" s="22">
        <v>4.5999999999999996</v>
      </c>
      <c r="B1195" s="22">
        <v>25900.59</v>
      </c>
      <c r="D1195" s="77">
        <v>4.5999999999999996</v>
      </c>
      <c r="E1195" s="77">
        <v>129502.95</v>
      </c>
    </row>
    <row r="1196" spans="1:5" x14ac:dyDescent="0.25">
      <c r="A1196" s="22">
        <v>4.6500000000000004</v>
      </c>
      <c r="B1196" s="22">
        <v>25836.42</v>
      </c>
      <c r="D1196" s="77">
        <v>4.6500000000000004</v>
      </c>
      <c r="E1196" s="77">
        <v>129182.1</v>
      </c>
    </row>
    <row r="1197" spans="1:5" x14ac:dyDescent="0.25">
      <c r="A1197" s="22">
        <v>4.7</v>
      </c>
      <c r="B1197" s="22">
        <v>25772.42</v>
      </c>
      <c r="D1197" s="77">
        <v>4.7</v>
      </c>
      <c r="E1197" s="77">
        <v>128862.1</v>
      </c>
    </row>
    <row r="1198" spans="1:5" x14ac:dyDescent="0.25">
      <c r="A1198" s="22">
        <v>4.75</v>
      </c>
      <c r="B1198" s="22">
        <v>25708.61</v>
      </c>
      <c r="D1198" s="77">
        <v>4.75</v>
      </c>
      <c r="E1198" s="77">
        <v>128543.05</v>
      </c>
    </row>
    <row r="1199" spans="1:5" x14ac:dyDescent="0.25">
      <c r="A1199" s="22">
        <v>4.8</v>
      </c>
      <c r="B1199" s="22">
        <v>25644.97</v>
      </c>
      <c r="D1199" s="77">
        <v>4.8</v>
      </c>
      <c r="E1199" s="77">
        <v>128224.85</v>
      </c>
    </row>
    <row r="1200" spans="1:5" x14ac:dyDescent="0.25">
      <c r="A1200" s="22">
        <v>4.8499999999999996</v>
      </c>
      <c r="B1200" s="22">
        <v>25581.51</v>
      </c>
      <c r="D1200" s="77">
        <v>4.8499999999999996</v>
      </c>
      <c r="E1200" s="77">
        <v>127907.55</v>
      </c>
    </row>
    <row r="1201" spans="1:5" x14ac:dyDescent="0.25">
      <c r="A1201" s="22">
        <v>4.9000000000000004</v>
      </c>
      <c r="B1201" s="22">
        <v>25518.23</v>
      </c>
      <c r="D1201" s="77">
        <v>4.9000000000000004</v>
      </c>
      <c r="E1201" s="77">
        <v>127591.15</v>
      </c>
    </row>
    <row r="1202" spans="1:5" x14ac:dyDescent="0.25">
      <c r="A1202" s="22">
        <v>4.95</v>
      </c>
      <c r="B1202" s="22">
        <v>25455.13</v>
      </c>
      <c r="D1202" s="77">
        <v>4.95</v>
      </c>
      <c r="E1202" s="77">
        <v>127275.65</v>
      </c>
    </row>
    <row r="1203" spans="1:5" x14ac:dyDescent="0.25">
      <c r="A1203" s="22">
        <v>5</v>
      </c>
      <c r="B1203" s="22">
        <v>25392.19</v>
      </c>
      <c r="D1203" s="77">
        <v>5</v>
      </c>
      <c r="E1203" s="77">
        <v>126960.95</v>
      </c>
    </row>
    <row r="1204" spans="1:5" x14ac:dyDescent="0.25">
      <c r="A1204" s="22">
        <v>5.05</v>
      </c>
      <c r="B1204" s="22">
        <v>25329.439999999999</v>
      </c>
      <c r="D1204" s="77">
        <v>5.05</v>
      </c>
      <c r="E1204" s="77">
        <v>126647.2</v>
      </c>
    </row>
    <row r="1205" spans="1:5" x14ac:dyDescent="0.25">
      <c r="A1205" s="22">
        <v>5.0999999999999996</v>
      </c>
      <c r="B1205" s="22">
        <v>25266.86</v>
      </c>
      <c r="D1205" s="77">
        <v>5.0999999999999996</v>
      </c>
      <c r="E1205" s="77">
        <v>126334.3</v>
      </c>
    </row>
    <row r="1206" spans="1:5" x14ac:dyDescent="0.25">
      <c r="A1206" s="22">
        <v>5.15</v>
      </c>
      <c r="B1206" s="22">
        <v>25204.45</v>
      </c>
      <c r="D1206" s="77">
        <v>5.15</v>
      </c>
      <c r="E1206" s="77">
        <v>126022.25</v>
      </c>
    </row>
    <row r="1207" spans="1:5" x14ac:dyDescent="0.25">
      <c r="A1207" s="22">
        <v>5.2</v>
      </c>
      <c r="B1207" s="22">
        <v>25142.22</v>
      </c>
      <c r="D1207" s="77">
        <v>5.2</v>
      </c>
      <c r="E1207" s="77">
        <v>125711.1</v>
      </c>
    </row>
    <row r="1208" spans="1:5" x14ac:dyDescent="0.25">
      <c r="A1208" s="22">
        <v>5.25</v>
      </c>
      <c r="B1208" s="22">
        <v>25080.16</v>
      </c>
      <c r="D1208" s="77">
        <v>5.25</v>
      </c>
      <c r="E1208" s="77">
        <v>125400.8</v>
      </c>
    </row>
    <row r="1209" spans="1:5" x14ac:dyDescent="0.25">
      <c r="A1209" s="22">
        <v>5.3</v>
      </c>
      <c r="B1209" s="22">
        <v>25018.27</v>
      </c>
      <c r="D1209" s="77">
        <v>5.3</v>
      </c>
      <c r="E1209" s="77">
        <v>125091.35</v>
      </c>
    </row>
    <row r="1210" spans="1:5" x14ac:dyDescent="0.25">
      <c r="A1210" s="22">
        <v>5.35</v>
      </c>
      <c r="B1210" s="22">
        <v>24956.55</v>
      </c>
      <c r="D1210" s="77">
        <v>5.35</v>
      </c>
      <c r="E1210" s="77">
        <v>124782.75</v>
      </c>
    </row>
    <row r="1211" spans="1:5" x14ac:dyDescent="0.25">
      <c r="A1211" s="22">
        <v>5.4</v>
      </c>
      <c r="B1211" s="22">
        <v>24895.01</v>
      </c>
      <c r="D1211" s="77">
        <v>5.4</v>
      </c>
      <c r="E1211" s="77">
        <v>124475.05</v>
      </c>
    </row>
    <row r="1212" spans="1:5" x14ac:dyDescent="0.25">
      <c r="A1212" s="22">
        <v>5.45</v>
      </c>
      <c r="B1212" s="22">
        <v>24833.63</v>
      </c>
      <c r="D1212" s="77">
        <v>5.45</v>
      </c>
      <c r="E1212" s="77">
        <v>124168.15</v>
      </c>
    </row>
    <row r="1213" spans="1:5" x14ac:dyDescent="0.25">
      <c r="A1213" s="22">
        <v>5.5</v>
      </c>
      <c r="B1213" s="22">
        <v>24772.43</v>
      </c>
      <c r="D1213" s="77">
        <v>5.5</v>
      </c>
      <c r="E1213" s="77">
        <v>123862.15</v>
      </c>
    </row>
    <row r="1214" spans="1:5" x14ac:dyDescent="0.25">
      <c r="A1214" s="22">
        <v>5.55</v>
      </c>
      <c r="B1214" s="22">
        <v>24711.39</v>
      </c>
      <c r="D1214" s="77">
        <v>5.55</v>
      </c>
      <c r="E1214" s="77">
        <v>123556.95</v>
      </c>
    </row>
    <row r="1215" spans="1:5" x14ac:dyDescent="0.25">
      <c r="A1215" s="22">
        <v>5.6</v>
      </c>
      <c r="B1215" s="22">
        <v>24650.53</v>
      </c>
      <c r="D1215" s="77">
        <v>5.6</v>
      </c>
      <c r="E1215" s="77">
        <v>123252.65</v>
      </c>
    </row>
    <row r="1216" spans="1:5" x14ac:dyDescent="0.25">
      <c r="A1216" s="22">
        <v>5.65</v>
      </c>
      <c r="B1216" s="22">
        <v>24589.83</v>
      </c>
      <c r="D1216" s="77">
        <v>5.65</v>
      </c>
      <c r="E1216" s="77">
        <v>122949.15</v>
      </c>
    </row>
    <row r="1217" spans="1:5" x14ac:dyDescent="0.25">
      <c r="A1217" s="22">
        <v>5.7</v>
      </c>
      <c r="B1217" s="22">
        <v>24529.31</v>
      </c>
      <c r="D1217" s="77">
        <v>5.7</v>
      </c>
      <c r="E1217" s="77">
        <v>122646.55</v>
      </c>
    </row>
    <row r="1218" spans="1:5" x14ac:dyDescent="0.25">
      <c r="A1218" s="22">
        <v>5.75</v>
      </c>
      <c r="B1218" s="22">
        <v>24468.95</v>
      </c>
      <c r="D1218" s="77">
        <v>5.75</v>
      </c>
      <c r="E1218" s="77">
        <v>122344.75</v>
      </c>
    </row>
    <row r="1219" spans="1:5" x14ac:dyDescent="0.25">
      <c r="A1219" s="22">
        <v>5.8</v>
      </c>
      <c r="B1219" s="22">
        <v>24408.75</v>
      </c>
      <c r="D1219" s="77">
        <v>5.8</v>
      </c>
      <c r="E1219" s="77">
        <v>122043.75</v>
      </c>
    </row>
    <row r="1220" spans="1:5" x14ac:dyDescent="0.25">
      <c r="A1220" s="22">
        <v>5.85</v>
      </c>
      <c r="B1220" s="22">
        <v>24348.73</v>
      </c>
      <c r="D1220" s="77">
        <v>5.85</v>
      </c>
      <c r="E1220" s="77">
        <v>121743.65</v>
      </c>
    </row>
    <row r="1221" spans="1:5" x14ac:dyDescent="0.25">
      <c r="A1221" s="22">
        <v>5.9</v>
      </c>
      <c r="B1221" s="22">
        <v>24288.87</v>
      </c>
      <c r="D1221" s="77">
        <v>5.9</v>
      </c>
      <c r="E1221" s="77">
        <v>121444.35</v>
      </c>
    </row>
    <row r="1222" spans="1:5" x14ac:dyDescent="0.25">
      <c r="A1222" s="22">
        <v>5.95</v>
      </c>
      <c r="B1222" s="22">
        <v>24229.17</v>
      </c>
      <c r="D1222" s="77">
        <v>5.95</v>
      </c>
      <c r="E1222" s="77">
        <v>121145.85</v>
      </c>
    </row>
    <row r="1223" spans="1:5" x14ac:dyDescent="0.25">
      <c r="A1223" s="22">
        <v>6</v>
      </c>
      <c r="B1223" s="22">
        <v>24169.64</v>
      </c>
      <c r="D1223" s="77">
        <v>6</v>
      </c>
      <c r="E1223" s="77">
        <v>120848.2</v>
      </c>
    </row>
    <row r="1224" spans="1:5" x14ac:dyDescent="0.25">
      <c r="A1224" s="22">
        <v>6.05</v>
      </c>
      <c r="B1224" s="22">
        <v>24110.28</v>
      </c>
      <c r="D1224" s="77">
        <v>6.05</v>
      </c>
      <c r="E1224" s="77">
        <v>120551.4</v>
      </c>
    </row>
    <row r="1225" spans="1:5" x14ac:dyDescent="0.25">
      <c r="A1225" s="22">
        <v>6.1</v>
      </c>
      <c r="B1225" s="22">
        <v>24051.08</v>
      </c>
      <c r="D1225" s="77">
        <v>6.1</v>
      </c>
      <c r="E1225" s="77">
        <v>120255.4</v>
      </c>
    </row>
    <row r="1226" spans="1:5" x14ac:dyDescent="0.25">
      <c r="A1226" s="22">
        <v>6.15</v>
      </c>
      <c r="B1226" s="22">
        <v>23992.04</v>
      </c>
      <c r="D1226" s="77">
        <v>6.15</v>
      </c>
      <c r="E1226" s="77">
        <v>119960.2</v>
      </c>
    </row>
    <row r="1227" spans="1:5" x14ac:dyDescent="0.25">
      <c r="A1227" s="22">
        <v>6.2</v>
      </c>
      <c r="B1227" s="22">
        <v>23933.17</v>
      </c>
      <c r="D1227" s="77">
        <v>6.2</v>
      </c>
      <c r="E1227" s="77">
        <v>119665.85</v>
      </c>
    </row>
    <row r="1228" spans="1:5" x14ac:dyDescent="0.25">
      <c r="A1228" s="22">
        <v>6.25</v>
      </c>
      <c r="B1228" s="22">
        <v>23874.46</v>
      </c>
      <c r="D1228" s="77">
        <v>6.25</v>
      </c>
      <c r="E1228" s="77">
        <v>119372.3</v>
      </c>
    </row>
    <row r="1229" spans="1:5" x14ac:dyDescent="0.25">
      <c r="A1229" s="22">
        <v>6.3</v>
      </c>
      <c r="B1229" s="22">
        <v>23815.91</v>
      </c>
      <c r="D1229" s="77">
        <v>6.3</v>
      </c>
      <c r="E1229" s="77">
        <v>119079.55</v>
      </c>
    </row>
    <row r="1230" spans="1:5" x14ac:dyDescent="0.25">
      <c r="A1230" s="22">
        <v>6.35</v>
      </c>
      <c r="B1230" s="22">
        <v>23757.52</v>
      </c>
      <c r="D1230" s="77">
        <v>6.35</v>
      </c>
      <c r="E1230" s="77">
        <v>118787.6</v>
      </c>
    </row>
    <row r="1231" spans="1:5" x14ac:dyDescent="0.25">
      <c r="A1231" s="22">
        <v>6.4</v>
      </c>
      <c r="B1231" s="22">
        <v>23699.3</v>
      </c>
      <c r="D1231" s="77">
        <v>6.4</v>
      </c>
      <c r="E1231" s="77">
        <v>118496.5</v>
      </c>
    </row>
    <row r="1232" spans="1:5" x14ac:dyDescent="0.25">
      <c r="A1232" s="22">
        <v>6.45</v>
      </c>
      <c r="B1232" s="22">
        <v>23641.23</v>
      </c>
      <c r="D1232" s="77">
        <v>6.45</v>
      </c>
      <c r="E1232" s="77">
        <v>118206.15</v>
      </c>
    </row>
    <row r="1233" spans="1:5" x14ac:dyDescent="0.25">
      <c r="A1233" s="22">
        <v>6.5</v>
      </c>
      <c r="B1233" s="22">
        <v>23583.33</v>
      </c>
      <c r="D1233" s="77">
        <v>6.5</v>
      </c>
      <c r="E1233" s="77">
        <v>117916.65</v>
      </c>
    </row>
    <row r="1234" spans="1:5" x14ac:dyDescent="0.25">
      <c r="A1234" s="22">
        <v>6.55</v>
      </c>
      <c r="B1234" s="22">
        <v>23525.58</v>
      </c>
      <c r="D1234" s="77">
        <v>6.55</v>
      </c>
      <c r="E1234" s="77">
        <v>117627.9</v>
      </c>
    </row>
    <row r="1235" spans="1:5" x14ac:dyDescent="0.25">
      <c r="A1235" s="22">
        <v>6.6</v>
      </c>
      <c r="B1235" s="22">
        <v>23468</v>
      </c>
      <c r="D1235" s="77">
        <v>6.6</v>
      </c>
      <c r="E1235" s="77">
        <v>117340</v>
      </c>
    </row>
    <row r="1236" spans="1:5" x14ac:dyDescent="0.25">
      <c r="A1236" s="22">
        <v>6.65</v>
      </c>
      <c r="B1236" s="22">
        <v>23410.57</v>
      </c>
      <c r="D1236" s="77">
        <v>6.65</v>
      </c>
      <c r="E1236" s="77">
        <v>117052.85</v>
      </c>
    </row>
    <row r="1237" spans="1:5" x14ac:dyDescent="0.25">
      <c r="A1237" s="22">
        <v>6.7</v>
      </c>
      <c r="B1237" s="22">
        <v>23353.3</v>
      </c>
      <c r="D1237" s="77">
        <v>6.7</v>
      </c>
      <c r="E1237" s="77">
        <v>116766.5</v>
      </c>
    </row>
    <row r="1238" spans="1:5" x14ac:dyDescent="0.25">
      <c r="A1238" s="22">
        <v>6.75</v>
      </c>
      <c r="B1238" s="22">
        <v>23296.19</v>
      </c>
      <c r="D1238" s="77">
        <v>6.75</v>
      </c>
      <c r="E1238" s="77">
        <v>116480.95</v>
      </c>
    </row>
    <row r="1239" spans="1:5" x14ac:dyDescent="0.25">
      <c r="A1239" s="22">
        <v>6.8</v>
      </c>
      <c r="B1239" s="22">
        <v>23239.23</v>
      </c>
      <c r="D1239" s="77">
        <v>6.8</v>
      </c>
      <c r="E1239" s="77">
        <v>116196.15</v>
      </c>
    </row>
    <row r="1240" spans="1:5" x14ac:dyDescent="0.25">
      <c r="A1240" s="22">
        <v>6.85</v>
      </c>
      <c r="B1240" s="22">
        <v>23182.44</v>
      </c>
      <c r="D1240" s="77">
        <v>6.85</v>
      </c>
      <c r="E1240" s="77">
        <v>115912.2</v>
      </c>
    </row>
    <row r="1241" spans="1:5" x14ac:dyDescent="0.25">
      <c r="A1241" s="22">
        <v>6.9</v>
      </c>
      <c r="B1241" s="22">
        <v>23125.8</v>
      </c>
      <c r="D1241" s="77">
        <v>6.9</v>
      </c>
      <c r="E1241" s="77">
        <v>115629</v>
      </c>
    </row>
    <row r="1242" spans="1:5" x14ac:dyDescent="0.25">
      <c r="A1242" s="22">
        <v>6.95</v>
      </c>
      <c r="B1242" s="22">
        <v>23069.31</v>
      </c>
      <c r="D1242" s="77">
        <v>6.95</v>
      </c>
      <c r="E1242" s="77">
        <v>115346.55</v>
      </c>
    </row>
    <row r="1243" spans="1:5" x14ac:dyDescent="0.25">
      <c r="A1243" s="22">
        <v>7</v>
      </c>
      <c r="B1243" s="22">
        <v>23012.98</v>
      </c>
      <c r="D1243" s="77">
        <v>7</v>
      </c>
      <c r="E1243" s="77">
        <v>115064.9</v>
      </c>
    </row>
    <row r="1244" spans="1:5" x14ac:dyDescent="0.25">
      <c r="A1244" s="22">
        <v>7.05</v>
      </c>
      <c r="B1244" s="22">
        <v>22956.81</v>
      </c>
      <c r="D1244" s="77">
        <v>7.05</v>
      </c>
      <c r="E1244" s="77">
        <v>114784.05</v>
      </c>
    </row>
    <row r="1245" spans="1:5" x14ac:dyDescent="0.25">
      <c r="A1245" s="22">
        <v>7.1</v>
      </c>
      <c r="B1245" s="22">
        <v>22900.79</v>
      </c>
      <c r="D1245" s="77">
        <v>7.1</v>
      </c>
      <c r="E1245" s="77">
        <v>114503.95</v>
      </c>
    </row>
    <row r="1246" spans="1:5" x14ac:dyDescent="0.25">
      <c r="A1246" s="22">
        <v>7.15</v>
      </c>
      <c r="B1246" s="22">
        <v>22844.92</v>
      </c>
      <c r="D1246" s="77">
        <v>7.15</v>
      </c>
      <c r="E1246" s="77">
        <v>114224.6</v>
      </c>
    </row>
    <row r="1247" spans="1:5" x14ac:dyDescent="0.25">
      <c r="A1247" s="22">
        <v>7.2</v>
      </c>
      <c r="B1247" s="22">
        <v>22789.21</v>
      </c>
      <c r="D1247" s="77">
        <v>7.2</v>
      </c>
      <c r="E1247" s="77">
        <v>113946.05</v>
      </c>
    </row>
    <row r="1248" spans="1:5" x14ac:dyDescent="0.25">
      <c r="A1248" s="22">
        <v>7.25</v>
      </c>
      <c r="B1248" s="22">
        <v>22733.65</v>
      </c>
      <c r="D1248" s="77">
        <v>7.25</v>
      </c>
      <c r="E1248" s="77">
        <v>113668.25</v>
      </c>
    </row>
    <row r="1249" spans="1:5" x14ac:dyDescent="0.25">
      <c r="A1249" s="22">
        <v>7.3</v>
      </c>
      <c r="B1249" s="22">
        <v>22678.240000000002</v>
      </c>
      <c r="D1249" s="77">
        <v>7.3</v>
      </c>
      <c r="E1249" s="77">
        <v>113391.2</v>
      </c>
    </row>
    <row r="1250" spans="1:5" x14ac:dyDescent="0.25">
      <c r="A1250" s="22">
        <v>7.35</v>
      </c>
      <c r="B1250" s="22">
        <v>22622.99</v>
      </c>
      <c r="D1250" s="77">
        <v>7.35</v>
      </c>
      <c r="E1250" s="77">
        <v>113114.95</v>
      </c>
    </row>
    <row r="1251" spans="1:5" x14ac:dyDescent="0.25">
      <c r="A1251" s="22">
        <v>7.4</v>
      </c>
      <c r="B1251" s="22">
        <v>22567.88</v>
      </c>
      <c r="D1251" s="77">
        <v>7.4</v>
      </c>
      <c r="E1251" s="77">
        <v>112839.4</v>
      </c>
    </row>
    <row r="1252" spans="1:5" x14ac:dyDescent="0.25">
      <c r="A1252" s="22">
        <v>7.45</v>
      </c>
      <c r="B1252" s="22">
        <v>22512.93</v>
      </c>
      <c r="D1252" s="77">
        <v>7.45</v>
      </c>
      <c r="E1252" s="77">
        <v>112564.65</v>
      </c>
    </row>
    <row r="1253" spans="1:5" x14ac:dyDescent="0.25">
      <c r="A1253" s="22">
        <v>7.5</v>
      </c>
      <c r="B1253" s="22">
        <v>22458.13</v>
      </c>
      <c r="D1253" s="77">
        <v>7.5</v>
      </c>
      <c r="E1253" s="77">
        <v>112290.65</v>
      </c>
    </row>
    <row r="1254" spans="1:5" x14ac:dyDescent="0.25">
      <c r="A1254" s="22">
        <v>7.55</v>
      </c>
      <c r="B1254" s="22">
        <v>22403.48</v>
      </c>
      <c r="D1254" s="77">
        <v>7.55</v>
      </c>
      <c r="E1254" s="77">
        <v>112017.4</v>
      </c>
    </row>
    <row r="1255" spans="1:5" x14ac:dyDescent="0.25">
      <c r="A1255" s="22">
        <v>7.6</v>
      </c>
      <c r="B1255" s="22">
        <v>22348.98</v>
      </c>
      <c r="D1255" s="77">
        <v>7.6</v>
      </c>
      <c r="E1255" s="77">
        <v>111744.9</v>
      </c>
    </row>
    <row r="1256" spans="1:5" x14ac:dyDescent="0.25">
      <c r="A1256" s="22">
        <v>7.65</v>
      </c>
      <c r="B1256" s="22">
        <v>22294.63</v>
      </c>
      <c r="D1256" s="77">
        <v>7.65</v>
      </c>
      <c r="E1256" s="77">
        <v>111473.15</v>
      </c>
    </row>
    <row r="1257" spans="1:5" x14ac:dyDescent="0.25">
      <c r="A1257" s="22">
        <v>7.7</v>
      </c>
      <c r="B1257" s="22">
        <v>22240.42</v>
      </c>
      <c r="D1257" s="77">
        <v>7.7</v>
      </c>
      <c r="E1257" s="77">
        <v>111202.1</v>
      </c>
    </row>
    <row r="1258" spans="1:5" x14ac:dyDescent="0.25">
      <c r="A1258" s="22">
        <v>7.75</v>
      </c>
      <c r="B1258" s="22">
        <v>22186.37</v>
      </c>
      <c r="D1258" s="77">
        <v>7.75</v>
      </c>
      <c r="E1258" s="77">
        <v>110931.85</v>
      </c>
    </row>
    <row r="1259" spans="1:5" x14ac:dyDescent="0.25">
      <c r="A1259" s="22">
        <v>7.8</v>
      </c>
      <c r="B1259" s="22">
        <v>22132.46</v>
      </c>
      <c r="D1259" s="77">
        <v>7.8</v>
      </c>
      <c r="E1259" s="77">
        <v>110662.3</v>
      </c>
    </row>
    <row r="1260" spans="1:5" x14ac:dyDescent="0.25">
      <c r="A1260" s="22">
        <v>7.85</v>
      </c>
      <c r="B1260" s="22">
        <v>22078.7</v>
      </c>
      <c r="D1260" s="77">
        <v>7.85</v>
      </c>
      <c r="E1260" s="77">
        <v>110393.5</v>
      </c>
    </row>
    <row r="1261" spans="1:5" x14ac:dyDescent="0.25">
      <c r="A1261" s="22">
        <v>7.9</v>
      </c>
      <c r="B1261" s="22">
        <v>22025.09</v>
      </c>
      <c r="D1261" s="77">
        <v>7.9</v>
      </c>
      <c r="E1261" s="77">
        <v>110125.45</v>
      </c>
    </row>
    <row r="1262" spans="1:5" x14ac:dyDescent="0.25">
      <c r="A1262" s="22">
        <v>7.95</v>
      </c>
      <c r="B1262" s="22">
        <v>21971.63</v>
      </c>
      <c r="D1262" s="77">
        <v>7.95</v>
      </c>
      <c r="E1262" s="77">
        <v>109858.15</v>
      </c>
    </row>
    <row r="1263" spans="1:5" x14ac:dyDescent="0.25">
      <c r="A1263" s="22">
        <v>8</v>
      </c>
      <c r="B1263" s="22">
        <v>21918.31</v>
      </c>
      <c r="D1263" s="77">
        <v>8</v>
      </c>
      <c r="E1263" s="77">
        <v>109591.55</v>
      </c>
    </row>
    <row r="1264" spans="1:5" x14ac:dyDescent="0.25">
      <c r="A1264" s="22">
        <v>8.0500000000000007</v>
      </c>
      <c r="B1264" s="22">
        <v>21865.13</v>
      </c>
      <c r="D1264" s="77">
        <v>8.0500000000000007</v>
      </c>
      <c r="E1264" s="77">
        <v>109325.65</v>
      </c>
    </row>
    <row r="1265" spans="1:5" x14ac:dyDescent="0.25">
      <c r="A1265" s="22">
        <v>8.1</v>
      </c>
      <c r="B1265" s="22">
        <v>21812.11</v>
      </c>
      <c r="D1265" s="77">
        <v>8.1</v>
      </c>
      <c r="E1265" s="77">
        <v>109060.55</v>
      </c>
    </row>
    <row r="1266" spans="1:5" x14ac:dyDescent="0.25">
      <c r="A1266" s="22">
        <v>8.15</v>
      </c>
      <c r="B1266" s="22">
        <v>21759.22</v>
      </c>
      <c r="D1266" s="77">
        <v>8.15</v>
      </c>
      <c r="E1266" s="77">
        <v>108796.1</v>
      </c>
    </row>
    <row r="1267" spans="1:5" x14ac:dyDescent="0.25">
      <c r="A1267" s="22">
        <v>8.1999999999999993</v>
      </c>
      <c r="B1267" s="22">
        <v>21706.48</v>
      </c>
      <c r="D1267" s="77">
        <v>8.1999999999999993</v>
      </c>
      <c r="E1267" s="77">
        <v>108532.4</v>
      </c>
    </row>
    <row r="1268" spans="1:5" x14ac:dyDescent="0.25">
      <c r="A1268" s="22">
        <v>8.25</v>
      </c>
      <c r="B1268" s="22">
        <v>21653.89</v>
      </c>
      <c r="D1268" s="77">
        <v>8.25</v>
      </c>
      <c r="E1268" s="77">
        <v>108269.45</v>
      </c>
    </row>
    <row r="1269" spans="1:5" x14ac:dyDescent="0.25">
      <c r="A1269" s="22">
        <v>8.3000000000000007</v>
      </c>
      <c r="B1269" s="22">
        <v>21601.439999999999</v>
      </c>
      <c r="D1269" s="77">
        <v>8.3000000000000007</v>
      </c>
      <c r="E1269" s="77">
        <v>108007.2</v>
      </c>
    </row>
    <row r="1270" spans="1:5" x14ac:dyDescent="0.25">
      <c r="A1270" s="22">
        <v>8.35</v>
      </c>
      <c r="B1270" s="22">
        <v>21549.13</v>
      </c>
      <c r="D1270" s="77">
        <v>8.35</v>
      </c>
      <c r="E1270" s="77">
        <v>107745.65</v>
      </c>
    </row>
    <row r="1271" spans="1:5" x14ac:dyDescent="0.25">
      <c r="A1271" s="22">
        <v>8.4</v>
      </c>
      <c r="B1271" s="22">
        <v>21496.97</v>
      </c>
      <c r="D1271" s="77">
        <v>8.4</v>
      </c>
      <c r="E1271" s="77">
        <v>107484.85</v>
      </c>
    </row>
    <row r="1272" spans="1:5" x14ac:dyDescent="0.25">
      <c r="A1272" s="22">
        <v>8.4499999999999993</v>
      </c>
      <c r="B1272" s="22">
        <v>21444.94</v>
      </c>
      <c r="D1272" s="77">
        <v>8.4499999999999993</v>
      </c>
      <c r="E1272" s="77">
        <v>107224.7</v>
      </c>
    </row>
    <row r="1273" spans="1:5" x14ac:dyDescent="0.25">
      <c r="A1273" s="22">
        <v>8.5</v>
      </c>
      <c r="B1273" s="22">
        <v>21393.06</v>
      </c>
      <c r="D1273" s="77">
        <v>8.5</v>
      </c>
      <c r="E1273" s="77">
        <v>106965.3</v>
      </c>
    </row>
    <row r="1274" spans="1:5" x14ac:dyDescent="0.25">
      <c r="A1274" s="22">
        <v>8.5500000000000007</v>
      </c>
      <c r="B1274" s="22">
        <v>21341.32</v>
      </c>
      <c r="D1274" s="77">
        <v>8.5500000000000007</v>
      </c>
      <c r="E1274" s="77">
        <v>106706.6</v>
      </c>
    </row>
    <row r="1275" spans="1:5" x14ac:dyDescent="0.25">
      <c r="A1275" s="22">
        <v>8.6</v>
      </c>
      <c r="B1275" s="22">
        <v>21289.73</v>
      </c>
      <c r="D1275" s="77">
        <v>8.6</v>
      </c>
      <c r="E1275" s="77">
        <v>106448.65</v>
      </c>
    </row>
    <row r="1276" spans="1:5" x14ac:dyDescent="0.25">
      <c r="A1276" s="22">
        <v>8.65</v>
      </c>
      <c r="B1276" s="22">
        <v>21238.27</v>
      </c>
      <c r="D1276" s="77">
        <v>8.65</v>
      </c>
      <c r="E1276" s="77">
        <v>106191.35</v>
      </c>
    </row>
    <row r="1277" spans="1:5" x14ac:dyDescent="0.25">
      <c r="A1277" s="22">
        <v>8.6999999999999993</v>
      </c>
      <c r="B1277" s="22">
        <v>21186.95</v>
      </c>
      <c r="D1277" s="77">
        <v>8.6999999999999993</v>
      </c>
      <c r="E1277" s="77">
        <v>105934.75</v>
      </c>
    </row>
    <row r="1278" spans="1:5" x14ac:dyDescent="0.25">
      <c r="A1278" s="22">
        <v>8.75</v>
      </c>
      <c r="B1278" s="22">
        <v>21135.77</v>
      </c>
      <c r="D1278" s="77">
        <v>8.75</v>
      </c>
      <c r="E1278" s="77">
        <v>105678.85</v>
      </c>
    </row>
    <row r="1279" spans="1:5" x14ac:dyDescent="0.25">
      <c r="A1279" s="22">
        <v>8.8000000000000007</v>
      </c>
      <c r="B1279" s="22">
        <v>21084.73</v>
      </c>
      <c r="D1279" s="77">
        <v>8.8000000000000007</v>
      </c>
      <c r="E1279" s="77">
        <v>105423.65</v>
      </c>
    </row>
    <row r="1280" spans="1:5" x14ac:dyDescent="0.25">
      <c r="A1280" s="22">
        <v>8.85</v>
      </c>
      <c r="B1280" s="22">
        <v>21033.83</v>
      </c>
      <c r="D1280" s="77">
        <v>8.85</v>
      </c>
      <c r="E1280" s="77">
        <v>105169.15</v>
      </c>
    </row>
    <row r="1281" spans="1:5" x14ac:dyDescent="0.25">
      <c r="A1281" s="22">
        <v>8.9</v>
      </c>
      <c r="B1281" s="22">
        <v>20983.07</v>
      </c>
      <c r="D1281" s="77">
        <v>8.9</v>
      </c>
      <c r="E1281" s="77">
        <v>104915.35</v>
      </c>
    </row>
    <row r="1282" spans="1:5" x14ac:dyDescent="0.25">
      <c r="A1282" s="22">
        <v>8.9499999999999993</v>
      </c>
      <c r="B1282" s="22">
        <v>20932.45</v>
      </c>
      <c r="D1282" s="77">
        <v>8.9499999999999993</v>
      </c>
      <c r="E1282" s="77">
        <v>104662.25</v>
      </c>
    </row>
    <row r="1283" spans="1:5" x14ac:dyDescent="0.25">
      <c r="A1283" s="22">
        <v>9</v>
      </c>
      <c r="B1283" s="22">
        <v>20881.97</v>
      </c>
      <c r="D1283" s="77">
        <v>9</v>
      </c>
      <c r="E1283" s="77">
        <v>104409.85</v>
      </c>
    </row>
    <row r="1284" spans="1:5" x14ac:dyDescent="0.25">
      <c r="A1284" s="22">
        <v>9.0500000000000007</v>
      </c>
      <c r="B1284" s="22">
        <v>20831.62</v>
      </c>
      <c r="D1284" s="77">
        <v>9.0500000000000007</v>
      </c>
      <c r="E1284" s="77">
        <v>104158.1</v>
      </c>
    </row>
    <row r="1285" spans="1:5" x14ac:dyDescent="0.25">
      <c r="A1285" s="22">
        <v>9.1</v>
      </c>
      <c r="B1285" s="22">
        <v>20781.41</v>
      </c>
      <c r="D1285" s="77">
        <v>9.1</v>
      </c>
      <c r="E1285" s="77">
        <v>103907.05</v>
      </c>
    </row>
    <row r="1286" spans="1:5" x14ac:dyDescent="0.25">
      <c r="A1286" s="22">
        <v>9.15</v>
      </c>
      <c r="B1286" s="22">
        <v>20731.330000000002</v>
      </c>
      <c r="D1286" s="77">
        <v>9.15</v>
      </c>
      <c r="E1286" s="77">
        <v>103656.65</v>
      </c>
    </row>
    <row r="1287" spans="1:5" x14ac:dyDescent="0.25">
      <c r="A1287" s="22">
        <v>9.1999999999999993</v>
      </c>
      <c r="B1287" s="22">
        <v>20681.39</v>
      </c>
      <c r="D1287" s="77">
        <v>9.1999999999999993</v>
      </c>
      <c r="E1287" s="77">
        <v>103406.95</v>
      </c>
    </row>
    <row r="1288" spans="1:5" x14ac:dyDescent="0.25">
      <c r="A1288" s="22">
        <v>9.25</v>
      </c>
      <c r="B1288" s="22">
        <v>20631.59</v>
      </c>
      <c r="D1288" s="77">
        <v>9.25</v>
      </c>
      <c r="E1288" s="77">
        <v>103157.95</v>
      </c>
    </row>
    <row r="1289" spans="1:5" x14ac:dyDescent="0.25">
      <c r="A1289" s="22">
        <v>9.3000000000000007</v>
      </c>
      <c r="B1289" s="22">
        <v>20581.919999999998</v>
      </c>
      <c r="D1289" s="77">
        <v>9.3000000000000007</v>
      </c>
      <c r="E1289" s="77">
        <v>102909.6</v>
      </c>
    </row>
    <row r="1290" spans="1:5" x14ac:dyDescent="0.25">
      <c r="A1290" s="22">
        <v>9.35</v>
      </c>
      <c r="B1290" s="22">
        <v>20532.39</v>
      </c>
      <c r="D1290" s="77">
        <v>9.35</v>
      </c>
      <c r="E1290" s="77">
        <v>102661.95</v>
      </c>
    </row>
    <row r="1291" spans="1:5" x14ac:dyDescent="0.25">
      <c r="A1291" s="22">
        <v>9.4</v>
      </c>
      <c r="B1291" s="22">
        <v>20482.990000000002</v>
      </c>
      <c r="D1291" s="77">
        <v>9.4</v>
      </c>
      <c r="E1291" s="77">
        <v>102414.95</v>
      </c>
    </row>
    <row r="1292" spans="1:5" x14ac:dyDescent="0.25">
      <c r="A1292" s="22">
        <v>9.4499999999999993</v>
      </c>
      <c r="B1292" s="22">
        <v>20433.72</v>
      </c>
      <c r="D1292" s="77">
        <v>9.4499999999999993</v>
      </c>
      <c r="E1292" s="77">
        <v>102168.6</v>
      </c>
    </row>
    <row r="1293" spans="1:5" x14ac:dyDescent="0.25">
      <c r="A1293" s="22">
        <v>9.5</v>
      </c>
      <c r="B1293" s="22">
        <v>20384.59</v>
      </c>
      <c r="D1293" s="77">
        <v>9.5</v>
      </c>
      <c r="E1293" s="77">
        <v>101922.95</v>
      </c>
    </row>
    <row r="1294" spans="1:5" x14ac:dyDescent="0.25">
      <c r="A1294" s="22">
        <v>9.5500000000000007</v>
      </c>
      <c r="B1294" s="22">
        <v>20335.59</v>
      </c>
      <c r="D1294" s="77">
        <v>9.5500000000000007</v>
      </c>
      <c r="E1294" s="77">
        <v>101677.95</v>
      </c>
    </row>
    <row r="1295" spans="1:5" x14ac:dyDescent="0.25">
      <c r="A1295" s="22">
        <v>9.6</v>
      </c>
      <c r="B1295" s="22">
        <v>20286.73</v>
      </c>
      <c r="D1295" s="77">
        <v>9.6</v>
      </c>
      <c r="E1295" s="77">
        <v>101433.65</v>
      </c>
    </row>
    <row r="1296" spans="1:5" x14ac:dyDescent="0.25">
      <c r="A1296" s="22">
        <v>9.65</v>
      </c>
      <c r="B1296" s="22">
        <v>20238</v>
      </c>
      <c r="D1296" s="77">
        <v>9.65</v>
      </c>
      <c r="E1296" s="77">
        <v>101190</v>
      </c>
    </row>
    <row r="1297" spans="1:5" x14ac:dyDescent="0.25">
      <c r="A1297" s="22">
        <v>9.6999999999999993</v>
      </c>
      <c r="B1297" s="22">
        <v>20189.39</v>
      </c>
      <c r="D1297" s="77">
        <v>9.6999999999999993</v>
      </c>
      <c r="E1297" s="77">
        <v>100946.95</v>
      </c>
    </row>
    <row r="1298" spans="1:5" x14ac:dyDescent="0.25">
      <c r="A1298" s="22">
        <v>9.75</v>
      </c>
      <c r="B1298" s="22">
        <v>20140.93</v>
      </c>
      <c r="D1298" s="77">
        <v>9.75</v>
      </c>
      <c r="E1298" s="77">
        <v>100704.65</v>
      </c>
    </row>
    <row r="1299" spans="1:5" x14ac:dyDescent="0.25">
      <c r="A1299" s="22">
        <v>9.8000000000000007</v>
      </c>
      <c r="B1299" s="22">
        <v>20092.59</v>
      </c>
      <c r="D1299" s="77">
        <v>9.8000000000000007</v>
      </c>
      <c r="E1299" s="77">
        <v>100462.95</v>
      </c>
    </row>
    <row r="1300" spans="1:5" x14ac:dyDescent="0.25">
      <c r="A1300" s="22">
        <v>9.85</v>
      </c>
      <c r="B1300" s="22">
        <v>20044.38</v>
      </c>
      <c r="D1300" s="77">
        <v>9.85</v>
      </c>
      <c r="E1300" s="77">
        <v>100221.9</v>
      </c>
    </row>
    <row r="1301" spans="1:5" x14ac:dyDescent="0.25">
      <c r="A1301" s="22">
        <v>9.9</v>
      </c>
      <c r="B1301" s="22">
        <v>19996.3</v>
      </c>
      <c r="D1301" s="77">
        <v>9.9</v>
      </c>
      <c r="E1301" s="77">
        <v>99981.5</v>
      </c>
    </row>
    <row r="1302" spans="1:5" x14ac:dyDescent="0.25">
      <c r="A1302" s="22">
        <v>9.9499999999999993</v>
      </c>
      <c r="B1302" s="22">
        <v>19948.36</v>
      </c>
      <c r="D1302" s="77">
        <v>9.9499999999999993</v>
      </c>
      <c r="E1302" s="77">
        <v>99741.8</v>
      </c>
    </row>
    <row r="1303" spans="1:5" x14ac:dyDescent="0.25">
      <c r="A1303" s="22">
        <v>10</v>
      </c>
      <c r="B1303" s="22">
        <v>19900.54</v>
      </c>
      <c r="D1303" s="77">
        <v>10</v>
      </c>
      <c r="E1303" s="77">
        <v>99502.7</v>
      </c>
    </row>
    <row r="1304" spans="1:5" x14ac:dyDescent="0.25">
      <c r="A1304" s="22">
        <v>10.050000000000001</v>
      </c>
      <c r="B1304" s="22">
        <v>19852.849999999999</v>
      </c>
      <c r="D1304" s="77">
        <v>10.050000000000001</v>
      </c>
      <c r="E1304" s="77">
        <v>99264.25</v>
      </c>
    </row>
    <row r="1305" spans="1:5" x14ac:dyDescent="0.25">
      <c r="A1305" s="22">
        <v>10.1</v>
      </c>
      <c r="B1305" s="22">
        <v>19805.29</v>
      </c>
      <c r="D1305" s="77">
        <v>10.1</v>
      </c>
      <c r="E1305" s="77">
        <v>99026.45</v>
      </c>
    </row>
    <row r="1306" spans="1:5" x14ac:dyDescent="0.25">
      <c r="A1306" s="22">
        <v>10.15</v>
      </c>
      <c r="B1306" s="22">
        <v>19757.86</v>
      </c>
      <c r="D1306" s="77">
        <v>10.15</v>
      </c>
      <c r="E1306" s="77">
        <v>98789.3</v>
      </c>
    </row>
    <row r="1307" spans="1:5" x14ac:dyDescent="0.25">
      <c r="A1307" s="22">
        <v>10.199999999999999</v>
      </c>
      <c r="B1307" s="22">
        <v>19710.560000000001</v>
      </c>
      <c r="D1307" s="77">
        <v>10.199999999999999</v>
      </c>
      <c r="E1307" s="77">
        <v>98552.8</v>
      </c>
    </row>
    <row r="1308" spans="1:5" x14ac:dyDescent="0.25">
      <c r="A1308" s="22">
        <v>10.25</v>
      </c>
      <c r="B1308" s="22">
        <v>19663.38</v>
      </c>
      <c r="D1308" s="77">
        <v>10.25</v>
      </c>
      <c r="E1308" s="77">
        <v>98316.9</v>
      </c>
    </row>
    <row r="1309" spans="1:5" x14ac:dyDescent="0.25">
      <c r="A1309" s="22">
        <v>10.3</v>
      </c>
      <c r="B1309" s="22">
        <v>19616.330000000002</v>
      </c>
      <c r="D1309" s="77">
        <v>10.3</v>
      </c>
      <c r="E1309" s="77">
        <v>98081.65</v>
      </c>
    </row>
    <row r="1310" spans="1:5" x14ac:dyDescent="0.25">
      <c r="A1310" s="22">
        <v>10.35</v>
      </c>
      <c r="B1310" s="22">
        <v>19569.41</v>
      </c>
      <c r="D1310" s="77">
        <v>10.35</v>
      </c>
      <c r="E1310" s="77">
        <v>97847.05</v>
      </c>
    </row>
    <row r="1311" spans="1:5" x14ac:dyDescent="0.25">
      <c r="A1311" s="22">
        <v>10.4</v>
      </c>
      <c r="B1311" s="22">
        <v>19522.62</v>
      </c>
      <c r="D1311" s="77">
        <v>10.4</v>
      </c>
      <c r="E1311" s="77">
        <v>97613.1</v>
      </c>
    </row>
    <row r="1312" spans="1:5" x14ac:dyDescent="0.25">
      <c r="A1312" s="22">
        <v>10.45</v>
      </c>
      <c r="B1312" s="22">
        <v>19475.95</v>
      </c>
      <c r="D1312" s="77">
        <v>10.45</v>
      </c>
      <c r="E1312" s="77">
        <v>97379.75</v>
      </c>
    </row>
    <row r="1313" spans="1:5" x14ac:dyDescent="0.25">
      <c r="A1313" s="22">
        <v>10.5</v>
      </c>
      <c r="B1313" s="22">
        <v>19429.41</v>
      </c>
      <c r="D1313" s="77">
        <v>10.5</v>
      </c>
      <c r="E1313" s="77">
        <v>97147.05</v>
      </c>
    </row>
    <row r="1314" spans="1:5" x14ac:dyDescent="0.25">
      <c r="A1314" s="22">
        <v>10.55</v>
      </c>
      <c r="B1314" s="22">
        <v>19382.990000000002</v>
      </c>
      <c r="D1314" s="77">
        <v>10.55</v>
      </c>
      <c r="E1314" s="77">
        <v>96914.95</v>
      </c>
    </row>
    <row r="1315" spans="1:5" x14ac:dyDescent="0.25">
      <c r="A1315" s="22">
        <v>10.6</v>
      </c>
      <c r="B1315" s="22">
        <v>19336.7</v>
      </c>
      <c r="D1315" s="77">
        <v>10.6</v>
      </c>
      <c r="E1315" s="77">
        <v>96683.5</v>
      </c>
    </row>
    <row r="1316" spans="1:5" x14ac:dyDescent="0.25">
      <c r="A1316" s="22">
        <v>10.65</v>
      </c>
      <c r="B1316" s="22">
        <v>19290.53</v>
      </c>
      <c r="D1316" s="77">
        <v>10.65</v>
      </c>
      <c r="E1316" s="77">
        <v>96452.65</v>
      </c>
    </row>
    <row r="1317" spans="1:5" x14ac:dyDescent="0.25">
      <c r="A1317" s="22">
        <v>10.7</v>
      </c>
      <c r="B1317" s="22">
        <v>19244.490000000002</v>
      </c>
      <c r="D1317" s="77">
        <v>10.7</v>
      </c>
      <c r="E1317" s="77">
        <v>96222.45</v>
      </c>
    </row>
    <row r="1318" spans="1:5" x14ac:dyDescent="0.25">
      <c r="A1318" s="22">
        <v>10.75</v>
      </c>
      <c r="B1318" s="22">
        <v>19198.57</v>
      </c>
      <c r="D1318" s="77">
        <v>10.75</v>
      </c>
      <c r="E1318" s="77">
        <v>95992.85</v>
      </c>
    </row>
    <row r="1319" spans="1:5" x14ac:dyDescent="0.25">
      <c r="A1319" s="22">
        <v>10.8</v>
      </c>
      <c r="B1319" s="22">
        <v>19152.78</v>
      </c>
      <c r="D1319" s="77">
        <v>10.8</v>
      </c>
      <c r="E1319" s="77">
        <v>95763.9</v>
      </c>
    </row>
    <row r="1320" spans="1:5" x14ac:dyDescent="0.25">
      <c r="A1320" s="22">
        <v>10.85</v>
      </c>
      <c r="B1320" s="22">
        <v>19107.099999999999</v>
      </c>
      <c r="D1320" s="77">
        <v>10.85</v>
      </c>
      <c r="E1320" s="77">
        <v>95535.5</v>
      </c>
    </row>
    <row r="1321" spans="1:5" x14ac:dyDescent="0.25">
      <c r="A1321" s="22">
        <v>10.9</v>
      </c>
      <c r="B1321" s="22">
        <v>19061.560000000001</v>
      </c>
      <c r="D1321" s="77">
        <v>10.9</v>
      </c>
      <c r="E1321" s="77">
        <v>95307.8</v>
      </c>
    </row>
    <row r="1322" spans="1:5" x14ac:dyDescent="0.25">
      <c r="A1322" s="22">
        <v>10.95</v>
      </c>
      <c r="B1322" s="22">
        <v>19016.13</v>
      </c>
      <c r="D1322" s="77">
        <v>10.95</v>
      </c>
      <c r="E1322" s="77">
        <v>95080.65</v>
      </c>
    </row>
    <row r="1323" spans="1:5" x14ac:dyDescent="0.25">
      <c r="A1323" s="22">
        <v>11</v>
      </c>
      <c r="B1323" s="22">
        <v>18970.82</v>
      </c>
      <c r="D1323" s="77">
        <v>11</v>
      </c>
      <c r="E1323" s="77">
        <v>94854.1</v>
      </c>
    </row>
    <row r="1324" spans="1:5" x14ac:dyDescent="0.25">
      <c r="A1324" s="22">
        <v>11.05</v>
      </c>
      <c r="B1324" s="22">
        <v>18925.64</v>
      </c>
      <c r="D1324" s="77">
        <v>11.05</v>
      </c>
      <c r="E1324" s="77">
        <v>94628.2</v>
      </c>
    </row>
    <row r="1325" spans="1:5" x14ac:dyDescent="0.25">
      <c r="A1325" s="22">
        <v>11.1</v>
      </c>
      <c r="B1325" s="22">
        <v>18880.580000000002</v>
      </c>
      <c r="D1325" s="77">
        <v>11.1</v>
      </c>
      <c r="E1325" s="77">
        <v>94402.9</v>
      </c>
    </row>
    <row r="1326" spans="1:5" x14ac:dyDescent="0.25">
      <c r="A1326" s="22">
        <v>11.15</v>
      </c>
      <c r="B1326" s="22">
        <v>18835.64</v>
      </c>
      <c r="D1326" s="77">
        <v>11.15</v>
      </c>
      <c r="E1326" s="77">
        <v>94178.2</v>
      </c>
    </row>
    <row r="1327" spans="1:5" x14ac:dyDescent="0.25">
      <c r="A1327" s="22">
        <v>11.2</v>
      </c>
      <c r="B1327" s="22">
        <v>18790.82</v>
      </c>
      <c r="D1327" s="77">
        <v>11.2</v>
      </c>
      <c r="E1327" s="77">
        <v>93954.1</v>
      </c>
    </row>
    <row r="1328" spans="1:5" x14ac:dyDescent="0.25">
      <c r="A1328" s="22">
        <v>11.25</v>
      </c>
      <c r="B1328" s="22">
        <v>18746.12</v>
      </c>
      <c r="D1328" s="77">
        <v>11.25</v>
      </c>
      <c r="E1328" s="77">
        <v>93730.6</v>
      </c>
    </row>
    <row r="1329" spans="1:5" x14ac:dyDescent="0.25">
      <c r="A1329" s="22">
        <v>11.3</v>
      </c>
      <c r="B1329" s="22">
        <v>18701.54</v>
      </c>
      <c r="D1329" s="77">
        <v>11.3</v>
      </c>
      <c r="E1329" s="77">
        <v>93507.7</v>
      </c>
    </row>
    <row r="1330" spans="1:5" x14ac:dyDescent="0.25">
      <c r="A1330" s="22">
        <v>11.35</v>
      </c>
      <c r="B1330" s="22">
        <v>18657.080000000002</v>
      </c>
      <c r="D1330" s="77">
        <v>11.35</v>
      </c>
      <c r="E1330" s="77">
        <v>93285.4</v>
      </c>
    </row>
    <row r="1331" spans="1:5" x14ac:dyDescent="0.25">
      <c r="A1331" s="22">
        <v>11.4</v>
      </c>
      <c r="B1331" s="22">
        <v>18612.740000000002</v>
      </c>
      <c r="D1331" s="77">
        <v>11.4</v>
      </c>
      <c r="E1331" s="77">
        <v>93063.7</v>
      </c>
    </row>
    <row r="1332" spans="1:5" x14ac:dyDescent="0.25">
      <c r="A1332" s="22">
        <v>11.45</v>
      </c>
      <c r="B1332" s="22">
        <v>18568.52</v>
      </c>
      <c r="D1332" s="77">
        <v>11.45</v>
      </c>
      <c r="E1332" s="77">
        <v>92842.6</v>
      </c>
    </row>
    <row r="1333" spans="1:5" x14ac:dyDescent="0.25">
      <c r="A1333" s="22">
        <v>11.5</v>
      </c>
      <c r="B1333" s="22">
        <v>18524.41</v>
      </c>
      <c r="D1333" s="77">
        <v>11.5</v>
      </c>
      <c r="E1333" s="77">
        <v>92622.05</v>
      </c>
    </row>
    <row r="1334" spans="1:5" x14ac:dyDescent="0.25">
      <c r="A1334" s="22">
        <v>11.55</v>
      </c>
      <c r="B1334" s="22">
        <v>18480.43</v>
      </c>
      <c r="D1334" s="77">
        <v>11.55</v>
      </c>
      <c r="E1334" s="77">
        <v>92402.15</v>
      </c>
    </row>
    <row r="1335" spans="1:5" x14ac:dyDescent="0.25">
      <c r="A1335" s="22">
        <v>11.6</v>
      </c>
      <c r="B1335" s="22">
        <v>18436.560000000001</v>
      </c>
      <c r="D1335" s="77">
        <v>11.6</v>
      </c>
      <c r="E1335" s="77">
        <v>92182.8</v>
      </c>
    </row>
    <row r="1336" spans="1:5" x14ac:dyDescent="0.25">
      <c r="A1336" s="22">
        <v>11.65</v>
      </c>
      <c r="B1336" s="22">
        <v>18392.810000000001</v>
      </c>
      <c r="D1336" s="77">
        <v>11.65</v>
      </c>
      <c r="E1336" s="77">
        <v>91964.05</v>
      </c>
    </row>
    <row r="1337" spans="1:5" x14ac:dyDescent="0.25">
      <c r="A1337" s="22">
        <v>11.7</v>
      </c>
      <c r="B1337" s="22">
        <v>18349.18</v>
      </c>
      <c r="D1337" s="77">
        <v>11.7</v>
      </c>
      <c r="E1337" s="77">
        <v>91745.9</v>
      </c>
    </row>
    <row r="1338" spans="1:5" x14ac:dyDescent="0.25">
      <c r="A1338" s="22">
        <v>11.75</v>
      </c>
      <c r="B1338" s="22">
        <v>18305.66</v>
      </c>
      <c r="D1338" s="77">
        <v>11.75</v>
      </c>
      <c r="E1338" s="77">
        <v>91528.3</v>
      </c>
    </row>
    <row r="1339" spans="1:5" x14ac:dyDescent="0.25">
      <c r="A1339" s="22">
        <v>11.8</v>
      </c>
      <c r="B1339" s="22">
        <v>18262.259999999998</v>
      </c>
      <c r="D1339" s="77">
        <v>11.8</v>
      </c>
      <c r="E1339" s="77">
        <v>91311.3</v>
      </c>
    </row>
    <row r="1340" spans="1:5" x14ac:dyDescent="0.25">
      <c r="A1340" s="22">
        <v>11.85</v>
      </c>
      <c r="B1340" s="22">
        <v>18218.98</v>
      </c>
      <c r="D1340" s="77">
        <v>11.85</v>
      </c>
      <c r="E1340" s="77">
        <v>91094.9</v>
      </c>
    </row>
    <row r="1341" spans="1:5" x14ac:dyDescent="0.25">
      <c r="A1341" s="22">
        <v>11.9</v>
      </c>
      <c r="B1341" s="22">
        <v>18175.810000000001</v>
      </c>
      <c r="D1341" s="77">
        <v>11.9</v>
      </c>
      <c r="E1341" s="77">
        <v>90879.05</v>
      </c>
    </row>
    <row r="1342" spans="1:5" x14ac:dyDescent="0.25">
      <c r="A1342" s="22">
        <v>11.95</v>
      </c>
      <c r="B1342" s="22">
        <v>18132.759999999998</v>
      </c>
      <c r="D1342" s="77">
        <v>11.95</v>
      </c>
      <c r="E1342" s="77">
        <v>90663.8</v>
      </c>
    </row>
    <row r="1343" spans="1:5" x14ac:dyDescent="0.25">
      <c r="A1343" s="22">
        <v>12</v>
      </c>
      <c r="B1343" s="22">
        <v>18089.82</v>
      </c>
      <c r="D1343" s="77">
        <v>12</v>
      </c>
      <c r="E1343" s="77">
        <v>90449.1</v>
      </c>
    </row>
    <row r="1344" spans="1:5" x14ac:dyDescent="0.25">
      <c r="A1344" s="22">
        <v>12.05</v>
      </c>
      <c r="B1344" s="22">
        <v>18047</v>
      </c>
      <c r="D1344" s="77">
        <v>12.05</v>
      </c>
      <c r="E1344" s="77">
        <v>90235</v>
      </c>
    </row>
    <row r="1345" spans="1:5" x14ac:dyDescent="0.25">
      <c r="A1345" s="22">
        <v>12.1</v>
      </c>
      <c r="B1345" s="22">
        <v>18004.29</v>
      </c>
      <c r="D1345" s="77">
        <v>12.1</v>
      </c>
      <c r="E1345" s="77">
        <v>90021.45</v>
      </c>
    </row>
    <row r="1346" spans="1:5" x14ac:dyDescent="0.25">
      <c r="A1346" s="22">
        <v>12.15</v>
      </c>
      <c r="B1346" s="22">
        <v>17961.7</v>
      </c>
      <c r="D1346" s="77">
        <v>12.15</v>
      </c>
      <c r="E1346" s="77">
        <v>89808.5</v>
      </c>
    </row>
    <row r="1347" spans="1:5" x14ac:dyDescent="0.25">
      <c r="A1347" s="22">
        <v>12.2</v>
      </c>
      <c r="B1347" s="22">
        <v>17919.22</v>
      </c>
      <c r="D1347" s="77">
        <v>12.2</v>
      </c>
      <c r="E1347" s="77">
        <v>89596.1</v>
      </c>
    </row>
    <row r="1348" spans="1:5" x14ac:dyDescent="0.25">
      <c r="A1348" s="22">
        <v>12.25</v>
      </c>
      <c r="B1348" s="22">
        <v>17876.849999999999</v>
      </c>
      <c r="D1348" s="77">
        <v>12.25</v>
      </c>
      <c r="E1348" s="77">
        <v>89384.25</v>
      </c>
    </row>
    <row r="1349" spans="1:5" x14ac:dyDescent="0.25">
      <c r="A1349" s="22">
        <v>12.3</v>
      </c>
      <c r="B1349" s="22">
        <v>17834.599999999999</v>
      </c>
      <c r="D1349" s="77">
        <v>12.3</v>
      </c>
      <c r="E1349" s="77">
        <v>89173</v>
      </c>
    </row>
    <row r="1350" spans="1:5" x14ac:dyDescent="0.25">
      <c r="A1350" s="22">
        <v>12.35</v>
      </c>
      <c r="B1350" s="22">
        <v>17792.46</v>
      </c>
      <c r="D1350" s="77">
        <v>12.35</v>
      </c>
      <c r="E1350" s="77">
        <v>88962.3</v>
      </c>
    </row>
    <row r="1351" spans="1:5" x14ac:dyDescent="0.25">
      <c r="A1351" s="22">
        <v>12.4</v>
      </c>
      <c r="B1351" s="22">
        <v>17750.43</v>
      </c>
      <c r="D1351" s="77">
        <v>12.4</v>
      </c>
      <c r="E1351" s="77">
        <v>88752.15</v>
      </c>
    </row>
    <row r="1352" spans="1:5" x14ac:dyDescent="0.25">
      <c r="A1352" s="22">
        <v>12.45</v>
      </c>
      <c r="B1352" s="22">
        <v>17708.509999999998</v>
      </c>
      <c r="D1352" s="77">
        <v>12.45</v>
      </c>
      <c r="E1352" s="77">
        <v>88542.55</v>
      </c>
    </row>
    <row r="1353" spans="1:5" x14ac:dyDescent="0.25">
      <c r="A1353" s="22">
        <v>12.5</v>
      </c>
      <c r="B1353" s="22">
        <v>17666.71</v>
      </c>
      <c r="D1353" s="77">
        <v>12.5</v>
      </c>
      <c r="E1353" s="77">
        <v>88333.55</v>
      </c>
    </row>
    <row r="1354" spans="1:5" x14ac:dyDescent="0.25">
      <c r="A1354" s="22">
        <v>12.55</v>
      </c>
      <c r="B1354" s="22">
        <v>17625.009999999998</v>
      </c>
      <c r="D1354" s="77">
        <v>12.55</v>
      </c>
      <c r="E1354" s="77">
        <v>88125.05</v>
      </c>
    </row>
    <row r="1355" spans="1:5" x14ac:dyDescent="0.25">
      <c r="A1355" s="22">
        <v>12.6</v>
      </c>
      <c r="B1355" s="22">
        <v>17583.43</v>
      </c>
      <c r="D1355" s="77">
        <v>12.6</v>
      </c>
      <c r="E1355" s="77">
        <v>87917.15</v>
      </c>
    </row>
    <row r="1356" spans="1:5" x14ac:dyDescent="0.25">
      <c r="A1356" s="22">
        <v>12.65</v>
      </c>
      <c r="B1356" s="22">
        <v>17541.96</v>
      </c>
      <c r="D1356" s="77">
        <v>12.65</v>
      </c>
      <c r="E1356" s="77">
        <v>87709.8</v>
      </c>
    </row>
    <row r="1357" spans="1:5" x14ac:dyDescent="0.25">
      <c r="A1357" s="22">
        <v>12.7</v>
      </c>
      <c r="B1357" s="22">
        <v>17500.599999999999</v>
      </c>
      <c r="D1357" s="77">
        <v>12.7</v>
      </c>
      <c r="E1357" s="77">
        <v>87503</v>
      </c>
    </row>
    <row r="1358" spans="1:5" x14ac:dyDescent="0.25">
      <c r="A1358" s="22">
        <v>12.75</v>
      </c>
      <c r="B1358" s="22">
        <v>17459.349999999999</v>
      </c>
      <c r="D1358" s="77">
        <v>12.75</v>
      </c>
      <c r="E1358" s="77">
        <v>87296.75</v>
      </c>
    </row>
    <row r="1359" spans="1:5" x14ac:dyDescent="0.25">
      <c r="A1359" s="22">
        <v>12.8</v>
      </c>
      <c r="B1359" s="22">
        <v>17418.2</v>
      </c>
      <c r="D1359" s="77">
        <v>12.8</v>
      </c>
      <c r="E1359" s="77">
        <v>87091</v>
      </c>
    </row>
    <row r="1360" spans="1:5" x14ac:dyDescent="0.25">
      <c r="A1360" s="22">
        <v>12.85</v>
      </c>
      <c r="B1360" s="22">
        <v>17377.169999999998</v>
      </c>
      <c r="D1360" s="77">
        <v>12.85</v>
      </c>
      <c r="E1360" s="77">
        <v>86885.85</v>
      </c>
    </row>
    <row r="1361" spans="1:5" x14ac:dyDescent="0.25">
      <c r="A1361" s="22">
        <v>12.9</v>
      </c>
      <c r="B1361" s="22">
        <v>17336.25</v>
      </c>
      <c r="D1361" s="77">
        <v>12.9</v>
      </c>
      <c r="E1361" s="77">
        <v>86681.25</v>
      </c>
    </row>
    <row r="1362" spans="1:5" x14ac:dyDescent="0.25">
      <c r="A1362" s="22">
        <v>12.95</v>
      </c>
      <c r="B1362" s="22">
        <v>17295.43</v>
      </c>
      <c r="D1362" s="77">
        <v>12.95</v>
      </c>
      <c r="E1362" s="77">
        <v>86477.15</v>
      </c>
    </row>
    <row r="1363" spans="1:5" x14ac:dyDescent="0.25">
      <c r="A1363" s="22">
        <v>13</v>
      </c>
      <c r="B1363" s="22">
        <v>17254.73</v>
      </c>
      <c r="D1363" s="77">
        <v>13</v>
      </c>
      <c r="E1363" s="77">
        <v>86273.65</v>
      </c>
    </row>
    <row r="1364" spans="1:5" x14ac:dyDescent="0.25">
      <c r="A1364" s="22">
        <v>13.05</v>
      </c>
      <c r="B1364" s="22">
        <v>17214.13</v>
      </c>
      <c r="D1364" s="77">
        <v>13.05</v>
      </c>
      <c r="E1364" s="77">
        <v>86070.65</v>
      </c>
    </row>
    <row r="1365" spans="1:5" x14ac:dyDescent="0.25">
      <c r="A1365" s="22">
        <v>13.1</v>
      </c>
      <c r="B1365" s="22">
        <v>17173.64</v>
      </c>
      <c r="D1365" s="77">
        <v>13.1</v>
      </c>
      <c r="E1365" s="77">
        <v>85868.2</v>
      </c>
    </row>
    <row r="1366" spans="1:5" x14ac:dyDescent="0.25">
      <c r="A1366" s="22">
        <v>13.15</v>
      </c>
      <c r="B1366" s="22">
        <v>17133.259999999998</v>
      </c>
      <c r="D1366" s="77">
        <v>13.15</v>
      </c>
      <c r="E1366" s="77">
        <v>85666.3</v>
      </c>
    </row>
    <row r="1367" spans="1:5" x14ac:dyDescent="0.25">
      <c r="A1367" s="22">
        <v>13.2</v>
      </c>
      <c r="B1367" s="22">
        <v>17092.98</v>
      </c>
      <c r="D1367" s="77">
        <v>13.2</v>
      </c>
      <c r="E1367" s="77">
        <v>85464.9</v>
      </c>
    </row>
    <row r="1368" spans="1:5" x14ac:dyDescent="0.25">
      <c r="A1368" s="22">
        <v>13.25</v>
      </c>
      <c r="B1368" s="22">
        <v>17052.82</v>
      </c>
      <c r="D1368" s="77">
        <v>13.25</v>
      </c>
      <c r="E1368" s="77">
        <v>85264.1</v>
      </c>
    </row>
    <row r="1369" spans="1:5" x14ac:dyDescent="0.25">
      <c r="A1369" s="22">
        <v>13.3</v>
      </c>
      <c r="B1369" s="22">
        <v>17012.75</v>
      </c>
      <c r="D1369" s="77">
        <v>13.3</v>
      </c>
      <c r="E1369" s="77">
        <v>85063.75</v>
      </c>
    </row>
    <row r="1370" spans="1:5" x14ac:dyDescent="0.25">
      <c r="A1370" s="22">
        <v>13.35</v>
      </c>
      <c r="B1370" s="22">
        <v>16972.8</v>
      </c>
      <c r="D1370" s="77">
        <v>13.35</v>
      </c>
      <c r="E1370" s="77">
        <v>84864</v>
      </c>
    </row>
    <row r="1371" spans="1:5" x14ac:dyDescent="0.25">
      <c r="A1371" s="22">
        <v>13.4</v>
      </c>
      <c r="B1371" s="22">
        <v>16932.95</v>
      </c>
      <c r="D1371" s="77">
        <v>13.4</v>
      </c>
      <c r="E1371" s="77">
        <v>84664.75</v>
      </c>
    </row>
    <row r="1372" spans="1:5" x14ac:dyDescent="0.25">
      <c r="A1372" s="22">
        <v>13.45</v>
      </c>
      <c r="B1372" s="22">
        <v>16893.2</v>
      </c>
      <c r="D1372" s="77">
        <v>13.45</v>
      </c>
      <c r="E1372" s="77">
        <v>84466</v>
      </c>
    </row>
    <row r="1373" spans="1:5" x14ac:dyDescent="0.25">
      <c r="A1373" s="22">
        <v>13.5</v>
      </c>
      <c r="B1373" s="22">
        <v>16853.57</v>
      </c>
      <c r="D1373" s="77">
        <v>13.5</v>
      </c>
      <c r="E1373" s="77">
        <v>84267.85</v>
      </c>
    </row>
    <row r="1374" spans="1:5" x14ac:dyDescent="0.25">
      <c r="A1374" s="22">
        <v>13.55</v>
      </c>
      <c r="B1374" s="22">
        <v>16814.03</v>
      </c>
      <c r="D1374" s="77">
        <v>13.55</v>
      </c>
      <c r="E1374" s="77">
        <v>84070.15</v>
      </c>
    </row>
    <row r="1375" spans="1:5" x14ac:dyDescent="0.25">
      <c r="A1375" s="22">
        <v>13.6</v>
      </c>
      <c r="B1375" s="22">
        <v>16774.599999999999</v>
      </c>
      <c r="D1375" s="77">
        <v>13.6</v>
      </c>
      <c r="E1375" s="77">
        <v>83873</v>
      </c>
    </row>
    <row r="1376" spans="1:5" x14ac:dyDescent="0.25">
      <c r="A1376" s="22">
        <v>13.65</v>
      </c>
      <c r="B1376" s="22">
        <v>16735.28</v>
      </c>
      <c r="D1376" s="77">
        <v>13.65</v>
      </c>
      <c r="E1376" s="77">
        <v>83676.399999999994</v>
      </c>
    </row>
    <row r="1377" spans="1:5" x14ac:dyDescent="0.25">
      <c r="A1377" s="22">
        <v>13.7</v>
      </c>
      <c r="B1377" s="22">
        <v>16696.060000000001</v>
      </c>
      <c r="D1377" s="77">
        <v>13.7</v>
      </c>
      <c r="E1377" s="77">
        <v>83480.3</v>
      </c>
    </row>
    <row r="1378" spans="1:5" x14ac:dyDescent="0.25">
      <c r="A1378" s="22">
        <v>13.75</v>
      </c>
      <c r="B1378" s="22">
        <v>16656.939999999999</v>
      </c>
      <c r="D1378" s="77">
        <v>13.75</v>
      </c>
      <c r="E1378" s="77">
        <v>83284.7</v>
      </c>
    </row>
    <row r="1379" spans="1:5" x14ac:dyDescent="0.25">
      <c r="A1379" s="22">
        <v>13.8</v>
      </c>
      <c r="B1379" s="22">
        <v>16617.93</v>
      </c>
      <c r="D1379" s="77">
        <v>13.8</v>
      </c>
      <c r="E1379" s="77">
        <v>83089.649999999994</v>
      </c>
    </row>
    <row r="1380" spans="1:5" x14ac:dyDescent="0.25">
      <c r="A1380" s="22">
        <v>13.85</v>
      </c>
      <c r="B1380" s="22">
        <v>16579.02</v>
      </c>
      <c r="D1380" s="77">
        <v>13.85</v>
      </c>
      <c r="E1380" s="77">
        <v>82895.100000000006</v>
      </c>
    </row>
    <row r="1381" spans="1:5" x14ac:dyDescent="0.25">
      <c r="A1381" s="22">
        <v>13.9</v>
      </c>
      <c r="B1381" s="22">
        <v>16540.21</v>
      </c>
      <c r="D1381" s="77">
        <v>13.9</v>
      </c>
      <c r="E1381" s="77">
        <v>82701.05</v>
      </c>
    </row>
    <row r="1382" spans="1:5" x14ac:dyDescent="0.25">
      <c r="A1382" s="22">
        <v>13.95</v>
      </c>
      <c r="B1382" s="22">
        <v>16501.509999999998</v>
      </c>
      <c r="D1382" s="77">
        <v>13.95</v>
      </c>
      <c r="E1382" s="77">
        <v>82507.55</v>
      </c>
    </row>
    <row r="1383" spans="1:5" x14ac:dyDescent="0.25">
      <c r="A1383" s="22">
        <v>14</v>
      </c>
      <c r="B1383" s="22">
        <v>16462.900000000001</v>
      </c>
      <c r="D1383" s="77">
        <v>14</v>
      </c>
      <c r="E1383" s="77">
        <v>82314.5</v>
      </c>
    </row>
    <row r="1384" spans="1:5" x14ac:dyDescent="0.25">
      <c r="A1384" s="22">
        <v>14.05</v>
      </c>
      <c r="B1384" s="22">
        <v>16424.400000000001</v>
      </c>
      <c r="D1384" s="77">
        <v>14.05</v>
      </c>
      <c r="E1384" s="77">
        <v>82122</v>
      </c>
    </row>
    <row r="1385" spans="1:5" x14ac:dyDescent="0.25">
      <c r="A1385" s="22">
        <v>14.1</v>
      </c>
      <c r="B1385" s="22">
        <v>16386.009999999998</v>
      </c>
      <c r="D1385" s="77">
        <v>14.1</v>
      </c>
      <c r="E1385" s="77">
        <v>81930.05</v>
      </c>
    </row>
    <row r="1386" spans="1:5" x14ac:dyDescent="0.25">
      <c r="A1386" s="22">
        <v>14.15</v>
      </c>
      <c r="B1386" s="22">
        <v>16347.71</v>
      </c>
      <c r="D1386" s="77">
        <v>14.15</v>
      </c>
      <c r="E1386" s="77">
        <v>81738.55</v>
      </c>
    </row>
    <row r="1387" spans="1:5" x14ac:dyDescent="0.25">
      <c r="A1387" s="22">
        <v>14.2</v>
      </c>
      <c r="B1387" s="22">
        <v>16309.51</v>
      </c>
      <c r="D1387" s="77">
        <v>14.2</v>
      </c>
      <c r="E1387" s="77">
        <v>81547.55</v>
      </c>
    </row>
    <row r="1388" spans="1:5" x14ac:dyDescent="0.25">
      <c r="A1388" s="22">
        <v>14.25</v>
      </c>
      <c r="B1388" s="22">
        <v>16271.42</v>
      </c>
      <c r="D1388" s="77">
        <v>14.25</v>
      </c>
      <c r="E1388" s="77">
        <v>81357.100000000006</v>
      </c>
    </row>
    <row r="1389" spans="1:5" x14ac:dyDescent="0.25">
      <c r="A1389" s="22">
        <v>14.3</v>
      </c>
      <c r="B1389" s="22">
        <v>16233.42</v>
      </c>
      <c r="D1389" s="77">
        <v>14.3</v>
      </c>
      <c r="E1389" s="77">
        <v>81167.100000000006</v>
      </c>
    </row>
    <row r="1390" spans="1:5" x14ac:dyDescent="0.25">
      <c r="A1390" s="22">
        <v>14.35</v>
      </c>
      <c r="B1390" s="22">
        <v>16195.53</v>
      </c>
      <c r="D1390" s="77">
        <v>14.35</v>
      </c>
      <c r="E1390" s="77">
        <v>80977.649999999994</v>
      </c>
    </row>
    <row r="1391" spans="1:5" x14ac:dyDescent="0.25">
      <c r="A1391" s="22">
        <v>14.4</v>
      </c>
      <c r="B1391" s="22">
        <v>16157.73</v>
      </c>
      <c r="D1391" s="77">
        <v>14.4</v>
      </c>
      <c r="E1391" s="77">
        <v>80788.649999999994</v>
      </c>
    </row>
    <row r="1392" spans="1:5" x14ac:dyDescent="0.25">
      <c r="A1392" s="22">
        <v>14.45</v>
      </c>
      <c r="B1392" s="22">
        <v>16120.04</v>
      </c>
      <c r="D1392" s="77">
        <v>14.45</v>
      </c>
      <c r="E1392" s="77">
        <v>80600.2</v>
      </c>
    </row>
    <row r="1393" spans="1:5" x14ac:dyDescent="0.25">
      <c r="A1393" s="22">
        <v>14.5</v>
      </c>
      <c r="B1393" s="22">
        <v>16082.44</v>
      </c>
      <c r="D1393" s="77">
        <v>14.5</v>
      </c>
      <c r="E1393" s="77">
        <v>80412.2</v>
      </c>
    </row>
    <row r="1394" spans="1:5" x14ac:dyDescent="0.25">
      <c r="A1394" s="22">
        <v>14.55</v>
      </c>
      <c r="B1394" s="22">
        <v>16044.94</v>
      </c>
      <c r="D1394" s="77">
        <v>14.55</v>
      </c>
      <c r="E1394" s="77">
        <v>80224.7</v>
      </c>
    </row>
    <row r="1395" spans="1:5" x14ac:dyDescent="0.25">
      <c r="A1395" s="22">
        <v>14.6</v>
      </c>
      <c r="B1395" s="22">
        <v>16007.55</v>
      </c>
      <c r="D1395" s="77">
        <v>14.6</v>
      </c>
      <c r="E1395" s="77">
        <v>80037.75</v>
      </c>
    </row>
    <row r="1396" spans="1:5" x14ac:dyDescent="0.25">
      <c r="A1396" s="22">
        <v>14.65</v>
      </c>
      <c r="B1396" s="22">
        <v>15970.25</v>
      </c>
      <c r="D1396" s="77">
        <v>14.65</v>
      </c>
      <c r="E1396" s="77">
        <v>79851.25</v>
      </c>
    </row>
    <row r="1397" spans="1:5" x14ac:dyDescent="0.25">
      <c r="A1397" s="22">
        <v>14.7</v>
      </c>
      <c r="B1397" s="22">
        <v>15933.04</v>
      </c>
      <c r="D1397" s="77">
        <v>14.7</v>
      </c>
      <c r="E1397" s="77">
        <v>79665.2</v>
      </c>
    </row>
    <row r="1398" spans="1:5" x14ac:dyDescent="0.25">
      <c r="A1398" s="22">
        <v>14.75</v>
      </c>
      <c r="B1398" s="22">
        <v>15895.94</v>
      </c>
      <c r="D1398" s="77">
        <v>14.75</v>
      </c>
      <c r="E1398" s="77">
        <v>79479.7</v>
      </c>
    </row>
    <row r="1399" spans="1:5" x14ac:dyDescent="0.25">
      <c r="A1399" s="22">
        <v>14.8</v>
      </c>
      <c r="B1399" s="22">
        <v>15858.94</v>
      </c>
      <c r="D1399" s="77">
        <v>14.8</v>
      </c>
      <c r="E1399" s="77">
        <v>79294.7</v>
      </c>
    </row>
    <row r="1400" spans="1:5" x14ac:dyDescent="0.25">
      <c r="A1400" s="22">
        <v>14.85</v>
      </c>
      <c r="B1400" s="22">
        <v>15822.03</v>
      </c>
      <c r="D1400" s="77">
        <v>14.85</v>
      </c>
      <c r="E1400" s="77">
        <v>79110.149999999994</v>
      </c>
    </row>
    <row r="1401" spans="1:5" x14ac:dyDescent="0.25">
      <c r="A1401" s="22">
        <v>14.9</v>
      </c>
      <c r="B1401" s="22">
        <v>15785.21</v>
      </c>
      <c r="D1401" s="77">
        <v>14.9</v>
      </c>
      <c r="E1401" s="77">
        <v>78926.05</v>
      </c>
    </row>
    <row r="1402" spans="1:5" x14ac:dyDescent="0.25">
      <c r="A1402" s="22">
        <v>14.95</v>
      </c>
      <c r="B1402" s="22">
        <v>15748.5</v>
      </c>
      <c r="D1402" s="77">
        <v>14.95</v>
      </c>
      <c r="E1402" s="77">
        <v>78742.5</v>
      </c>
    </row>
    <row r="1403" spans="1:5" x14ac:dyDescent="0.25">
      <c r="A1403" s="22">
        <v>15</v>
      </c>
      <c r="B1403" s="22">
        <v>15711.88</v>
      </c>
      <c r="D1403" s="77">
        <v>15</v>
      </c>
      <c r="E1403" s="77">
        <v>78559.399999999994</v>
      </c>
    </row>
    <row r="1404" spans="1:5" x14ac:dyDescent="0.25">
      <c r="A1404" s="22">
        <v>15.05</v>
      </c>
      <c r="B1404" s="22">
        <v>15675.36</v>
      </c>
      <c r="D1404" s="77">
        <v>15.05</v>
      </c>
      <c r="E1404" s="77">
        <v>78376.800000000003</v>
      </c>
    </row>
    <row r="1405" spans="1:5" x14ac:dyDescent="0.25">
      <c r="A1405" s="22">
        <v>15.1</v>
      </c>
      <c r="B1405" s="22">
        <v>15638.93</v>
      </c>
      <c r="D1405" s="77">
        <v>15.1</v>
      </c>
      <c r="E1405" s="77">
        <v>78194.649999999994</v>
      </c>
    </row>
    <row r="1406" spans="1:5" x14ac:dyDescent="0.25">
      <c r="A1406" s="22">
        <v>15.15</v>
      </c>
      <c r="B1406" s="22">
        <v>15602.6</v>
      </c>
      <c r="D1406" s="77">
        <v>15.15</v>
      </c>
      <c r="E1406" s="77">
        <v>78013</v>
      </c>
    </row>
    <row r="1407" spans="1:5" x14ac:dyDescent="0.25">
      <c r="A1407" s="22">
        <v>15.2</v>
      </c>
      <c r="B1407" s="22">
        <v>15566.37</v>
      </c>
      <c r="D1407" s="77">
        <v>15.2</v>
      </c>
      <c r="E1407" s="77">
        <v>77831.850000000006</v>
      </c>
    </row>
    <row r="1408" spans="1:5" x14ac:dyDescent="0.25">
      <c r="A1408" s="22">
        <v>15.25</v>
      </c>
      <c r="B1408" s="22">
        <v>15530.23</v>
      </c>
      <c r="D1408" s="77">
        <v>15.25</v>
      </c>
      <c r="E1408" s="77">
        <v>77651.149999999994</v>
      </c>
    </row>
    <row r="1409" spans="1:5" x14ac:dyDescent="0.25">
      <c r="A1409" s="22">
        <v>15.3</v>
      </c>
      <c r="B1409" s="22">
        <v>15494.18</v>
      </c>
      <c r="D1409" s="77">
        <v>15.3</v>
      </c>
      <c r="E1409" s="77">
        <v>77470.899999999994</v>
      </c>
    </row>
    <row r="1410" spans="1:5" x14ac:dyDescent="0.25">
      <c r="A1410" s="22">
        <v>15.35</v>
      </c>
      <c r="B1410" s="22">
        <v>15458.23</v>
      </c>
      <c r="D1410" s="77">
        <v>15.35</v>
      </c>
      <c r="E1410" s="77">
        <v>77291.149999999994</v>
      </c>
    </row>
    <row r="1411" spans="1:5" x14ac:dyDescent="0.25">
      <c r="A1411" s="22">
        <v>15.4</v>
      </c>
      <c r="B1411" s="22">
        <v>15422.37</v>
      </c>
      <c r="D1411" s="77">
        <v>15.4</v>
      </c>
      <c r="E1411" s="77">
        <v>77111.850000000006</v>
      </c>
    </row>
    <row r="1412" spans="1:5" x14ac:dyDescent="0.25">
      <c r="A1412" s="22">
        <v>15.45</v>
      </c>
      <c r="B1412" s="22">
        <v>15386.61</v>
      </c>
      <c r="D1412" s="77">
        <v>15.45</v>
      </c>
      <c r="E1412" s="77">
        <v>76933.05</v>
      </c>
    </row>
    <row r="1413" spans="1:5" x14ac:dyDescent="0.25">
      <c r="A1413" s="22">
        <v>15.5</v>
      </c>
      <c r="B1413" s="22">
        <v>15350.94</v>
      </c>
      <c r="D1413" s="77">
        <v>15.5</v>
      </c>
      <c r="E1413" s="77">
        <v>76754.7</v>
      </c>
    </row>
    <row r="1414" spans="1:5" x14ac:dyDescent="0.25">
      <c r="A1414" s="22">
        <v>15.55</v>
      </c>
      <c r="B1414" s="22">
        <v>15315.37</v>
      </c>
      <c r="D1414" s="77">
        <v>15.55</v>
      </c>
      <c r="E1414" s="77">
        <v>76576.850000000006</v>
      </c>
    </row>
    <row r="1415" spans="1:5" x14ac:dyDescent="0.25">
      <c r="A1415" s="22">
        <v>15.6</v>
      </c>
      <c r="B1415" s="22">
        <v>15279.88</v>
      </c>
      <c r="D1415" s="77">
        <v>15.6</v>
      </c>
      <c r="E1415" s="77">
        <v>76399.399999999994</v>
      </c>
    </row>
    <row r="1416" spans="1:5" x14ac:dyDescent="0.25">
      <c r="A1416" s="22">
        <v>15.65</v>
      </c>
      <c r="B1416" s="22">
        <v>15244.49</v>
      </c>
      <c r="D1416" s="77">
        <v>15.65</v>
      </c>
      <c r="E1416" s="77">
        <v>76222.45</v>
      </c>
    </row>
    <row r="1417" spans="1:5" x14ac:dyDescent="0.25">
      <c r="A1417" s="22">
        <v>15.7</v>
      </c>
      <c r="B1417" s="22">
        <v>15209.2</v>
      </c>
      <c r="D1417" s="77">
        <v>15.7</v>
      </c>
      <c r="E1417" s="77">
        <v>76046</v>
      </c>
    </row>
    <row r="1418" spans="1:5" x14ac:dyDescent="0.25">
      <c r="A1418" s="22">
        <v>15.75</v>
      </c>
      <c r="B1418" s="22">
        <v>15173.99</v>
      </c>
      <c r="D1418" s="77">
        <v>15.75</v>
      </c>
      <c r="E1418" s="77">
        <v>75869.95</v>
      </c>
    </row>
    <row r="1419" spans="1:5" x14ac:dyDescent="0.25">
      <c r="A1419" s="22">
        <v>15.8</v>
      </c>
      <c r="B1419" s="22">
        <v>15138.88</v>
      </c>
      <c r="D1419" s="77">
        <v>15.8</v>
      </c>
      <c r="E1419" s="77">
        <v>75694.399999999994</v>
      </c>
    </row>
    <row r="1420" spans="1:5" x14ac:dyDescent="0.25">
      <c r="A1420" s="22">
        <v>15.85</v>
      </c>
      <c r="B1420" s="22">
        <v>15103.86</v>
      </c>
      <c r="D1420" s="77">
        <v>15.85</v>
      </c>
      <c r="E1420" s="77">
        <v>75519.3</v>
      </c>
    </row>
    <row r="1421" spans="1:5" x14ac:dyDescent="0.25">
      <c r="A1421" s="22">
        <v>15.9</v>
      </c>
      <c r="B1421" s="22">
        <v>15068.93</v>
      </c>
      <c r="D1421" s="77">
        <v>15.9</v>
      </c>
      <c r="E1421" s="77">
        <v>75344.649999999994</v>
      </c>
    </row>
    <row r="1422" spans="1:5" x14ac:dyDescent="0.25">
      <c r="A1422" s="22">
        <v>15.95</v>
      </c>
      <c r="B1422" s="22">
        <v>15034.09</v>
      </c>
      <c r="D1422" s="77">
        <v>15.95</v>
      </c>
      <c r="E1422" s="77">
        <v>75170.45</v>
      </c>
    </row>
    <row r="1423" spans="1:5" x14ac:dyDescent="0.25">
      <c r="A1423" s="22">
        <v>16</v>
      </c>
      <c r="B1423" s="22">
        <v>14999.34</v>
      </c>
      <c r="D1423" s="77">
        <v>16</v>
      </c>
      <c r="E1423" s="77">
        <v>74996.7</v>
      </c>
    </row>
    <row r="1424" spans="1:5" x14ac:dyDescent="0.25">
      <c r="A1424" s="22">
        <v>16.05</v>
      </c>
      <c r="B1424" s="22">
        <v>14964.69</v>
      </c>
      <c r="D1424" s="77">
        <v>16.05</v>
      </c>
      <c r="E1424" s="77">
        <v>74823.45</v>
      </c>
    </row>
    <row r="1425" spans="1:5" x14ac:dyDescent="0.25">
      <c r="A1425" s="22">
        <v>16.100000000000001</v>
      </c>
      <c r="B1425" s="22">
        <v>14930.12</v>
      </c>
      <c r="D1425" s="77">
        <v>16.100000000000001</v>
      </c>
      <c r="E1425" s="77">
        <v>74650.600000000006</v>
      </c>
    </row>
    <row r="1426" spans="1:5" x14ac:dyDescent="0.25">
      <c r="A1426" s="22">
        <v>16.149999999999999</v>
      </c>
      <c r="B1426" s="22">
        <v>14895.65</v>
      </c>
      <c r="D1426" s="77">
        <v>16.149999999999999</v>
      </c>
      <c r="E1426" s="77">
        <v>74478.25</v>
      </c>
    </row>
    <row r="1427" spans="1:5" x14ac:dyDescent="0.25">
      <c r="A1427" s="22">
        <v>16.2</v>
      </c>
      <c r="B1427" s="22">
        <v>14861.26</v>
      </c>
      <c r="D1427" s="77">
        <v>16.2</v>
      </c>
      <c r="E1427" s="77">
        <v>74306.3</v>
      </c>
    </row>
    <row r="1428" spans="1:5" x14ac:dyDescent="0.25">
      <c r="A1428" s="22">
        <v>16.25</v>
      </c>
      <c r="B1428" s="22">
        <v>14826.97</v>
      </c>
      <c r="D1428" s="77">
        <v>16.25</v>
      </c>
      <c r="E1428" s="77">
        <v>74134.850000000006</v>
      </c>
    </row>
    <row r="1429" spans="1:5" x14ac:dyDescent="0.25">
      <c r="A1429" s="22">
        <v>16.3</v>
      </c>
      <c r="B1429" s="22">
        <v>14792.76</v>
      </c>
      <c r="D1429" s="77">
        <v>16.3</v>
      </c>
      <c r="E1429" s="77">
        <v>73963.8</v>
      </c>
    </row>
    <row r="1430" spans="1:5" x14ac:dyDescent="0.25">
      <c r="A1430" s="22">
        <v>16.350000000000001</v>
      </c>
      <c r="B1430" s="22">
        <v>14758.64</v>
      </c>
      <c r="D1430" s="77">
        <v>16.350000000000001</v>
      </c>
      <c r="E1430" s="77">
        <v>73793.2</v>
      </c>
    </row>
    <row r="1431" spans="1:5" x14ac:dyDescent="0.25">
      <c r="A1431" s="22">
        <v>16.399999999999999</v>
      </c>
      <c r="B1431" s="22">
        <v>14724.61</v>
      </c>
      <c r="D1431" s="77">
        <v>16.399999999999999</v>
      </c>
      <c r="E1431" s="77">
        <v>73623.05</v>
      </c>
    </row>
    <row r="1432" spans="1:5" x14ac:dyDescent="0.25">
      <c r="A1432" s="22">
        <v>16.45</v>
      </c>
      <c r="B1432" s="22">
        <v>14690.67</v>
      </c>
      <c r="D1432" s="77">
        <v>16.45</v>
      </c>
      <c r="E1432" s="77">
        <v>73453.350000000006</v>
      </c>
    </row>
    <row r="1433" spans="1:5" x14ac:dyDescent="0.25">
      <c r="A1433" s="22">
        <v>16.5</v>
      </c>
      <c r="B1433" s="22">
        <v>14656.82</v>
      </c>
      <c r="D1433" s="77">
        <v>16.5</v>
      </c>
      <c r="E1433" s="77">
        <v>73284.100000000006</v>
      </c>
    </row>
    <row r="1434" spans="1:5" x14ac:dyDescent="0.25">
      <c r="A1434" s="22">
        <v>16.55</v>
      </c>
      <c r="B1434" s="22">
        <v>14623.06</v>
      </c>
      <c r="D1434" s="77">
        <v>16.55</v>
      </c>
      <c r="E1434" s="77">
        <v>73115.3</v>
      </c>
    </row>
    <row r="1435" spans="1:5" x14ac:dyDescent="0.25">
      <c r="A1435" s="22">
        <v>16.600000000000001</v>
      </c>
      <c r="B1435" s="22">
        <v>14589.38</v>
      </c>
      <c r="D1435" s="77">
        <v>16.600000000000001</v>
      </c>
      <c r="E1435" s="77">
        <v>72946.899999999994</v>
      </c>
    </row>
    <row r="1436" spans="1:5" x14ac:dyDescent="0.25">
      <c r="A1436" s="22">
        <v>16.649999999999999</v>
      </c>
      <c r="B1436" s="22">
        <v>14555.8</v>
      </c>
      <c r="D1436" s="77">
        <v>16.649999999999999</v>
      </c>
      <c r="E1436" s="77">
        <v>72779</v>
      </c>
    </row>
    <row r="1437" spans="1:5" x14ac:dyDescent="0.25">
      <c r="A1437" s="22">
        <v>16.7</v>
      </c>
      <c r="B1437" s="22">
        <v>14522.3</v>
      </c>
      <c r="D1437" s="77">
        <v>16.7</v>
      </c>
      <c r="E1437" s="77">
        <v>72611.5</v>
      </c>
    </row>
    <row r="1438" spans="1:5" x14ac:dyDescent="0.25">
      <c r="A1438" s="22">
        <v>16.75</v>
      </c>
      <c r="B1438" s="22">
        <v>14488.88</v>
      </c>
      <c r="D1438" s="77">
        <v>16.75</v>
      </c>
      <c r="E1438" s="77">
        <v>72444.399999999994</v>
      </c>
    </row>
    <row r="1439" spans="1:5" x14ac:dyDescent="0.25">
      <c r="A1439" s="22">
        <v>16.8</v>
      </c>
      <c r="B1439" s="22">
        <v>14455.56</v>
      </c>
      <c r="D1439" s="77">
        <v>16.8</v>
      </c>
      <c r="E1439" s="77">
        <v>72277.8</v>
      </c>
    </row>
    <row r="1440" spans="1:5" x14ac:dyDescent="0.25">
      <c r="A1440" s="22">
        <v>16.850000000000001</v>
      </c>
      <c r="B1440" s="22">
        <v>14422.32</v>
      </c>
      <c r="D1440" s="77">
        <v>16.850000000000001</v>
      </c>
      <c r="E1440" s="77">
        <v>72111.600000000006</v>
      </c>
    </row>
    <row r="1441" spans="1:5" x14ac:dyDescent="0.25">
      <c r="A1441" s="22">
        <v>16.899999999999999</v>
      </c>
      <c r="B1441" s="22">
        <v>14389.17</v>
      </c>
      <c r="D1441" s="77">
        <v>16.899999999999999</v>
      </c>
      <c r="E1441" s="77">
        <v>71945.850000000006</v>
      </c>
    </row>
    <row r="1442" spans="1:5" x14ac:dyDescent="0.25">
      <c r="A1442" s="22">
        <v>16.95</v>
      </c>
      <c r="B1442" s="22">
        <v>14356.1</v>
      </c>
      <c r="D1442" s="77">
        <v>16.95</v>
      </c>
      <c r="E1442" s="77">
        <v>71780.5</v>
      </c>
    </row>
    <row r="1443" spans="1:5" x14ac:dyDescent="0.25">
      <c r="A1443" s="22">
        <v>17</v>
      </c>
      <c r="B1443" s="22">
        <v>14323.12</v>
      </c>
      <c r="D1443" s="77">
        <v>17</v>
      </c>
      <c r="E1443" s="77">
        <v>71615.600000000006</v>
      </c>
    </row>
    <row r="1444" spans="1:5" x14ac:dyDescent="0.25">
      <c r="A1444" s="22">
        <v>17.05</v>
      </c>
      <c r="B1444" s="22">
        <v>14290.22</v>
      </c>
      <c r="D1444" s="77">
        <v>17.05</v>
      </c>
      <c r="E1444" s="77">
        <v>71451.100000000006</v>
      </c>
    </row>
    <row r="1445" spans="1:5" x14ac:dyDescent="0.25">
      <c r="A1445" s="22">
        <v>17.100000000000001</v>
      </c>
      <c r="B1445" s="22">
        <v>14257.41</v>
      </c>
      <c r="D1445" s="77">
        <v>17.100000000000001</v>
      </c>
      <c r="E1445" s="77">
        <v>71287.05</v>
      </c>
    </row>
    <row r="1446" spans="1:5" x14ac:dyDescent="0.25">
      <c r="A1446" s="22">
        <v>17.149999999999999</v>
      </c>
      <c r="B1446" s="22">
        <v>14224.69</v>
      </c>
      <c r="D1446" s="77">
        <v>17.149999999999999</v>
      </c>
      <c r="E1446" s="77">
        <v>71123.45</v>
      </c>
    </row>
    <row r="1447" spans="1:5" x14ac:dyDescent="0.25">
      <c r="A1447" s="22">
        <v>17.2</v>
      </c>
      <c r="B1447" s="22">
        <v>14192.05</v>
      </c>
      <c r="D1447" s="77">
        <v>17.2</v>
      </c>
      <c r="E1447" s="77">
        <v>70960.25</v>
      </c>
    </row>
    <row r="1448" spans="1:5" x14ac:dyDescent="0.25">
      <c r="A1448" s="22">
        <v>17.25</v>
      </c>
      <c r="B1448" s="22">
        <v>14159.49</v>
      </c>
      <c r="D1448" s="77">
        <v>17.25</v>
      </c>
      <c r="E1448" s="77">
        <v>70797.45</v>
      </c>
    </row>
    <row r="1449" spans="1:5" x14ac:dyDescent="0.25">
      <c r="A1449" s="22">
        <v>17.3</v>
      </c>
      <c r="B1449" s="22">
        <v>14127.02</v>
      </c>
      <c r="D1449" s="77">
        <v>17.3</v>
      </c>
      <c r="E1449" s="77">
        <v>70635.100000000006</v>
      </c>
    </row>
    <row r="1450" spans="1:5" x14ac:dyDescent="0.25">
      <c r="A1450" s="22">
        <v>17.350000000000001</v>
      </c>
      <c r="B1450" s="22">
        <v>14094.64</v>
      </c>
      <c r="D1450" s="77">
        <v>17.350000000000001</v>
      </c>
      <c r="E1450" s="77">
        <v>70473.2</v>
      </c>
    </row>
    <row r="1451" spans="1:5" x14ac:dyDescent="0.25">
      <c r="A1451" s="22">
        <v>17.399999999999999</v>
      </c>
      <c r="B1451" s="22">
        <v>14062.33</v>
      </c>
      <c r="D1451" s="77">
        <v>17.399999999999999</v>
      </c>
      <c r="E1451" s="77">
        <v>70311.649999999994</v>
      </c>
    </row>
    <row r="1452" spans="1:5" x14ac:dyDescent="0.25">
      <c r="A1452" s="22">
        <v>17.45</v>
      </c>
      <c r="B1452" s="22">
        <v>14030.12</v>
      </c>
      <c r="D1452" s="77">
        <v>17.45</v>
      </c>
      <c r="E1452" s="77">
        <v>70150.600000000006</v>
      </c>
    </row>
    <row r="1453" spans="1:5" x14ac:dyDescent="0.25">
      <c r="A1453" s="22">
        <v>17.5</v>
      </c>
      <c r="B1453" s="22">
        <v>13997.98</v>
      </c>
      <c r="D1453" s="77">
        <v>17.5</v>
      </c>
      <c r="E1453" s="77">
        <v>69989.899999999994</v>
      </c>
    </row>
    <row r="1454" spans="1:5" x14ac:dyDescent="0.25">
      <c r="A1454" s="22">
        <v>17.55</v>
      </c>
      <c r="B1454" s="22">
        <v>13965.93</v>
      </c>
      <c r="D1454" s="77">
        <v>17.55</v>
      </c>
      <c r="E1454" s="77">
        <v>69829.649999999994</v>
      </c>
    </row>
    <row r="1455" spans="1:5" x14ac:dyDescent="0.25">
      <c r="A1455" s="22">
        <v>17.600000000000001</v>
      </c>
      <c r="B1455" s="22">
        <v>13933.96</v>
      </c>
      <c r="D1455" s="77">
        <v>17.600000000000001</v>
      </c>
      <c r="E1455" s="77">
        <v>69669.8</v>
      </c>
    </row>
    <row r="1456" spans="1:5" x14ac:dyDescent="0.25">
      <c r="A1456" s="22">
        <v>17.649999999999999</v>
      </c>
      <c r="B1456" s="22">
        <v>13902.07</v>
      </c>
      <c r="D1456" s="77">
        <v>17.649999999999999</v>
      </c>
      <c r="E1456" s="77">
        <v>69510.350000000006</v>
      </c>
    </row>
    <row r="1457" spans="1:5" x14ac:dyDescent="0.25">
      <c r="A1457" s="22">
        <v>17.7</v>
      </c>
      <c r="B1457" s="22">
        <v>13870.27</v>
      </c>
      <c r="D1457" s="77">
        <v>17.7</v>
      </c>
      <c r="E1457" s="77">
        <v>69351.350000000006</v>
      </c>
    </row>
    <row r="1458" spans="1:5" x14ac:dyDescent="0.25">
      <c r="A1458" s="22">
        <v>17.75</v>
      </c>
      <c r="B1458" s="22">
        <v>13838.55</v>
      </c>
      <c r="D1458" s="77">
        <v>17.75</v>
      </c>
      <c r="E1458" s="77">
        <v>69192.75</v>
      </c>
    </row>
    <row r="1459" spans="1:5" x14ac:dyDescent="0.25">
      <c r="A1459" s="22">
        <v>17.8</v>
      </c>
      <c r="B1459" s="22">
        <v>13806.91</v>
      </c>
      <c r="D1459" s="77">
        <v>17.8</v>
      </c>
      <c r="E1459" s="77">
        <v>69034.55</v>
      </c>
    </row>
    <row r="1460" spans="1:5" x14ac:dyDescent="0.25">
      <c r="A1460" s="22">
        <v>17.850000000000001</v>
      </c>
      <c r="B1460" s="22">
        <v>13775.35</v>
      </c>
      <c r="D1460" s="77">
        <v>17.850000000000001</v>
      </c>
      <c r="E1460" s="77">
        <v>68876.75</v>
      </c>
    </row>
    <row r="1461" spans="1:5" x14ac:dyDescent="0.25">
      <c r="A1461" s="22">
        <v>17.899999999999999</v>
      </c>
      <c r="B1461" s="22">
        <v>13743.87</v>
      </c>
      <c r="D1461" s="77">
        <v>17.899999999999999</v>
      </c>
      <c r="E1461" s="77">
        <v>68719.350000000006</v>
      </c>
    </row>
    <row r="1462" spans="1:5" x14ac:dyDescent="0.25">
      <c r="A1462" s="22">
        <v>17.95</v>
      </c>
      <c r="B1462" s="22">
        <v>13712.48</v>
      </c>
      <c r="D1462" s="77">
        <v>17.95</v>
      </c>
      <c r="E1462" s="77">
        <v>68562.399999999994</v>
      </c>
    </row>
    <row r="1463" spans="1:5" x14ac:dyDescent="0.25">
      <c r="A1463" s="22">
        <v>18</v>
      </c>
      <c r="B1463" s="22">
        <v>13681.17</v>
      </c>
      <c r="D1463" s="77">
        <v>18</v>
      </c>
      <c r="E1463" s="77">
        <v>68405.850000000006</v>
      </c>
    </row>
    <row r="1464" spans="1:5" x14ac:dyDescent="0.25">
      <c r="A1464" s="22">
        <v>18.05</v>
      </c>
      <c r="B1464" s="22">
        <v>13649.93</v>
      </c>
      <c r="D1464" s="77">
        <v>18.05</v>
      </c>
      <c r="E1464" s="77">
        <v>68249.649999999994</v>
      </c>
    </row>
    <row r="1465" spans="1:5" x14ac:dyDescent="0.25">
      <c r="A1465" s="22">
        <v>18.100000000000001</v>
      </c>
      <c r="B1465" s="22">
        <v>13618.78</v>
      </c>
      <c r="D1465" s="77">
        <v>18.100000000000001</v>
      </c>
      <c r="E1465" s="77">
        <v>68093.899999999994</v>
      </c>
    </row>
    <row r="1466" spans="1:5" x14ac:dyDescent="0.25">
      <c r="A1466" s="22">
        <v>18.149999999999999</v>
      </c>
      <c r="B1466" s="22">
        <v>13587.71</v>
      </c>
      <c r="D1466" s="77">
        <v>18.149999999999999</v>
      </c>
      <c r="E1466" s="77">
        <v>67938.55</v>
      </c>
    </row>
    <row r="1467" spans="1:5" x14ac:dyDescent="0.25">
      <c r="A1467" s="22">
        <v>18.2</v>
      </c>
      <c r="B1467" s="22">
        <v>13556.72</v>
      </c>
      <c r="D1467" s="77">
        <v>18.2</v>
      </c>
      <c r="E1467" s="77">
        <v>67783.600000000006</v>
      </c>
    </row>
    <row r="1468" spans="1:5" x14ac:dyDescent="0.25">
      <c r="A1468" s="22">
        <v>18.25</v>
      </c>
      <c r="B1468" s="22">
        <v>13525.81</v>
      </c>
      <c r="D1468" s="77">
        <v>18.25</v>
      </c>
      <c r="E1468" s="77">
        <v>67629.05</v>
      </c>
    </row>
    <row r="1469" spans="1:5" x14ac:dyDescent="0.25">
      <c r="A1469" s="22">
        <v>18.3</v>
      </c>
      <c r="B1469" s="22">
        <v>13494.97</v>
      </c>
      <c r="D1469" s="77">
        <v>18.3</v>
      </c>
      <c r="E1469" s="77">
        <v>67474.850000000006</v>
      </c>
    </row>
    <row r="1470" spans="1:5" x14ac:dyDescent="0.25">
      <c r="A1470" s="22">
        <v>18.350000000000001</v>
      </c>
      <c r="B1470" s="22">
        <v>13464.22</v>
      </c>
      <c r="D1470" s="77">
        <v>18.350000000000001</v>
      </c>
      <c r="E1470" s="77">
        <v>67321.100000000006</v>
      </c>
    </row>
    <row r="1471" spans="1:5" x14ac:dyDescent="0.25">
      <c r="A1471" s="22">
        <v>18.399999999999999</v>
      </c>
      <c r="B1471" s="22">
        <v>13433.55</v>
      </c>
      <c r="D1471" s="77">
        <v>18.399999999999999</v>
      </c>
      <c r="E1471" s="77">
        <v>67167.75</v>
      </c>
    </row>
    <row r="1472" spans="1:5" x14ac:dyDescent="0.25">
      <c r="A1472" s="22">
        <v>18.45</v>
      </c>
      <c r="B1472" s="22">
        <v>13402.95</v>
      </c>
      <c r="D1472" s="77">
        <v>18.45</v>
      </c>
      <c r="E1472" s="77">
        <v>67014.75</v>
      </c>
    </row>
    <row r="1473" spans="1:5" x14ac:dyDescent="0.25">
      <c r="A1473" s="22">
        <v>18.5</v>
      </c>
      <c r="B1473" s="22">
        <v>13372.44</v>
      </c>
      <c r="D1473" s="77">
        <v>18.5</v>
      </c>
      <c r="E1473" s="77">
        <v>66862.2</v>
      </c>
    </row>
    <row r="1474" spans="1:5" x14ac:dyDescent="0.25">
      <c r="A1474" s="22">
        <v>18.55</v>
      </c>
      <c r="B1474" s="22">
        <v>13342</v>
      </c>
      <c r="D1474" s="77">
        <v>18.55</v>
      </c>
      <c r="E1474" s="77">
        <v>66710</v>
      </c>
    </row>
    <row r="1475" spans="1:5" x14ac:dyDescent="0.25">
      <c r="A1475" s="22">
        <v>18.600000000000001</v>
      </c>
      <c r="B1475" s="22">
        <v>13311.64</v>
      </c>
      <c r="D1475" s="77">
        <v>18.600000000000001</v>
      </c>
      <c r="E1475" s="77">
        <v>66558.2</v>
      </c>
    </row>
    <row r="1476" spans="1:5" x14ac:dyDescent="0.25">
      <c r="A1476" s="22">
        <v>18.649999999999999</v>
      </c>
      <c r="B1476" s="22">
        <v>13281.36</v>
      </c>
      <c r="D1476" s="77">
        <v>18.649999999999999</v>
      </c>
      <c r="E1476" s="77">
        <v>66406.8</v>
      </c>
    </row>
    <row r="1477" spans="1:5" x14ac:dyDescent="0.25">
      <c r="A1477" s="22">
        <v>18.7</v>
      </c>
      <c r="B1477" s="22">
        <v>13251.16</v>
      </c>
      <c r="D1477" s="77">
        <v>18.7</v>
      </c>
      <c r="E1477" s="77">
        <v>66255.8</v>
      </c>
    </row>
    <row r="1478" spans="1:5" x14ac:dyDescent="0.25">
      <c r="A1478" s="22">
        <v>18.75</v>
      </c>
      <c r="B1478" s="22">
        <v>13221.04</v>
      </c>
      <c r="D1478" s="77">
        <v>18.75</v>
      </c>
      <c r="E1478" s="77">
        <v>66105.2</v>
      </c>
    </row>
    <row r="1479" spans="1:5" x14ac:dyDescent="0.25">
      <c r="A1479" s="22">
        <v>18.8</v>
      </c>
      <c r="B1479" s="22">
        <v>13190.99</v>
      </c>
      <c r="D1479" s="77">
        <v>18.8</v>
      </c>
      <c r="E1479" s="77">
        <v>65954.95</v>
      </c>
    </row>
    <row r="1480" spans="1:5" x14ac:dyDescent="0.25">
      <c r="A1480" s="22">
        <v>18.850000000000001</v>
      </c>
      <c r="B1480" s="22">
        <v>13161.02</v>
      </c>
      <c r="D1480" s="77">
        <v>18.850000000000001</v>
      </c>
      <c r="E1480" s="77">
        <v>65805.100000000006</v>
      </c>
    </row>
    <row r="1481" spans="1:5" x14ac:dyDescent="0.25">
      <c r="A1481" s="22">
        <v>18.899999999999999</v>
      </c>
      <c r="B1481" s="22">
        <v>13131.13</v>
      </c>
      <c r="D1481" s="77">
        <v>18.899999999999999</v>
      </c>
      <c r="E1481" s="77">
        <v>65655.649999999994</v>
      </c>
    </row>
    <row r="1482" spans="1:5" x14ac:dyDescent="0.25">
      <c r="A1482" s="22">
        <v>18.95</v>
      </c>
      <c r="B1482" s="22">
        <v>13101.31</v>
      </c>
      <c r="D1482" s="77">
        <v>18.95</v>
      </c>
      <c r="E1482" s="77">
        <v>65506.55</v>
      </c>
    </row>
    <row r="1483" spans="1:5" x14ac:dyDescent="0.25">
      <c r="A1483" s="22">
        <v>19</v>
      </c>
      <c r="B1483" s="22">
        <v>13071.57</v>
      </c>
      <c r="D1483" s="77">
        <v>19</v>
      </c>
      <c r="E1483" s="77">
        <v>65357.85</v>
      </c>
    </row>
    <row r="1484" spans="1:5" x14ac:dyDescent="0.25">
      <c r="A1484" s="22">
        <v>19.05</v>
      </c>
      <c r="B1484" s="22">
        <v>13041.91</v>
      </c>
      <c r="D1484" s="77">
        <v>19.05</v>
      </c>
      <c r="E1484" s="77">
        <v>65209.55</v>
      </c>
    </row>
    <row r="1485" spans="1:5" x14ac:dyDescent="0.25">
      <c r="A1485" s="22">
        <v>19.100000000000001</v>
      </c>
      <c r="B1485" s="22">
        <v>13012.32</v>
      </c>
      <c r="D1485" s="77">
        <v>19.100000000000001</v>
      </c>
      <c r="E1485" s="77">
        <v>65061.599999999999</v>
      </c>
    </row>
    <row r="1486" spans="1:5" x14ac:dyDescent="0.25">
      <c r="A1486" s="22">
        <v>19.149999999999999</v>
      </c>
      <c r="B1486" s="22">
        <v>12982.81</v>
      </c>
      <c r="D1486" s="77">
        <v>19.149999999999999</v>
      </c>
      <c r="E1486" s="77">
        <v>64914.05</v>
      </c>
    </row>
    <row r="1487" spans="1:5" x14ac:dyDescent="0.25">
      <c r="A1487" s="22">
        <v>19.2</v>
      </c>
      <c r="B1487" s="22">
        <v>12953.37</v>
      </c>
      <c r="D1487" s="77">
        <v>19.2</v>
      </c>
      <c r="E1487" s="77">
        <v>64766.85</v>
      </c>
    </row>
    <row r="1488" spans="1:5" x14ac:dyDescent="0.25">
      <c r="A1488" s="22">
        <v>19.25</v>
      </c>
      <c r="B1488" s="22">
        <v>12924.01</v>
      </c>
      <c r="D1488" s="77">
        <v>19.25</v>
      </c>
      <c r="E1488" s="77">
        <v>64620.05</v>
      </c>
    </row>
    <row r="1489" spans="1:5" x14ac:dyDescent="0.25">
      <c r="A1489" s="22">
        <v>19.3</v>
      </c>
      <c r="B1489" s="22">
        <v>12894.73</v>
      </c>
      <c r="D1489" s="77">
        <v>19.3</v>
      </c>
      <c r="E1489" s="77">
        <v>64473.65</v>
      </c>
    </row>
    <row r="1490" spans="1:5" x14ac:dyDescent="0.25">
      <c r="A1490" s="22">
        <v>19.350000000000001</v>
      </c>
      <c r="B1490" s="22">
        <v>12865.52</v>
      </c>
      <c r="D1490" s="77">
        <v>19.350000000000001</v>
      </c>
      <c r="E1490" s="77">
        <v>64327.6</v>
      </c>
    </row>
    <row r="1491" spans="1:5" x14ac:dyDescent="0.25">
      <c r="A1491" s="22">
        <v>19.399999999999999</v>
      </c>
      <c r="B1491" s="22">
        <v>12836.38</v>
      </c>
      <c r="D1491" s="77">
        <v>19.399999999999999</v>
      </c>
      <c r="E1491" s="77">
        <v>64181.9</v>
      </c>
    </row>
    <row r="1492" spans="1:5" x14ac:dyDescent="0.25">
      <c r="A1492" s="22">
        <v>19.45</v>
      </c>
      <c r="B1492" s="22">
        <v>12807.33</v>
      </c>
      <c r="D1492" s="77">
        <v>19.45</v>
      </c>
      <c r="E1492" s="77">
        <v>64036.65</v>
      </c>
    </row>
    <row r="1493" spans="1:5" x14ac:dyDescent="0.25">
      <c r="A1493" s="22">
        <v>19.5</v>
      </c>
      <c r="B1493" s="22">
        <v>12778.34</v>
      </c>
      <c r="D1493" s="77">
        <v>19.5</v>
      </c>
      <c r="E1493" s="77">
        <v>63891.7</v>
      </c>
    </row>
    <row r="1494" spans="1:5" x14ac:dyDescent="0.25">
      <c r="A1494" s="22">
        <v>19.55</v>
      </c>
      <c r="B1494" s="22">
        <v>12749.43</v>
      </c>
      <c r="D1494" s="77">
        <v>19.55</v>
      </c>
      <c r="E1494" s="77">
        <v>63747.15</v>
      </c>
    </row>
    <row r="1495" spans="1:5" x14ac:dyDescent="0.25">
      <c r="A1495" s="22">
        <v>19.600000000000001</v>
      </c>
      <c r="B1495" s="22">
        <v>12720.59</v>
      </c>
      <c r="D1495" s="77">
        <v>19.600000000000001</v>
      </c>
      <c r="E1495" s="77">
        <v>63602.95</v>
      </c>
    </row>
    <row r="1496" spans="1:5" x14ac:dyDescent="0.25">
      <c r="A1496" s="22">
        <v>19.649999999999999</v>
      </c>
      <c r="B1496" s="22">
        <v>12691.83</v>
      </c>
      <c r="D1496" s="77">
        <v>19.649999999999999</v>
      </c>
      <c r="E1496" s="77">
        <v>63459.15</v>
      </c>
    </row>
    <row r="1497" spans="1:5" x14ac:dyDescent="0.25">
      <c r="A1497" s="22">
        <v>19.7</v>
      </c>
      <c r="B1497" s="22">
        <v>12663.14</v>
      </c>
      <c r="D1497" s="77">
        <v>19.7</v>
      </c>
      <c r="E1497" s="77">
        <v>63315.7</v>
      </c>
    </row>
    <row r="1498" spans="1:5" x14ac:dyDescent="0.25">
      <c r="A1498" s="22">
        <v>19.75</v>
      </c>
      <c r="B1498" s="22">
        <v>12634.52</v>
      </c>
      <c r="D1498" s="77">
        <v>19.75</v>
      </c>
      <c r="E1498" s="77">
        <v>63172.6</v>
      </c>
    </row>
    <row r="1499" spans="1:5" x14ac:dyDescent="0.25">
      <c r="A1499" s="22">
        <v>19.8</v>
      </c>
      <c r="B1499" s="22">
        <v>12605.98</v>
      </c>
      <c r="D1499" s="77">
        <v>19.8</v>
      </c>
      <c r="E1499" s="77">
        <v>63029.9</v>
      </c>
    </row>
    <row r="1500" spans="1:5" x14ac:dyDescent="0.25">
      <c r="A1500" s="22">
        <v>19.850000000000001</v>
      </c>
      <c r="B1500" s="22">
        <v>12577.51</v>
      </c>
      <c r="D1500" s="77">
        <v>19.850000000000001</v>
      </c>
      <c r="E1500" s="77">
        <v>62887.55</v>
      </c>
    </row>
    <row r="1501" spans="1:5" x14ac:dyDescent="0.25">
      <c r="A1501" s="22">
        <v>19.899999999999999</v>
      </c>
      <c r="B1501" s="22">
        <v>12549.11</v>
      </c>
      <c r="D1501" s="77">
        <v>19.899999999999999</v>
      </c>
      <c r="E1501" s="77">
        <v>62745.55</v>
      </c>
    </row>
    <row r="1502" spans="1:5" x14ac:dyDescent="0.25">
      <c r="A1502" s="22">
        <v>19.95</v>
      </c>
      <c r="B1502" s="22">
        <v>12520.79</v>
      </c>
      <c r="D1502" s="77">
        <v>19.95</v>
      </c>
      <c r="E1502" s="77">
        <v>62603.95</v>
      </c>
    </row>
    <row r="1503" spans="1:5" x14ac:dyDescent="0.25">
      <c r="A1503" s="22">
        <v>20</v>
      </c>
      <c r="B1503" s="22">
        <v>12492.53</v>
      </c>
      <c r="D1503" s="77">
        <v>20</v>
      </c>
      <c r="E1503" s="77">
        <v>62462.65</v>
      </c>
    </row>
    <row r="1504" spans="1:5" x14ac:dyDescent="0.25">
      <c r="A1504" s="22">
        <v>20.05</v>
      </c>
      <c r="B1504" s="22">
        <v>12464.35</v>
      </c>
      <c r="D1504" s="77">
        <v>20.05</v>
      </c>
      <c r="E1504" s="77">
        <v>62321.75</v>
      </c>
    </row>
    <row r="1505" spans="1:5" x14ac:dyDescent="0.25">
      <c r="A1505" s="22">
        <v>20.100000000000001</v>
      </c>
      <c r="B1505" s="22">
        <v>12436.24</v>
      </c>
      <c r="D1505" s="77">
        <v>20.100000000000001</v>
      </c>
      <c r="E1505" s="77">
        <v>62181.2</v>
      </c>
    </row>
    <row r="1506" spans="1:5" x14ac:dyDescent="0.25">
      <c r="A1506" s="22">
        <v>20.149999999999999</v>
      </c>
      <c r="B1506" s="22">
        <v>12408.21</v>
      </c>
      <c r="D1506" s="77">
        <v>20.149999999999999</v>
      </c>
      <c r="E1506" s="77">
        <v>62041.05</v>
      </c>
    </row>
    <row r="1507" spans="1:5" x14ac:dyDescent="0.25">
      <c r="A1507" s="22">
        <v>20.2</v>
      </c>
      <c r="B1507" s="22">
        <v>12380.24</v>
      </c>
      <c r="D1507" s="77">
        <v>20.2</v>
      </c>
      <c r="E1507" s="77">
        <v>61901.2</v>
      </c>
    </row>
    <row r="1508" spans="1:5" x14ac:dyDescent="0.25">
      <c r="A1508" s="22">
        <v>20.25</v>
      </c>
      <c r="B1508" s="22">
        <v>12352.35</v>
      </c>
      <c r="D1508" s="77">
        <v>20.25</v>
      </c>
      <c r="E1508" s="77">
        <v>61761.75</v>
      </c>
    </row>
    <row r="1509" spans="1:5" x14ac:dyDescent="0.25">
      <c r="A1509" s="22">
        <v>20.3</v>
      </c>
      <c r="B1509" s="22">
        <v>12324.52</v>
      </c>
      <c r="D1509" s="77">
        <v>20.3</v>
      </c>
      <c r="E1509" s="77">
        <v>61622.6</v>
      </c>
    </row>
    <row r="1510" spans="1:5" x14ac:dyDescent="0.25">
      <c r="A1510" s="22">
        <v>20.350000000000001</v>
      </c>
      <c r="B1510" s="22">
        <v>12296.77</v>
      </c>
      <c r="D1510" s="77">
        <v>20.350000000000001</v>
      </c>
      <c r="E1510" s="77">
        <v>61483.85</v>
      </c>
    </row>
    <row r="1511" spans="1:5" x14ac:dyDescent="0.25">
      <c r="A1511" s="22">
        <v>20.399999999999999</v>
      </c>
      <c r="B1511" s="22">
        <v>12269.09</v>
      </c>
      <c r="D1511" s="77">
        <v>20.399999999999999</v>
      </c>
      <c r="E1511" s="77">
        <v>61345.45</v>
      </c>
    </row>
    <row r="1512" spans="1:5" x14ac:dyDescent="0.25">
      <c r="A1512" s="22">
        <v>20.45</v>
      </c>
      <c r="B1512" s="22">
        <v>12241.48</v>
      </c>
      <c r="D1512" s="77">
        <v>20.45</v>
      </c>
      <c r="E1512" s="77">
        <v>61207.4</v>
      </c>
    </row>
    <row r="1513" spans="1:5" x14ac:dyDescent="0.25">
      <c r="A1513" s="22">
        <v>20.5</v>
      </c>
      <c r="B1513" s="22">
        <v>12213.94</v>
      </c>
      <c r="D1513" s="77">
        <v>20.5</v>
      </c>
      <c r="E1513" s="77">
        <v>61069.7</v>
      </c>
    </row>
    <row r="1514" spans="1:5" x14ac:dyDescent="0.25">
      <c r="A1514" s="22">
        <v>20.55</v>
      </c>
      <c r="B1514" s="22">
        <v>12186.47</v>
      </c>
      <c r="D1514" s="77">
        <v>20.55</v>
      </c>
      <c r="E1514" s="77">
        <v>60932.35</v>
      </c>
    </row>
    <row r="1515" spans="1:5" x14ac:dyDescent="0.25">
      <c r="A1515" s="22">
        <v>20.6</v>
      </c>
      <c r="B1515" s="22">
        <v>12159.07</v>
      </c>
      <c r="D1515" s="77">
        <v>20.6</v>
      </c>
      <c r="E1515" s="77">
        <v>60795.35</v>
      </c>
    </row>
    <row r="1516" spans="1:5" x14ac:dyDescent="0.25">
      <c r="A1516" s="22">
        <v>20.65</v>
      </c>
      <c r="B1516" s="22">
        <v>12131.74</v>
      </c>
      <c r="D1516" s="77">
        <v>20.65</v>
      </c>
      <c r="E1516" s="77">
        <v>60658.7</v>
      </c>
    </row>
    <row r="1517" spans="1:5" x14ac:dyDescent="0.25">
      <c r="A1517" s="22">
        <v>20.7</v>
      </c>
      <c r="B1517" s="22">
        <v>12104.48</v>
      </c>
      <c r="D1517" s="77">
        <v>20.7</v>
      </c>
      <c r="E1517" s="77">
        <v>60522.400000000001</v>
      </c>
    </row>
    <row r="1518" spans="1:5" x14ac:dyDescent="0.25">
      <c r="A1518" s="22">
        <v>20.75</v>
      </c>
      <c r="B1518" s="22">
        <v>12077.29</v>
      </c>
      <c r="D1518" s="77">
        <v>20.75</v>
      </c>
      <c r="E1518" s="77">
        <v>60386.45</v>
      </c>
    </row>
    <row r="1519" spans="1:5" x14ac:dyDescent="0.25">
      <c r="A1519" s="22">
        <v>20.8</v>
      </c>
      <c r="B1519" s="22">
        <v>12050.17</v>
      </c>
      <c r="D1519" s="77">
        <v>20.8</v>
      </c>
      <c r="E1519" s="77">
        <v>60250.85</v>
      </c>
    </row>
    <row r="1520" spans="1:5" x14ac:dyDescent="0.25">
      <c r="A1520" s="22">
        <v>20.85</v>
      </c>
      <c r="B1520" s="22">
        <v>12023.11</v>
      </c>
      <c r="D1520" s="77">
        <v>20.85</v>
      </c>
      <c r="E1520" s="77">
        <v>60115.55</v>
      </c>
    </row>
    <row r="1521" spans="1:5" x14ac:dyDescent="0.25">
      <c r="A1521" s="22">
        <v>20.9</v>
      </c>
      <c r="B1521" s="22">
        <v>11996.13</v>
      </c>
      <c r="D1521" s="77">
        <v>20.9</v>
      </c>
      <c r="E1521" s="77">
        <v>59980.65</v>
      </c>
    </row>
    <row r="1522" spans="1:5" x14ac:dyDescent="0.25">
      <c r="A1522" s="22">
        <v>20.95</v>
      </c>
      <c r="B1522" s="22">
        <v>11969.21</v>
      </c>
      <c r="D1522" s="77">
        <v>20.95</v>
      </c>
      <c r="E1522" s="77">
        <v>59846.05</v>
      </c>
    </row>
    <row r="1523" spans="1:5" x14ac:dyDescent="0.25">
      <c r="A1523" s="22">
        <v>21</v>
      </c>
      <c r="B1523" s="22">
        <v>11942.36</v>
      </c>
      <c r="D1523" s="77">
        <v>21</v>
      </c>
      <c r="E1523" s="77">
        <v>59711.8</v>
      </c>
    </row>
    <row r="1524" spans="1:5" x14ac:dyDescent="0.25">
      <c r="A1524" s="22">
        <v>21.05</v>
      </c>
      <c r="B1524" s="22">
        <v>11915.58</v>
      </c>
      <c r="D1524" s="77">
        <v>21.05</v>
      </c>
      <c r="E1524" s="77">
        <v>59577.9</v>
      </c>
    </row>
    <row r="1525" spans="1:5" x14ac:dyDescent="0.25">
      <c r="A1525" s="22">
        <v>21.1</v>
      </c>
      <c r="B1525" s="22">
        <v>11888.87</v>
      </c>
      <c r="D1525" s="77">
        <v>21.1</v>
      </c>
      <c r="E1525" s="77">
        <v>59444.35</v>
      </c>
    </row>
    <row r="1526" spans="1:5" x14ac:dyDescent="0.25">
      <c r="A1526" s="22">
        <v>21.15</v>
      </c>
      <c r="B1526" s="22">
        <v>11862.23</v>
      </c>
      <c r="D1526" s="77">
        <v>21.15</v>
      </c>
      <c r="E1526" s="77">
        <v>59311.15</v>
      </c>
    </row>
    <row r="1527" spans="1:5" x14ac:dyDescent="0.25">
      <c r="A1527" s="22">
        <v>21.2</v>
      </c>
      <c r="B1527" s="22">
        <v>11835.65</v>
      </c>
      <c r="D1527" s="77">
        <v>21.2</v>
      </c>
      <c r="E1527" s="77">
        <v>59178.25</v>
      </c>
    </row>
    <row r="1528" spans="1:5" x14ac:dyDescent="0.25">
      <c r="A1528" s="22">
        <v>21.25</v>
      </c>
      <c r="B1528" s="22">
        <v>11809.14</v>
      </c>
      <c r="D1528" s="77">
        <v>21.25</v>
      </c>
      <c r="E1528" s="77">
        <v>59045.7</v>
      </c>
    </row>
    <row r="1529" spans="1:5" x14ac:dyDescent="0.25">
      <c r="A1529" s="22">
        <v>21.3</v>
      </c>
      <c r="B1529" s="22">
        <v>11782.7</v>
      </c>
      <c r="D1529" s="77">
        <v>21.3</v>
      </c>
      <c r="E1529" s="77">
        <v>58913.5</v>
      </c>
    </row>
    <row r="1530" spans="1:5" x14ac:dyDescent="0.25">
      <c r="A1530" s="22">
        <v>21.35</v>
      </c>
      <c r="B1530" s="22">
        <v>11756.33</v>
      </c>
      <c r="D1530" s="77">
        <v>21.35</v>
      </c>
      <c r="E1530" s="77">
        <v>58781.65</v>
      </c>
    </row>
    <row r="1531" spans="1:5" x14ac:dyDescent="0.25">
      <c r="A1531" s="22">
        <v>21.4</v>
      </c>
      <c r="B1531" s="22">
        <v>11730.02</v>
      </c>
      <c r="D1531" s="77">
        <v>21.4</v>
      </c>
      <c r="E1531" s="77">
        <v>58650.1</v>
      </c>
    </row>
    <row r="1532" spans="1:5" x14ac:dyDescent="0.25">
      <c r="A1532" s="22">
        <v>21.45</v>
      </c>
      <c r="B1532" s="22">
        <v>11703.78</v>
      </c>
      <c r="D1532" s="77">
        <v>21.45</v>
      </c>
      <c r="E1532" s="77">
        <v>58518.9</v>
      </c>
    </row>
    <row r="1533" spans="1:5" x14ac:dyDescent="0.25">
      <c r="A1533" s="22">
        <v>21.5</v>
      </c>
      <c r="B1533" s="22">
        <v>11677.6</v>
      </c>
      <c r="D1533" s="77">
        <v>21.5</v>
      </c>
      <c r="E1533" s="77">
        <v>58388</v>
      </c>
    </row>
    <row r="1534" spans="1:5" x14ac:dyDescent="0.25">
      <c r="A1534" s="22">
        <v>21.55</v>
      </c>
      <c r="B1534" s="22">
        <v>11651.5</v>
      </c>
      <c r="D1534" s="77">
        <v>21.55</v>
      </c>
      <c r="E1534" s="77">
        <v>58257.5</v>
      </c>
    </row>
    <row r="1535" spans="1:5" x14ac:dyDescent="0.25">
      <c r="A1535" s="22">
        <v>21.6</v>
      </c>
      <c r="B1535" s="22">
        <v>11625.45</v>
      </c>
      <c r="D1535" s="77">
        <v>21.6</v>
      </c>
      <c r="E1535" s="77">
        <v>58127.25</v>
      </c>
    </row>
    <row r="1536" spans="1:5" x14ac:dyDescent="0.25">
      <c r="A1536" s="22">
        <v>21.65</v>
      </c>
      <c r="B1536" s="22">
        <v>11599.48</v>
      </c>
      <c r="D1536" s="77">
        <v>21.65</v>
      </c>
      <c r="E1536" s="77">
        <v>57997.4</v>
      </c>
    </row>
    <row r="1537" spans="1:5" x14ac:dyDescent="0.25">
      <c r="A1537" s="22">
        <v>21.7</v>
      </c>
      <c r="B1537" s="22">
        <v>11573.57</v>
      </c>
      <c r="D1537" s="77">
        <v>21.7</v>
      </c>
      <c r="E1537" s="77">
        <v>57867.85</v>
      </c>
    </row>
    <row r="1538" spans="1:5" x14ac:dyDescent="0.25">
      <c r="A1538" s="22">
        <v>21.75</v>
      </c>
      <c r="B1538" s="22">
        <v>11547.72</v>
      </c>
      <c r="D1538" s="77">
        <v>21.75</v>
      </c>
      <c r="E1538" s="77">
        <v>57738.6</v>
      </c>
    </row>
    <row r="1539" spans="1:5" x14ac:dyDescent="0.25">
      <c r="A1539" s="22">
        <v>21.8</v>
      </c>
      <c r="B1539" s="22">
        <v>11521.94</v>
      </c>
      <c r="D1539" s="77">
        <v>21.8</v>
      </c>
      <c r="E1539" s="77">
        <v>57609.7</v>
      </c>
    </row>
    <row r="1540" spans="1:5" x14ac:dyDescent="0.25">
      <c r="A1540" s="22">
        <v>21.85</v>
      </c>
      <c r="B1540" s="22">
        <v>11496.23</v>
      </c>
      <c r="D1540" s="77">
        <v>21.85</v>
      </c>
      <c r="E1540" s="77">
        <v>57481.15</v>
      </c>
    </row>
    <row r="1541" spans="1:5" x14ac:dyDescent="0.25">
      <c r="A1541" s="22">
        <v>21.9</v>
      </c>
      <c r="B1541" s="22">
        <v>11470.58</v>
      </c>
      <c r="D1541" s="77">
        <v>21.9</v>
      </c>
      <c r="E1541" s="77">
        <v>57352.9</v>
      </c>
    </row>
    <row r="1542" spans="1:5" x14ac:dyDescent="0.25">
      <c r="A1542" s="22">
        <v>21.95</v>
      </c>
      <c r="B1542" s="22">
        <v>11445</v>
      </c>
      <c r="D1542" s="77">
        <v>21.95</v>
      </c>
      <c r="E1542" s="77">
        <v>57225</v>
      </c>
    </row>
    <row r="1543" spans="1:5" x14ac:dyDescent="0.25">
      <c r="A1543" s="22">
        <v>22</v>
      </c>
      <c r="B1543" s="22">
        <v>11419.48</v>
      </c>
      <c r="D1543" s="77">
        <v>22</v>
      </c>
      <c r="E1543" s="77">
        <v>57097.4</v>
      </c>
    </row>
    <row r="1544" spans="1:5" x14ac:dyDescent="0.25">
      <c r="A1544" s="22">
        <v>22.05</v>
      </c>
      <c r="B1544" s="22">
        <v>11394.02</v>
      </c>
      <c r="D1544" s="77">
        <v>22.05</v>
      </c>
      <c r="E1544" s="77">
        <v>56970.1</v>
      </c>
    </row>
    <row r="1545" spans="1:5" x14ac:dyDescent="0.25">
      <c r="A1545" s="22">
        <v>22.1</v>
      </c>
      <c r="B1545" s="22">
        <v>11368.63</v>
      </c>
      <c r="D1545" s="77">
        <v>22.1</v>
      </c>
      <c r="E1545" s="77">
        <v>56843.15</v>
      </c>
    </row>
    <row r="1546" spans="1:5" x14ac:dyDescent="0.25">
      <c r="A1546" s="22">
        <v>22.15</v>
      </c>
      <c r="B1546" s="22">
        <v>11343.3</v>
      </c>
      <c r="D1546" s="77">
        <v>22.15</v>
      </c>
      <c r="E1546" s="77">
        <v>56716.5</v>
      </c>
    </row>
    <row r="1547" spans="1:5" x14ac:dyDescent="0.25">
      <c r="A1547" s="22">
        <v>22.2</v>
      </c>
      <c r="B1547" s="22">
        <v>11318.04</v>
      </c>
      <c r="D1547" s="77">
        <v>22.2</v>
      </c>
      <c r="E1547" s="77">
        <v>56590.2</v>
      </c>
    </row>
    <row r="1548" spans="1:5" x14ac:dyDescent="0.25">
      <c r="A1548" s="22">
        <v>22.25</v>
      </c>
      <c r="B1548" s="22">
        <v>11292.84</v>
      </c>
      <c r="D1548" s="77">
        <v>22.25</v>
      </c>
      <c r="E1548" s="77">
        <v>56464.2</v>
      </c>
    </row>
    <row r="1549" spans="1:5" x14ac:dyDescent="0.25">
      <c r="A1549" s="22">
        <v>22.3</v>
      </c>
      <c r="B1549" s="22">
        <v>11267.7</v>
      </c>
      <c r="D1549" s="77">
        <v>22.3</v>
      </c>
      <c r="E1549" s="77">
        <v>56338.5</v>
      </c>
    </row>
    <row r="1550" spans="1:5" x14ac:dyDescent="0.25">
      <c r="A1550" s="22">
        <v>22.35</v>
      </c>
      <c r="B1550" s="22">
        <v>11242.63</v>
      </c>
      <c r="D1550" s="77">
        <v>22.35</v>
      </c>
      <c r="E1550" s="77">
        <v>56213.15</v>
      </c>
    </row>
    <row r="1551" spans="1:5" x14ac:dyDescent="0.25">
      <c r="A1551" s="22">
        <v>22.4</v>
      </c>
      <c r="B1551" s="22">
        <v>11217.62</v>
      </c>
      <c r="D1551" s="77">
        <v>22.4</v>
      </c>
      <c r="E1551" s="77">
        <v>56088.1</v>
      </c>
    </row>
    <row r="1552" spans="1:5" x14ac:dyDescent="0.25">
      <c r="A1552" s="22">
        <v>22.45</v>
      </c>
      <c r="B1552" s="22">
        <v>11192.67</v>
      </c>
      <c r="D1552" s="77">
        <v>22.45</v>
      </c>
      <c r="E1552" s="77">
        <v>55963.35</v>
      </c>
    </row>
    <row r="1553" spans="1:5" x14ac:dyDescent="0.25">
      <c r="A1553" s="22">
        <v>22.5</v>
      </c>
      <c r="B1553" s="22">
        <v>11167.79</v>
      </c>
      <c r="D1553" s="77">
        <v>22.5</v>
      </c>
      <c r="E1553" s="77">
        <v>55838.95</v>
      </c>
    </row>
    <row r="1554" spans="1:5" x14ac:dyDescent="0.25">
      <c r="A1554" s="22">
        <v>22.55</v>
      </c>
      <c r="B1554" s="22">
        <v>11142.97</v>
      </c>
      <c r="D1554" s="77">
        <v>22.55</v>
      </c>
      <c r="E1554" s="77">
        <v>55714.85</v>
      </c>
    </row>
    <row r="1555" spans="1:5" x14ac:dyDescent="0.25">
      <c r="A1555" s="22">
        <v>22.6</v>
      </c>
      <c r="B1555" s="22">
        <v>11118.21</v>
      </c>
      <c r="D1555" s="77">
        <v>22.6</v>
      </c>
      <c r="E1555" s="77">
        <v>55591.05</v>
      </c>
    </row>
    <row r="1556" spans="1:5" x14ac:dyDescent="0.25">
      <c r="A1556" s="22">
        <v>22.65</v>
      </c>
      <c r="B1556" s="22">
        <v>11093.52</v>
      </c>
      <c r="D1556" s="77">
        <v>22.65</v>
      </c>
      <c r="E1556" s="77">
        <v>55467.6</v>
      </c>
    </row>
    <row r="1557" spans="1:5" x14ac:dyDescent="0.25">
      <c r="A1557" s="22">
        <v>22.7</v>
      </c>
      <c r="B1557" s="22">
        <v>11068.88</v>
      </c>
      <c r="D1557" s="77">
        <v>22.7</v>
      </c>
      <c r="E1557" s="77">
        <v>55344.4</v>
      </c>
    </row>
    <row r="1558" spans="1:5" x14ac:dyDescent="0.25">
      <c r="A1558" s="22">
        <v>22.75</v>
      </c>
      <c r="B1558" s="22">
        <v>11044.31</v>
      </c>
      <c r="D1558" s="77">
        <v>22.75</v>
      </c>
      <c r="E1558" s="77">
        <v>55221.55</v>
      </c>
    </row>
    <row r="1559" spans="1:5" x14ac:dyDescent="0.25">
      <c r="A1559" s="22">
        <v>22.8</v>
      </c>
      <c r="B1559" s="22">
        <v>11019.8</v>
      </c>
      <c r="D1559" s="77">
        <v>22.8</v>
      </c>
      <c r="E1559" s="77">
        <v>55099</v>
      </c>
    </row>
    <row r="1560" spans="1:5" x14ac:dyDescent="0.25">
      <c r="A1560" s="22">
        <v>22.85</v>
      </c>
      <c r="B1560" s="22">
        <v>10995.35</v>
      </c>
      <c r="D1560" s="77">
        <v>22.85</v>
      </c>
      <c r="E1560" s="77">
        <v>54976.75</v>
      </c>
    </row>
    <row r="1561" spans="1:5" x14ac:dyDescent="0.25">
      <c r="A1561" s="22">
        <v>22.9</v>
      </c>
      <c r="B1561" s="22">
        <v>10970.96</v>
      </c>
      <c r="D1561" s="77">
        <v>22.9</v>
      </c>
      <c r="E1561" s="77">
        <v>54854.8</v>
      </c>
    </row>
    <row r="1562" spans="1:5" x14ac:dyDescent="0.25">
      <c r="A1562" s="22">
        <v>22.95</v>
      </c>
      <c r="B1562" s="22">
        <v>10946.64</v>
      </c>
      <c r="D1562" s="77">
        <v>22.95</v>
      </c>
      <c r="E1562" s="77">
        <v>54733.2</v>
      </c>
    </row>
    <row r="1563" spans="1:5" x14ac:dyDescent="0.25">
      <c r="A1563" s="22">
        <v>23</v>
      </c>
      <c r="B1563" s="22">
        <v>10922.37</v>
      </c>
      <c r="D1563" s="77">
        <v>23</v>
      </c>
      <c r="E1563" s="77">
        <v>54611.85</v>
      </c>
    </row>
    <row r="1564" spans="1:5" x14ac:dyDescent="0.25">
      <c r="A1564" s="22">
        <v>23.05</v>
      </c>
      <c r="B1564" s="22">
        <v>10898.17</v>
      </c>
      <c r="D1564" s="77">
        <v>23.05</v>
      </c>
      <c r="E1564" s="77">
        <v>54490.85</v>
      </c>
    </row>
    <row r="1565" spans="1:5" x14ac:dyDescent="0.25">
      <c r="A1565" s="22">
        <v>23.1</v>
      </c>
      <c r="B1565" s="22">
        <v>10874.03</v>
      </c>
      <c r="D1565" s="77">
        <v>23.1</v>
      </c>
      <c r="E1565" s="77">
        <v>54370.15</v>
      </c>
    </row>
    <row r="1566" spans="1:5" x14ac:dyDescent="0.25">
      <c r="A1566" s="22">
        <v>23.15</v>
      </c>
      <c r="B1566" s="22">
        <v>10849.94</v>
      </c>
      <c r="D1566" s="77">
        <v>23.15</v>
      </c>
      <c r="E1566" s="77">
        <v>54249.7</v>
      </c>
    </row>
    <row r="1567" spans="1:5" x14ac:dyDescent="0.25">
      <c r="A1567" s="22">
        <v>23.2</v>
      </c>
      <c r="B1567" s="22">
        <v>10825.92</v>
      </c>
      <c r="D1567" s="77">
        <v>23.2</v>
      </c>
      <c r="E1567" s="77">
        <v>54129.599999999999</v>
      </c>
    </row>
    <row r="1568" spans="1:5" x14ac:dyDescent="0.25">
      <c r="A1568" s="22">
        <v>23.25</v>
      </c>
      <c r="B1568" s="22">
        <v>10801.96</v>
      </c>
      <c r="D1568" s="77">
        <v>23.25</v>
      </c>
      <c r="E1568" s="77">
        <v>54009.8</v>
      </c>
    </row>
    <row r="1569" spans="1:5" x14ac:dyDescent="0.25">
      <c r="A1569" s="22">
        <v>23.3</v>
      </c>
      <c r="B1569" s="22">
        <v>10778.06</v>
      </c>
      <c r="D1569" s="77">
        <v>23.3</v>
      </c>
      <c r="E1569" s="77">
        <v>53890.3</v>
      </c>
    </row>
    <row r="1570" spans="1:5" x14ac:dyDescent="0.25">
      <c r="A1570" s="22">
        <v>23.35</v>
      </c>
      <c r="B1570" s="22">
        <v>10754.22</v>
      </c>
      <c r="D1570" s="77">
        <v>23.35</v>
      </c>
      <c r="E1570" s="77">
        <v>53771.1</v>
      </c>
    </row>
    <row r="1571" spans="1:5" x14ac:dyDescent="0.25">
      <c r="A1571" s="22">
        <v>23.4</v>
      </c>
      <c r="B1571" s="22">
        <v>10730.44</v>
      </c>
      <c r="D1571" s="77">
        <v>23.4</v>
      </c>
      <c r="E1571" s="77">
        <v>53652.2</v>
      </c>
    </row>
    <row r="1572" spans="1:5" x14ac:dyDescent="0.25">
      <c r="A1572" s="22">
        <v>23.45</v>
      </c>
      <c r="B1572" s="22">
        <v>10706.71</v>
      </c>
      <c r="D1572" s="77">
        <v>23.45</v>
      </c>
      <c r="E1572" s="77">
        <v>53533.55</v>
      </c>
    </row>
    <row r="1573" spans="1:5" x14ac:dyDescent="0.25">
      <c r="A1573" s="22">
        <v>23.5</v>
      </c>
      <c r="B1573" s="22">
        <v>10683.05</v>
      </c>
      <c r="D1573" s="77">
        <v>23.5</v>
      </c>
      <c r="E1573" s="77">
        <v>53415.25</v>
      </c>
    </row>
    <row r="1574" spans="1:5" x14ac:dyDescent="0.25">
      <c r="A1574" s="22">
        <v>23.55</v>
      </c>
      <c r="B1574" s="22">
        <v>10659.45</v>
      </c>
      <c r="D1574" s="77">
        <v>23.55</v>
      </c>
      <c r="E1574" s="77">
        <v>53297.25</v>
      </c>
    </row>
    <row r="1575" spans="1:5" x14ac:dyDescent="0.25">
      <c r="A1575" s="22">
        <v>23.6</v>
      </c>
      <c r="B1575" s="22">
        <v>10635.9</v>
      </c>
      <c r="D1575" s="77">
        <v>23.6</v>
      </c>
      <c r="E1575" s="77">
        <v>53179.5</v>
      </c>
    </row>
    <row r="1576" spans="1:5" x14ac:dyDescent="0.25">
      <c r="A1576" s="22">
        <v>23.65</v>
      </c>
      <c r="B1576" s="22">
        <v>10612.42</v>
      </c>
      <c r="D1576" s="77">
        <v>23.65</v>
      </c>
      <c r="E1576" s="77">
        <v>53062.1</v>
      </c>
    </row>
    <row r="1577" spans="1:5" x14ac:dyDescent="0.25">
      <c r="A1577" s="22">
        <v>23.7</v>
      </c>
      <c r="B1577" s="22">
        <v>10588.99</v>
      </c>
      <c r="D1577" s="77">
        <v>23.7</v>
      </c>
      <c r="E1577" s="77">
        <v>52944.95</v>
      </c>
    </row>
    <row r="1578" spans="1:5" x14ac:dyDescent="0.25">
      <c r="A1578" s="22">
        <v>23.75</v>
      </c>
      <c r="B1578" s="22">
        <v>10565.62</v>
      </c>
      <c r="D1578" s="77">
        <v>23.75</v>
      </c>
      <c r="E1578" s="77">
        <v>52828.1</v>
      </c>
    </row>
    <row r="1579" spans="1:5" x14ac:dyDescent="0.25">
      <c r="A1579" s="22">
        <v>23.8</v>
      </c>
      <c r="B1579" s="22">
        <v>10542.31</v>
      </c>
      <c r="D1579" s="77">
        <v>23.8</v>
      </c>
      <c r="E1579" s="77">
        <v>52711.55</v>
      </c>
    </row>
    <row r="1580" spans="1:5" x14ac:dyDescent="0.25">
      <c r="A1580" s="22">
        <v>23.85</v>
      </c>
      <c r="B1580" s="22">
        <v>10519.06</v>
      </c>
      <c r="D1580" s="77">
        <v>23.85</v>
      </c>
      <c r="E1580" s="77">
        <v>52595.3</v>
      </c>
    </row>
    <row r="1581" spans="1:5" x14ac:dyDescent="0.25">
      <c r="A1581" s="22">
        <v>23.9</v>
      </c>
      <c r="B1581" s="22">
        <v>10495.87</v>
      </c>
      <c r="D1581" s="77">
        <v>23.9</v>
      </c>
      <c r="E1581" s="77">
        <v>52479.35</v>
      </c>
    </row>
    <row r="1582" spans="1:5" x14ac:dyDescent="0.25">
      <c r="A1582" s="22">
        <v>23.95</v>
      </c>
      <c r="B1582" s="22">
        <v>10472.73</v>
      </c>
      <c r="D1582" s="77">
        <v>23.95</v>
      </c>
      <c r="E1582" s="77">
        <v>52363.65</v>
      </c>
    </row>
    <row r="1583" spans="1:5" x14ac:dyDescent="0.25">
      <c r="A1583" s="22">
        <v>24</v>
      </c>
      <c r="B1583" s="22">
        <v>10449.66</v>
      </c>
      <c r="D1583" s="77">
        <v>24</v>
      </c>
      <c r="E1583" s="77">
        <v>52248.3</v>
      </c>
    </row>
    <row r="1584" spans="1:5" x14ac:dyDescent="0.25">
      <c r="A1584" s="22">
        <v>24.05</v>
      </c>
      <c r="B1584" s="22">
        <v>10426.64</v>
      </c>
      <c r="D1584" s="77">
        <v>24.05</v>
      </c>
      <c r="E1584" s="77">
        <v>52133.2</v>
      </c>
    </row>
    <row r="1585" spans="1:5" x14ac:dyDescent="0.25">
      <c r="A1585" s="22">
        <v>24.1</v>
      </c>
      <c r="B1585" s="22">
        <v>10403.67</v>
      </c>
      <c r="D1585" s="77">
        <v>24.1</v>
      </c>
      <c r="E1585" s="77">
        <v>52018.35</v>
      </c>
    </row>
    <row r="1586" spans="1:5" x14ac:dyDescent="0.25">
      <c r="A1586" s="22">
        <v>24.15</v>
      </c>
      <c r="B1586" s="22">
        <v>10380.77</v>
      </c>
      <c r="D1586" s="77">
        <v>24.15</v>
      </c>
      <c r="E1586" s="77">
        <v>51903.85</v>
      </c>
    </row>
    <row r="1587" spans="1:5" x14ac:dyDescent="0.25">
      <c r="A1587" s="22">
        <v>24.2</v>
      </c>
      <c r="B1587" s="22">
        <v>10357.92</v>
      </c>
      <c r="D1587" s="77">
        <v>24.2</v>
      </c>
      <c r="E1587" s="77">
        <v>51789.599999999999</v>
      </c>
    </row>
    <row r="1588" spans="1:5" x14ac:dyDescent="0.25">
      <c r="A1588" s="22">
        <v>24.25</v>
      </c>
      <c r="B1588" s="22">
        <v>10335.129999999999</v>
      </c>
      <c r="D1588" s="77">
        <v>24.25</v>
      </c>
      <c r="E1588" s="77">
        <v>51675.65</v>
      </c>
    </row>
    <row r="1589" spans="1:5" x14ac:dyDescent="0.25">
      <c r="A1589" s="22">
        <v>24.3</v>
      </c>
      <c r="B1589" s="22">
        <v>10312.4</v>
      </c>
      <c r="D1589" s="77">
        <v>24.3</v>
      </c>
      <c r="E1589" s="77">
        <v>51562</v>
      </c>
    </row>
    <row r="1590" spans="1:5" x14ac:dyDescent="0.25">
      <c r="A1590" s="22">
        <v>24.35</v>
      </c>
      <c r="B1590" s="22">
        <v>10289.719999999999</v>
      </c>
      <c r="D1590" s="77">
        <v>24.35</v>
      </c>
      <c r="E1590" s="77">
        <v>51448.6</v>
      </c>
    </row>
    <row r="1591" spans="1:5" x14ac:dyDescent="0.25">
      <c r="A1591" s="22">
        <v>24.4</v>
      </c>
      <c r="B1591" s="22">
        <v>10267.1</v>
      </c>
      <c r="D1591" s="77">
        <v>24.4</v>
      </c>
      <c r="E1591" s="77">
        <v>51335.5</v>
      </c>
    </row>
    <row r="1592" spans="1:5" x14ac:dyDescent="0.25">
      <c r="A1592" s="22">
        <v>24.45</v>
      </c>
      <c r="B1592" s="22">
        <v>10244.530000000001</v>
      </c>
      <c r="D1592" s="77">
        <v>24.45</v>
      </c>
      <c r="E1592" s="77">
        <v>51222.65</v>
      </c>
    </row>
    <row r="1593" spans="1:5" x14ac:dyDescent="0.25">
      <c r="A1593" s="22">
        <v>24.5</v>
      </c>
      <c r="B1593" s="22">
        <v>10222.02</v>
      </c>
      <c r="D1593" s="77">
        <v>24.5</v>
      </c>
      <c r="E1593" s="77">
        <v>51110.1</v>
      </c>
    </row>
    <row r="1594" spans="1:5" x14ac:dyDescent="0.25">
      <c r="A1594" s="22">
        <v>24.55</v>
      </c>
      <c r="B1594" s="22">
        <v>10199.57</v>
      </c>
      <c r="D1594" s="77">
        <v>24.55</v>
      </c>
      <c r="E1594" s="77">
        <v>50997.85</v>
      </c>
    </row>
    <row r="1595" spans="1:5" x14ac:dyDescent="0.25">
      <c r="A1595" s="22">
        <v>24.6</v>
      </c>
      <c r="B1595" s="22">
        <v>10177.18</v>
      </c>
      <c r="D1595" s="77">
        <v>24.6</v>
      </c>
      <c r="E1595" s="77">
        <v>50885.9</v>
      </c>
    </row>
    <row r="1596" spans="1:5" x14ac:dyDescent="0.25">
      <c r="A1596" s="22">
        <v>24.65</v>
      </c>
      <c r="B1596" s="22">
        <v>10154.84</v>
      </c>
      <c r="D1596" s="77">
        <v>24.65</v>
      </c>
      <c r="E1596" s="77">
        <v>50774.2</v>
      </c>
    </row>
    <row r="1597" spans="1:5" x14ac:dyDescent="0.25">
      <c r="A1597" s="22">
        <v>24.7</v>
      </c>
      <c r="B1597" s="22">
        <v>10132.549999999999</v>
      </c>
      <c r="D1597" s="77">
        <v>24.7</v>
      </c>
      <c r="E1597" s="77">
        <v>50662.75</v>
      </c>
    </row>
    <row r="1598" spans="1:5" x14ac:dyDescent="0.25">
      <c r="A1598" s="22">
        <v>24.75</v>
      </c>
      <c r="B1598" s="22">
        <v>10110.32</v>
      </c>
      <c r="D1598" s="77">
        <v>24.75</v>
      </c>
      <c r="E1598" s="77">
        <v>50551.6</v>
      </c>
    </row>
    <row r="1599" spans="1:5" x14ac:dyDescent="0.25">
      <c r="A1599" s="22">
        <v>24.8</v>
      </c>
      <c r="B1599" s="22">
        <v>10088.15</v>
      </c>
      <c r="D1599" s="77">
        <v>24.8</v>
      </c>
      <c r="E1599" s="77">
        <v>50440.75</v>
      </c>
    </row>
    <row r="1600" spans="1:5" x14ac:dyDescent="0.25">
      <c r="A1600" s="22">
        <v>24.85</v>
      </c>
      <c r="B1600" s="22">
        <v>10066.030000000001</v>
      </c>
      <c r="D1600" s="77">
        <v>24.85</v>
      </c>
      <c r="E1600" s="77">
        <v>50330.15</v>
      </c>
    </row>
    <row r="1601" spans="1:8" x14ac:dyDescent="0.25">
      <c r="A1601" s="22">
        <v>24.9</v>
      </c>
      <c r="B1601" s="22">
        <v>10043.959999999999</v>
      </c>
      <c r="D1601" s="77">
        <v>24.9</v>
      </c>
      <c r="E1601" s="77">
        <v>50219.8</v>
      </c>
    </row>
    <row r="1602" spans="1:8" x14ac:dyDescent="0.25">
      <c r="A1602" s="22">
        <v>24.95</v>
      </c>
      <c r="B1602" s="22">
        <v>10021.950000000001</v>
      </c>
      <c r="D1602" s="77">
        <v>24.95</v>
      </c>
      <c r="E1602" s="77">
        <v>50109.75</v>
      </c>
    </row>
    <row r="1603" spans="1:8" x14ac:dyDescent="0.25">
      <c r="A1603" s="22">
        <v>25</v>
      </c>
      <c r="B1603" s="22">
        <v>10000</v>
      </c>
      <c r="D1603" s="77">
        <v>25</v>
      </c>
      <c r="E1603" s="77">
        <v>50000</v>
      </c>
    </row>
    <row r="1604" spans="1:8" x14ac:dyDescent="0.25">
      <c r="A1604" s="22">
        <v>25.05</v>
      </c>
      <c r="B1604" s="22">
        <v>9978.1</v>
      </c>
      <c r="D1604" s="77">
        <v>25.05</v>
      </c>
      <c r="E1604" s="77">
        <v>49890.5</v>
      </c>
      <c r="F1604" s="71">
        <f>E1604-E1603</f>
        <v>-109.5</v>
      </c>
      <c r="G1604">
        <f>F1604/5</f>
        <v>-21.9</v>
      </c>
      <c r="H1604" s="71">
        <f>G1604+E1603</f>
        <v>49978.1</v>
      </c>
    </row>
    <row r="1605" spans="1:8" x14ac:dyDescent="0.25">
      <c r="A1605" s="22">
        <v>25.1</v>
      </c>
      <c r="B1605" s="22">
        <v>9956.25</v>
      </c>
      <c r="D1605" s="77">
        <v>25.1</v>
      </c>
      <c r="E1605" s="77">
        <v>49781.25</v>
      </c>
    </row>
    <row r="1606" spans="1:8" x14ac:dyDescent="0.25">
      <c r="A1606" s="22">
        <v>25.15</v>
      </c>
      <c r="B1606" s="22">
        <v>9934.4599999999991</v>
      </c>
      <c r="D1606" s="77">
        <v>25.15</v>
      </c>
      <c r="E1606" s="77">
        <v>49672.3</v>
      </c>
    </row>
    <row r="1607" spans="1:8" x14ac:dyDescent="0.25">
      <c r="A1607" s="22">
        <v>25.2</v>
      </c>
      <c r="B1607" s="22">
        <v>9912.73</v>
      </c>
      <c r="D1607" s="77">
        <v>25.2</v>
      </c>
      <c r="E1607" s="77">
        <v>49563.65</v>
      </c>
    </row>
    <row r="1608" spans="1:8" x14ac:dyDescent="0.25">
      <c r="A1608" s="22">
        <v>25.25</v>
      </c>
      <c r="B1608" s="22">
        <v>9891.0400000000009</v>
      </c>
      <c r="D1608" s="77">
        <v>25.25</v>
      </c>
      <c r="E1608" s="77">
        <v>49455.199999999997</v>
      </c>
    </row>
    <row r="1609" spans="1:8" x14ac:dyDescent="0.25">
      <c r="A1609" s="22">
        <v>25.3</v>
      </c>
      <c r="B1609" s="22">
        <v>9869.41</v>
      </c>
      <c r="D1609" s="77">
        <v>25.3</v>
      </c>
      <c r="E1609" s="77">
        <v>49347.05</v>
      </c>
    </row>
    <row r="1610" spans="1:8" x14ac:dyDescent="0.25">
      <c r="A1610" s="22">
        <v>25.35</v>
      </c>
      <c r="B1610" s="22">
        <v>9847.84</v>
      </c>
      <c r="D1610" s="77">
        <v>25.35</v>
      </c>
      <c r="E1610" s="77">
        <v>49239.199999999997</v>
      </c>
    </row>
    <row r="1611" spans="1:8" x14ac:dyDescent="0.25">
      <c r="A1611" s="22">
        <v>25.4</v>
      </c>
      <c r="B1611" s="22">
        <v>9826.31</v>
      </c>
      <c r="D1611" s="77">
        <v>25.4</v>
      </c>
      <c r="E1611" s="77">
        <v>49131.55</v>
      </c>
    </row>
    <row r="1612" spans="1:8" x14ac:dyDescent="0.25">
      <c r="A1612" s="22">
        <v>25.45</v>
      </c>
      <c r="B1612" s="22">
        <v>9804.85</v>
      </c>
      <c r="D1612" s="77">
        <v>25.45</v>
      </c>
      <c r="E1612" s="77">
        <v>49024.25</v>
      </c>
    </row>
    <row r="1613" spans="1:8" x14ac:dyDescent="0.25">
      <c r="A1613" s="22">
        <v>25.5</v>
      </c>
      <c r="B1613" s="22">
        <v>9783.43</v>
      </c>
      <c r="D1613" s="77">
        <v>25.5</v>
      </c>
      <c r="E1613" s="77">
        <v>48917.15</v>
      </c>
    </row>
    <row r="1614" spans="1:8" x14ac:dyDescent="0.25">
      <c r="A1614" s="22">
        <v>25.55</v>
      </c>
      <c r="B1614" s="22">
        <v>9762.07</v>
      </c>
      <c r="D1614" s="77">
        <v>25.55</v>
      </c>
      <c r="E1614" s="77">
        <v>48810.35</v>
      </c>
    </row>
    <row r="1615" spans="1:8" x14ac:dyDescent="0.25">
      <c r="A1615" s="22">
        <v>25.6</v>
      </c>
      <c r="B1615" s="22">
        <v>9740.76</v>
      </c>
      <c r="D1615" s="77">
        <v>25.6</v>
      </c>
      <c r="E1615" s="77">
        <v>48703.8</v>
      </c>
    </row>
    <row r="1616" spans="1:8" x14ac:dyDescent="0.25">
      <c r="A1616" s="22">
        <v>25.65</v>
      </c>
      <c r="B1616" s="22">
        <v>9719.5</v>
      </c>
      <c r="D1616" s="77">
        <v>25.65</v>
      </c>
      <c r="E1616" s="77">
        <v>48597.5</v>
      </c>
    </row>
    <row r="1617" spans="1:5" x14ac:dyDescent="0.25">
      <c r="A1617" s="22">
        <v>25.7</v>
      </c>
      <c r="B1617" s="22">
        <v>9698.2900000000009</v>
      </c>
      <c r="D1617" s="77">
        <v>25.7</v>
      </c>
      <c r="E1617" s="77">
        <v>48491.45</v>
      </c>
    </row>
    <row r="1618" spans="1:5" x14ac:dyDescent="0.25">
      <c r="A1618" s="22">
        <v>25.75</v>
      </c>
      <c r="B1618" s="22">
        <v>9677.14</v>
      </c>
      <c r="D1618" s="77">
        <v>25.75</v>
      </c>
      <c r="E1618" s="77">
        <v>48385.7</v>
      </c>
    </row>
    <row r="1619" spans="1:5" x14ac:dyDescent="0.25">
      <c r="A1619" s="22">
        <v>25.8</v>
      </c>
      <c r="B1619" s="22">
        <v>9656.0400000000009</v>
      </c>
      <c r="D1619" s="77">
        <v>25.8</v>
      </c>
      <c r="E1619" s="77">
        <v>48280.2</v>
      </c>
    </row>
    <row r="1620" spans="1:5" x14ac:dyDescent="0.25">
      <c r="A1620" s="22">
        <v>25.85</v>
      </c>
      <c r="B1620" s="22">
        <v>9634.99</v>
      </c>
      <c r="D1620" s="77">
        <v>25.85</v>
      </c>
      <c r="E1620" s="77">
        <v>48174.95</v>
      </c>
    </row>
    <row r="1621" spans="1:5" x14ac:dyDescent="0.25">
      <c r="A1621" s="22">
        <v>25.9</v>
      </c>
      <c r="B1621" s="22">
        <v>9614</v>
      </c>
      <c r="D1621" s="77">
        <v>25.9</v>
      </c>
      <c r="E1621" s="77">
        <v>48070</v>
      </c>
    </row>
    <row r="1622" spans="1:5" x14ac:dyDescent="0.25">
      <c r="A1622" s="22">
        <v>25.95</v>
      </c>
      <c r="B1622" s="22">
        <v>9593.06</v>
      </c>
      <c r="D1622" s="77">
        <v>25.95</v>
      </c>
      <c r="E1622" s="77">
        <v>47965.3</v>
      </c>
    </row>
    <row r="1623" spans="1:5" x14ac:dyDescent="0.25">
      <c r="A1623" s="22">
        <v>26</v>
      </c>
      <c r="B1623" s="22">
        <v>9572.16</v>
      </c>
      <c r="D1623" s="77">
        <v>26</v>
      </c>
      <c r="E1623" s="77">
        <v>47860.800000000003</v>
      </c>
    </row>
    <row r="1624" spans="1:5" x14ac:dyDescent="0.25">
      <c r="A1624" s="22">
        <v>26.05</v>
      </c>
      <c r="B1624" s="22">
        <v>9551.32</v>
      </c>
      <c r="D1624" s="77">
        <v>26.05</v>
      </c>
      <c r="E1624" s="77">
        <v>47756.6</v>
      </c>
    </row>
    <row r="1625" spans="1:5" x14ac:dyDescent="0.25">
      <c r="A1625" s="22">
        <v>26.1</v>
      </c>
      <c r="B1625" s="22">
        <v>9530.5300000000007</v>
      </c>
      <c r="D1625" s="77">
        <v>26.1</v>
      </c>
      <c r="E1625" s="77">
        <v>47652.65</v>
      </c>
    </row>
    <row r="1626" spans="1:5" x14ac:dyDescent="0.25">
      <c r="A1626" s="22">
        <v>26.15</v>
      </c>
      <c r="B1626" s="22">
        <v>9509.7999999999993</v>
      </c>
      <c r="D1626" s="77">
        <v>26.15</v>
      </c>
      <c r="E1626" s="77">
        <v>47549</v>
      </c>
    </row>
    <row r="1627" spans="1:5" x14ac:dyDescent="0.25">
      <c r="A1627" s="22">
        <v>26.2</v>
      </c>
      <c r="B1627" s="22">
        <v>9489.11</v>
      </c>
      <c r="D1627" s="77">
        <v>26.2</v>
      </c>
      <c r="E1627" s="77">
        <v>47445.55</v>
      </c>
    </row>
    <row r="1628" spans="1:5" x14ac:dyDescent="0.25">
      <c r="A1628" s="22">
        <v>26.25</v>
      </c>
      <c r="B1628" s="22">
        <v>9468.48</v>
      </c>
      <c r="D1628" s="77">
        <v>26.25</v>
      </c>
      <c r="E1628" s="77">
        <v>47342.400000000001</v>
      </c>
    </row>
    <row r="1629" spans="1:5" x14ac:dyDescent="0.25">
      <c r="A1629" s="22">
        <v>26.3</v>
      </c>
      <c r="B1629" s="22">
        <v>9447.89</v>
      </c>
      <c r="D1629" s="77">
        <v>26.3</v>
      </c>
      <c r="E1629" s="77">
        <v>47239.45</v>
      </c>
    </row>
    <row r="1630" spans="1:5" x14ac:dyDescent="0.25">
      <c r="A1630" s="22">
        <v>26.35</v>
      </c>
      <c r="B1630" s="22">
        <v>9427.36</v>
      </c>
      <c r="D1630" s="77">
        <v>26.35</v>
      </c>
      <c r="E1630" s="77">
        <v>47136.800000000003</v>
      </c>
    </row>
    <row r="1631" spans="1:5" x14ac:dyDescent="0.25">
      <c r="A1631" s="22">
        <v>26.4</v>
      </c>
      <c r="B1631" s="22">
        <v>9406.8700000000008</v>
      </c>
      <c r="D1631" s="77">
        <v>26.4</v>
      </c>
      <c r="E1631" s="77">
        <v>47034.35</v>
      </c>
    </row>
    <row r="1632" spans="1:5" x14ac:dyDescent="0.25">
      <c r="A1632" s="22">
        <v>26.45</v>
      </c>
      <c r="B1632" s="22">
        <v>9386.44</v>
      </c>
      <c r="D1632" s="77">
        <v>26.45</v>
      </c>
      <c r="E1632" s="77">
        <v>46932.2</v>
      </c>
    </row>
    <row r="1633" spans="1:5" x14ac:dyDescent="0.25">
      <c r="A1633" s="22">
        <v>26.5</v>
      </c>
      <c r="B1633" s="22">
        <v>9366.06</v>
      </c>
      <c r="D1633" s="77">
        <v>26.5</v>
      </c>
      <c r="E1633" s="77">
        <v>46830.3</v>
      </c>
    </row>
    <row r="1634" spans="1:5" x14ac:dyDescent="0.25">
      <c r="A1634" s="22">
        <v>26.55</v>
      </c>
      <c r="B1634" s="22">
        <v>9345.73</v>
      </c>
      <c r="D1634" s="77">
        <v>26.55</v>
      </c>
      <c r="E1634" s="77">
        <v>46728.65</v>
      </c>
    </row>
    <row r="1635" spans="1:5" x14ac:dyDescent="0.25">
      <c r="A1635" s="22">
        <v>26.6</v>
      </c>
      <c r="B1635" s="22">
        <v>9325.4500000000007</v>
      </c>
      <c r="D1635" s="77">
        <v>26.6</v>
      </c>
      <c r="E1635" s="77">
        <v>46627.25</v>
      </c>
    </row>
    <row r="1636" spans="1:5" x14ac:dyDescent="0.25">
      <c r="A1636" s="22">
        <v>26.65</v>
      </c>
      <c r="B1636" s="22">
        <v>9305.2099999999991</v>
      </c>
      <c r="D1636" s="77">
        <v>26.65</v>
      </c>
      <c r="E1636" s="77">
        <v>46526.05</v>
      </c>
    </row>
    <row r="1637" spans="1:5" x14ac:dyDescent="0.25">
      <c r="A1637" s="22">
        <v>26.7</v>
      </c>
      <c r="B1637" s="22">
        <v>9285.0300000000007</v>
      </c>
      <c r="D1637" s="77">
        <v>26.7</v>
      </c>
      <c r="E1637" s="77">
        <v>46425.15</v>
      </c>
    </row>
    <row r="1638" spans="1:5" x14ac:dyDescent="0.25">
      <c r="A1638" s="22">
        <v>26.75</v>
      </c>
      <c r="B1638" s="22">
        <v>9264.9</v>
      </c>
      <c r="D1638" s="77">
        <v>26.75</v>
      </c>
      <c r="E1638" s="77">
        <v>46324.5</v>
      </c>
    </row>
    <row r="1639" spans="1:5" x14ac:dyDescent="0.25">
      <c r="A1639" s="22">
        <v>26.8</v>
      </c>
      <c r="B1639" s="22">
        <v>9244.82</v>
      </c>
      <c r="D1639" s="77">
        <v>26.8</v>
      </c>
      <c r="E1639" s="77">
        <v>46224.1</v>
      </c>
    </row>
    <row r="1640" spans="1:5" x14ac:dyDescent="0.25">
      <c r="A1640" s="22">
        <v>26.85</v>
      </c>
      <c r="B1640" s="22">
        <v>9224.7800000000007</v>
      </c>
      <c r="D1640" s="77">
        <v>26.85</v>
      </c>
      <c r="E1640" s="77">
        <v>46123.9</v>
      </c>
    </row>
    <row r="1641" spans="1:5" x14ac:dyDescent="0.25">
      <c r="A1641" s="22">
        <v>26.9</v>
      </c>
      <c r="B1641" s="22">
        <v>9204.7999999999993</v>
      </c>
      <c r="D1641" s="77">
        <v>26.9</v>
      </c>
      <c r="E1641" s="77">
        <v>46024</v>
      </c>
    </row>
    <row r="1642" spans="1:5" x14ac:dyDescent="0.25">
      <c r="A1642" s="22">
        <v>26.95</v>
      </c>
      <c r="B1642" s="22">
        <v>9184.86</v>
      </c>
      <c r="D1642" s="77">
        <v>26.95</v>
      </c>
      <c r="E1642" s="77">
        <v>45924.3</v>
      </c>
    </row>
    <row r="1643" spans="1:5" x14ac:dyDescent="0.25">
      <c r="A1643" s="22">
        <v>27</v>
      </c>
      <c r="B1643" s="22">
        <v>9164.98</v>
      </c>
      <c r="D1643" s="77">
        <v>27</v>
      </c>
      <c r="E1643" s="77">
        <v>45824.9</v>
      </c>
    </row>
    <row r="1644" spans="1:5" x14ac:dyDescent="0.25">
      <c r="A1644" s="22">
        <v>27.05</v>
      </c>
      <c r="B1644" s="22">
        <v>9145.14</v>
      </c>
      <c r="D1644" s="77">
        <v>27.05</v>
      </c>
      <c r="E1644" s="77">
        <v>45725.7</v>
      </c>
    </row>
    <row r="1645" spans="1:5" x14ac:dyDescent="0.25">
      <c r="A1645" s="22">
        <v>27.1</v>
      </c>
      <c r="B1645" s="22">
        <v>9125.35</v>
      </c>
      <c r="D1645" s="77">
        <v>27.1</v>
      </c>
      <c r="E1645" s="77">
        <v>45626.75</v>
      </c>
    </row>
    <row r="1646" spans="1:5" x14ac:dyDescent="0.25">
      <c r="A1646" s="22">
        <v>27.15</v>
      </c>
      <c r="B1646" s="22">
        <v>9105.61</v>
      </c>
      <c r="D1646" s="77">
        <v>27.15</v>
      </c>
      <c r="E1646" s="77">
        <v>45528.05</v>
      </c>
    </row>
    <row r="1647" spans="1:5" x14ac:dyDescent="0.25">
      <c r="A1647" s="22">
        <v>27.2</v>
      </c>
      <c r="B1647" s="22">
        <v>9085.92</v>
      </c>
      <c r="D1647" s="77">
        <v>27.2</v>
      </c>
      <c r="E1647" s="77">
        <v>45429.599999999999</v>
      </c>
    </row>
    <row r="1648" spans="1:5" x14ac:dyDescent="0.25">
      <c r="A1648" s="22">
        <v>27.25</v>
      </c>
      <c r="B1648" s="22">
        <v>9066.2800000000007</v>
      </c>
      <c r="D1648" s="77">
        <v>27.25</v>
      </c>
      <c r="E1648" s="77">
        <v>45331.4</v>
      </c>
    </row>
    <row r="1649" spans="1:5" x14ac:dyDescent="0.25">
      <c r="A1649" s="22">
        <v>27.3</v>
      </c>
      <c r="B1649" s="22">
        <v>9046.68</v>
      </c>
      <c r="D1649" s="77">
        <v>27.3</v>
      </c>
      <c r="E1649" s="77">
        <v>45233.4</v>
      </c>
    </row>
    <row r="1650" spans="1:5" x14ac:dyDescent="0.25">
      <c r="A1650" s="22">
        <v>27.35</v>
      </c>
      <c r="B1650" s="22">
        <v>9027.1299999999992</v>
      </c>
      <c r="D1650" s="77">
        <v>27.35</v>
      </c>
      <c r="E1650" s="77">
        <v>45135.65</v>
      </c>
    </row>
    <row r="1651" spans="1:5" x14ac:dyDescent="0.25">
      <c r="A1651" s="22">
        <v>27.4</v>
      </c>
      <c r="B1651" s="22">
        <v>9007.64</v>
      </c>
      <c r="D1651" s="77">
        <v>27.4</v>
      </c>
      <c r="E1651" s="77">
        <v>45038.2</v>
      </c>
    </row>
    <row r="1652" spans="1:5" x14ac:dyDescent="0.25">
      <c r="A1652" s="22">
        <v>27.45</v>
      </c>
      <c r="B1652" s="22">
        <v>8988.18</v>
      </c>
      <c r="D1652" s="77">
        <v>27.45</v>
      </c>
      <c r="E1652" s="77">
        <v>44940.9</v>
      </c>
    </row>
    <row r="1653" spans="1:5" x14ac:dyDescent="0.25">
      <c r="A1653" s="22">
        <v>27.5</v>
      </c>
      <c r="B1653" s="22">
        <v>8968.7800000000007</v>
      </c>
      <c r="D1653" s="77">
        <v>27.5</v>
      </c>
      <c r="E1653" s="77">
        <v>44843.9</v>
      </c>
    </row>
    <row r="1654" spans="1:5" x14ac:dyDescent="0.25">
      <c r="A1654" s="22">
        <v>27.55</v>
      </c>
      <c r="B1654" s="22">
        <v>8949.42</v>
      </c>
      <c r="D1654" s="77">
        <v>27.55</v>
      </c>
      <c r="E1654" s="77">
        <v>44747.1</v>
      </c>
    </row>
    <row r="1655" spans="1:5" x14ac:dyDescent="0.25">
      <c r="A1655" s="22">
        <v>27.6</v>
      </c>
      <c r="B1655" s="22">
        <v>8930.1200000000008</v>
      </c>
      <c r="D1655" s="77">
        <v>27.6</v>
      </c>
      <c r="E1655" s="77">
        <v>44650.6</v>
      </c>
    </row>
    <row r="1656" spans="1:5" x14ac:dyDescent="0.25">
      <c r="A1656" s="22">
        <v>27.65</v>
      </c>
      <c r="B1656" s="22">
        <v>8910.85</v>
      </c>
      <c r="D1656" s="77">
        <v>27.65</v>
      </c>
      <c r="E1656" s="77">
        <v>44554.25</v>
      </c>
    </row>
    <row r="1657" spans="1:5" x14ac:dyDescent="0.25">
      <c r="A1657" s="22">
        <v>27.7</v>
      </c>
      <c r="B1657" s="22">
        <v>8891.64</v>
      </c>
      <c r="D1657" s="77">
        <v>27.7</v>
      </c>
      <c r="E1657" s="77">
        <v>44458.2</v>
      </c>
    </row>
    <row r="1658" spans="1:5" x14ac:dyDescent="0.25">
      <c r="A1658" s="22">
        <v>27.75</v>
      </c>
      <c r="B1658" s="22">
        <v>8872.4699999999993</v>
      </c>
      <c r="D1658" s="77">
        <v>27.75</v>
      </c>
      <c r="E1658" s="77">
        <v>44362.35</v>
      </c>
    </row>
    <row r="1659" spans="1:5" x14ac:dyDescent="0.25">
      <c r="A1659" s="22">
        <v>27.8</v>
      </c>
      <c r="B1659" s="22">
        <v>8853.35</v>
      </c>
      <c r="D1659" s="77">
        <v>27.8</v>
      </c>
      <c r="E1659" s="77">
        <v>44266.75</v>
      </c>
    </row>
    <row r="1660" spans="1:5" x14ac:dyDescent="0.25">
      <c r="A1660" s="22">
        <v>27.85</v>
      </c>
      <c r="B1660" s="22">
        <v>8834.2800000000007</v>
      </c>
      <c r="D1660" s="77">
        <v>27.85</v>
      </c>
      <c r="E1660" s="77">
        <v>44171.4</v>
      </c>
    </row>
    <row r="1661" spans="1:5" x14ac:dyDescent="0.25">
      <c r="A1661" s="22">
        <v>27.9</v>
      </c>
      <c r="B1661" s="22">
        <v>8815.25</v>
      </c>
      <c r="D1661" s="77">
        <v>27.9</v>
      </c>
      <c r="E1661" s="77">
        <v>44076.25</v>
      </c>
    </row>
    <row r="1662" spans="1:5" x14ac:dyDescent="0.25">
      <c r="A1662" s="22">
        <v>27.95</v>
      </c>
      <c r="B1662" s="22">
        <v>8796.27</v>
      </c>
      <c r="D1662" s="77">
        <v>27.95</v>
      </c>
      <c r="E1662" s="77">
        <v>43981.35</v>
      </c>
    </row>
    <row r="1663" spans="1:5" x14ac:dyDescent="0.25">
      <c r="A1663" s="22">
        <v>28</v>
      </c>
      <c r="B1663" s="22">
        <v>8777.34</v>
      </c>
      <c r="D1663" s="77">
        <v>28</v>
      </c>
      <c r="E1663" s="77">
        <v>43886.7</v>
      </c>
    </row>
    <row r="1664" spans="1:5" x14ac:dyDescent="0.25">
      <c r="A1664" s="22">
        <v>28.05</v>
      </c>
      <c r="B1664" s="22">
        <v>8758.4500000000007</v>
      </c>
      <c r="D1664" s="77">
        <v>28.05</v>
      </c>
      <c r="E1664" s="77">
        <v>43792.25</v>
      </c>
    </row>
    <row r="1665" spans="1:5" x14ac:dyDescent="0.25">
      <c r="A1665" s="22">
        <v>28.1</v>
      </c>
      <c r="B1665" s="22">
        <v>8739.61</v>
      </c>
      <c r="D1665" s="77">
        <v>28.1</v>
      </c>
      <c r="E1665" s="77">
        <v>43698.05</v>
      </c>
    </row>
    <row r="1666" spans="1:5" x14ac:dyDescent="0.25">
      <c r="A1666" s="22">
        <v>28.15</v>
      </c>
      <c r="B1666" s="22">
        <v>8720.81</v>
      </c>
      <c r="D1666" s="77">
        <v>28.15</v>
      </c>
      <c r="E1666" s="77">
        <v>43604.05</v>
      </c>
    </row>
    <row r="1667" spans="1:5" x14ac:dyDescent="0.25">
      <c r="A1667" s="22">
        <v>28.2</v>
      </c>
      <c r="B1667" s="22">
        <v>8702.06</v>
      </c>
      <c r="D1667" s="77">
        <v>28.2</v>
      </c>
      <c r="E1667" s="77">
        <v>43510.3</v>
      </c>
    </row>
    <row r="1668" spans="1:5" x14ac:dyDescent="0.25">
      <c r="A1668" s="22">
        <v>28.25</v>
      </c>
      <c r="B1668" s="22">
        <v>8683.36</v>
      </c>
      <c r="D1668" s="77">
        <v>28.25</v>
      </c>
      <c r="E1668" s="77">
        <v>43416.800000000003</v>
      </c>
    </row>
    <row r="1669" spans="1:5" x14ac:dyDescent="0.25">
      <c r="A1669" s="22">
        <v>28.3</v>
      </c>
      <c r="B1669" s="22">
        <v>8664.7000000000007</v>
      </c>
      <c r="D1669" s="77">
        <v>28.3</v>
      </c>
      <c r="E1669" s="77">
        <v>43323.5</v>
      </c>
    </row>
    <row r="1670" spans="1:5" x14ac:dyDescent="0.25">
      <c r="A1670" s="22">
        <v>28.35</v>
      </c>
      <c r="B1670" s="22">
        <v>8646.09</v>
      </c>
      <c r="D1670" s="77">
        <v>28.35</v>
      </c>
      <c r="E1670" s="77">
        <v>43230.45</v>
      </c>
    </row>
    <row r="1671" spans="1:5" x14ac:dyDescent="0.25">
      <c r="A1671" s="22">
        <v>28.4</v>
      </c>
      <c r="B1671" s="22">
        <v>8627.52</v>
      </c>
      <c r="D1671" s="77">
        <v>28.4</v>
      </c>
      <c r="E1671" s="77">
        <v>43137.599999999999</v>
      </c>
    </row>
    <row r="1672" spans="1:5" x14ac:dyDescent="0.25">
      <c r="A1672" s="22">
        <v>28.45</v>
      </c>
      <c r="B1672" s="22">
        <v>8609</v>
      </c>
      <c r="D1672" s="77">
        <v>28.45</v>
      </c>
      <c r="E1672" s="77">
        <v>43045</v>
      </c>
    </row>
    <row r="1673" spans="1:5" x14ac:dyDescent="0.25">
      <c r="A1673" s="22">
        <v>28.5</v>
      </c>
      <c r="B1673" s="22">
        <v>8590.52</v>
      </c>
      <c r="D1673" s="77">
        <v>28.5</v>
      </c>
      <c r="E1673" s="77">
        <v>42952.6</v>
      </c>
    </row>
    <row r="1674" spans="1:5" x14ac:dyDescent="0.25">
      <c r="A1674" s="22">
        <v>28.55</v>
      </c>
      <c r="B1674" s="22">
        <v>8572.09</v>
      </c>
      <c r="D1674" s="77">
        <v>28.55</v>
      </c>
      <c r="E1674" s="77">
        <v>42860.45</v>
      </c>
    </row>
    <row r="1675" spans="1:5" x14ac:dyDescent="0.25">
      <c r="A1675" s="22">
        <v>28.6</v>
      </c>
      <c r="B1675" s="22">
        <v>8553.7000000000007</v>
      </c>
      <c r="D1675" s="77">
        <v>28.6</v>
      </c>
      <c r="E1675" s="77">
        <v>42768.5</v>
      </c>
    </row>
    <row r="1676" spans="1:5" x14ac:dyDescent="0.25">
      <c r="A1676" s="22">
        <v>28.65</v>
      </c>
      <c r="B1676" s="22">
        <v>8535.36</v>
      </c>
      <c r="D1676" s="77">
        <v>28.65</v>
      </c>
      <c r="E1676" s="77">
        <v>42676.800000000003</v>
      </c>
    </row>
    <row r="1677" spans="1:5" x14ac:dyDescent="0.25">
      <c r="A1677" s="22">
        <v>28.7</v>
      </c>
      <c r="B1677" s="22">
        <v>8517.06</v>
      </c>
      <c r="D1677" s="77">
        <v>28.7</v>
      </c>
      <c r="E1677" s="77">
        <v>42585.3</v>
      </c>
    </row>
    <row r="1678" spans="1:5" x14ac:dyDescent="0.25">
      <c r="A1678" s="22">
        <v>28.75</v>
      </c>
      <c r="B1678" s="22">
        <v>8498.81</v>
      </c>
      <c r="D1678" s="77">
        <v>28.75</v>
      </c>
      <c r="E1678" s="77">
        <v>42494.05</v>
      </c>
    </row>
    <row r="1679" spans="1:5" x14ac:dyDescent="0.25">
      <c r="A1679" s="22">
        <v>28.8</v>
      </c>
      <c r="B1679" s="22">
        <v>8480.6</v>
      </c>
      <c r="D1679" s="77">
        <v>28.8</v>
      </c>
      <c r="E1679" s="77">
        <v>42403</v>
      </c>
    </row>
    <row r="1680" spans="1:5" x14ac:dyDescent="0.25">
      <c r="A1680" s="22">
        <v>28.85</v>
      </c>
      <c r="B1680" s="22">
        <v>8462.44</v>
      </c>
      <c r="D1680" s="77">
        <v>28.85</v>
      </c>
      <c r="E1680" s="77">
        <v>42312.2</v>
      </c>
    </row>
    <row r="1681" spans="1:5" x14ac:dyDescent="0.25">
      <c r="A1681" s="22">
        <v>28.9</v>
      </c>
      <c r="B1681" s="22">
        <v>8444.32</v>
      </c>
      <c r="D1681" s="77">
        <v>28.9</v>
      </c>
      <c r="E1681" s="77">
        <v>42221.599999999999</v>
      </c>
    </row>
    <row r="1682" spans="1:5" x14ac:dyDescent="0.25">
      <c r="A1682" s="22">
        <v>28.95</v>
      </c>
      <c r="B1682" s="22">
        <v>8426.24</v>
      </c>
      <c r="D1682" s="77">
        <v>28.95</v>
      </c>
      <c r="E1682" s="77">
        <v>42131.199999999997</v>
      </c>
    </row>
    <row r="1683" spans="1:5" x14ac:dyDescent="0.25">
      <c r="A1683" s="22">
        <v>29</v>
      </c>
      <c r="B1683" s="22">
        <v>8408.2099999999991</v>
      </c>
      <c r="D1683" s="77">
        <v>29</v>
      </c>
      <c r="E1683" s="77">
        <v>42041.05</v>
      </c>
    </row>
    <row r="1684" spans="1:5" x14ac:dyDescent="0.25">
      <c r="A1684" s="22">
        <v>29.05</v>
      </c>
      <c r="B1684" s="22">
        <v>8390.2199999999993</v>
      </c>
      <c r="D1684" s="77">
        <v>29.05</v>
      </c>
      <c r="E1684" s="77">
        <v>41951.1</v>
      </c>
    </row>
    <row r="1685" spans="1:5" x14ac:dyDescent="0.25">
      <c r="A1685" s="22">
        <v>29.1</v>
      </c>
      <c r="B1685" s="22">
        <v>8372.2800000000007</v>
      </c>
      <c r="D1685" s="77">
        <v>29.1</v>
      </c>
      <c r="E1685" s="77">
        <v>41861.4</v>
      </c>
    </row>
    <row r="1686" spans="1:5" x14ac:dyDescent="0.25">
      <c r="A1686" s="22">
        <v>29.15</v>
      </c>
      <c r="B1686" s="22">
        <v>8354.3799999999992</v>
      </c>
      <c r="D1686" s="77">
        <v>29.15</v>
      </c>
      <c r="E1686" s="77">
        <v>41771.9</v>
      </c>
    </row>
    <row r="1687" spans="1:5" x14ac:dyDescent="0.25">
      <c r="A1687" s="22">
        <v>29.2</v>
      </c>
      <c r="B1687" s="22">
        <v>8336.52</v>
      </c>
      <c r="D1687" s="77">
        <v>29.2</v>
      </c>
      <c r="E1687" s="77">
        <v>41682.6</v>
      </c>
    </row>
    <row r="1688" spans="1:5" x14ac:dyDescent="0.25">
      <c r="A1688" s="22">
        <v>29.25</v>
      </c>
      <c r="B1688" s="22">
        <v>8318.7000000000007</v>
      </c>
      <c r="D1688" s="77">
        <v>29.25</v>
      </c>
      <c r="E1688" s="77">
        <v>41593.5</v>
      </c>
    </row>
    <row r="1689" spans="1:5" x14ac:dyDescent="0.25">
      <c r="A1689" s="22">
        <v>29.3</v>
      </c>
      <c r="B1689" s="22">
        <v>8300.93</v>
      </c>
      <c r="D1689" s="77">
        <v>29.3</v>
      </c>
      <c r="E1689" s="77">
        <v>41504.65</v>
      </c>
    </row>
    <row r="1690" spans="1:5" x14ac:dyDescent="0.25">
      <c r="A1690" s="22">
        <v>29.35</v>
      </c>
      <c r="B1690" s="22">
        <v>8283.2099999999991</v>
      </c>
      <c r="D1690" s="77">
        <v>29.35</v>
      </c>
      <c r="E1690" s="77">
        <v>41416.050000000003</v>
      </c>
    </row>
    <row r="1691" spans="1:5" x14ac:dyDescent="0.25">
      <c r="A1691" s="22">
        <v>29.4</v>
      </c>
      <c r="B1691" s="22">
        <v>8265.52</v>
      </c>
      <c r="D1691" s="77">
        <v>29.4</v>
      </c>
      <c r="E1691" s="77">
        <v>41327.599999999999</v>
      </c>
    </row>
    <row r="1692" spans="1:5" x14ac:dyDescent="0.25">
      <c r="A1692" s="22">
        <v>29.45</v>
      </c>
      <c r="B1692" s="22">
        <v>8247.8799999999992</v>
      </c>
      <c r="D1692" s="77">
        <v>29.45</v>
      </c>
      <c r="E1692" s="77">
        <v>41239.4</v>
      </c>
    </row>
    <row r="1693" spans="1:5" x14ac:dyDescent="0.25">
      <c r="A1693" s="22">
        <v>29.5</v>
      </c>
      <c r="B1693" s="22">
        <v>8230.2800000000007</v>
      </c>
      <c r="D1693" s="77">
        <v>29.5</v>
      </c>
      <c r="E1693" s="77">
        <v>41151.4</v>
      </c>
    </row>
    <row r="1694" spans="1:5" x14ac:dyDescent="0.25">
      <c r="A1694" s="22">
        <v>29.55</v>
      </c>
      <c r="B1694" s="22">
        <v>8212.7199999999993</v>
      </c>
      <c r="D1694" s="77">
        <v>29.55</v>
      </c>
      <c r="E1694" s="77">
        <v>41063.599999999999</v>
      </c>
    </row>
    <row r="1695" spans="1:5" x14ac:dyDescent="0.25">
      <c r="A1695" s="22">
        <v>29.6</v>
      </c>
      <c r="B1695" s="22">
        <v>8195.2099999999991</v>
      </c>
      <c r="D1695" s="77">
        <v>29.6</v>
      </c>
      <c r="E1695" s="77">
        <v>40976.050000000003</v>
      </c>
    </row>
    <row r="1696" spans="1:5" x14ac:dyDescent="0.25">
      <c r="A1696" s="22">
        <v>29.65</v>
      </c>
      <c r="B1696" s="22">
        <v>8177.74</v>
      </c>
      <c r="D1696" s="77">
        <v>29.65</v>
      </c>
      <c r="E1696" s="77">
        <v>40888.699999999997</v>
      </c>
    </row>
    <row r="1697" spans="1:5" x14ac:dyDescent="0.25">
      <c r="A1697" s="22">
        <v>29.7</v>
      </c>
      <c r="B1697" s="22">
        <v>8160.31</v>
      </c>
      <c r="D1697" s="77">
        <v>29.7</v>
      </c>
      <c r="E1697" s="77">
        <v>40801.550000000003</v>
      </c>
    </row>
    <row r="1698" spans="1:5" x14ac:dyDescent="0.25">
      <c r="A1698" s="22">
        <v>29.75</v>
      </c>
      <c r="B1698" s="22">
        <v>8142.92</v>
      </c>
      <c r="D1698" s="77">
        <v>29.75</v>
      </c>
      <c r="E1698" s="77">
        <v>40714.6</v>
      </c>
    </row>
    <row r="1699" spans="1:5" x14ac:dyDescent="0.25">
      <c r="A1699" s="22">
        <v>29.8</v>
      </c>
      <c r="B1699" s="22">
        <v>8125.58</v>
      </c>
      <c r="D1699" s="77">
        <v>29.8</v>
      </c>
      <c r="E1699" s="77">
        <v>40627.9</v>
      </c>
    </row>
    <row r="1700" spans="1:5" x14ac:dyDescent="0.25">
      <c r="A1700" s="22">
        <v>29.85</v>
      </c>
      <c r="B1700" s="22">
        <v>8108.27</v>
      </c>
      <c r="D1700" s="77">
        <v>29.85</v>
      </c>
      <c r="E1700" s="77">
        <v>40541.35</v>
      </c>
    </row>
    <row r="1701" spans="1:5" x14ac:dyDescent="0.25">
      <c r="A1701" s="22">
        <v>29.9</v>
      </c>
      <c r="B1701" s="22">
        <v>8091.01</v>
      </c>
      <c r="D1701" s="77">
        <v>29.9</v>
      </c>
      <c r="E1701" s="77">
        <v>40455.050000000003</v>
      </c>
    </row>
    <row r="1702" spans="1:5" x14ac:dyDescent="0.25">
      <c r="A1702" s="22">
        <v>29.95</v>
      </c>
      <c r="B1702" s="22">
        <v>8073.79</v>
      </c>
      <c r="D1702" s="77">
        <v>29.95</v>
      </c>
      <c r="E1702" s="77">
        <v>40368.949999999997</v>
      </c>
    </row>
    <row r="1703" spans="1:5" x14ac:dyDescent="0.25">
      <c r="A1703" s="22">
        <v>30</v>
      </c>
      <c r="B1703" s="22">
        <v>8056.61</v>
      </c>
      <c r="D1703" s="77">
        <v>30</v>
      </c>
      <c r="E1703" s="77">
        <v>40283.050000000003</v>
      </c>
    </row>
    <row r="1704" spans="1:5" x14ac:dyDescent="0.25">
      <c r="A1704" s="22">
        <v>30.05</v>
      </c>
      <c r="B1704" s="22">
        <v>8039.48</v>
      </c>
      <c r="D1704" s="77">
        <v>30.05</v>
      </c>
      <c r="E1704" s="77">
        <v>40197.4</v>
      </c>
    </row>
    <row r="1705" spans="1:5" x14ac:dyDescent="0.25">
      <c r="A1705" s="22">
        <v>30.1</v>
      </c>
      <c r="B1705" s="22">
        <v>8022.38</v>
      </c>
      <c r="D1705" s="77">
        <v>30.1</v>
      </c>
      <c r="E1705" s="77">
        <v>40111.9</v>
      </c>
    </row>
    <row r="1706" spans="1:5" x14ac:dyDescent="0.25">
      <c r="A1706" s="22">
        <v>30.15</v>
      </c>
      <c r="B1706" s="22">
        <v>8005.33</v>
      </c>
      <c r="D1706" s="77">
        <v>30.15</v>
      </c>
      <c r="E1706" s="77">
        <v>40026.65</v>
      </c>
    </row>
    <row r="1707" spans="1:5" x14ac:dyDescent="0.25">
      <c r="A1707" s="22">
        <v>30.2</v>
      </c>
      <c r="B1707" s="22">
        <v>7988.32</v>
      </c>
      <c r="D1707" s="77">
        <v>30.2</v>
      </c>
      <c r="E1707" s="77">
        <v>39941.599999999999</v>
      </c>
    </row>
    <row r="1708" spans="1:5" x14ac:dyDescent="0.25">
      <c r="A1708" s="22">
        <v>30.25</v>
      </c>
      <c r="B1708" s="22">
        <v>7971.35</v>
      </c>
      <c r="D1708" s="77">
        <v>30.25</v>
      </c>
      <c r="E1708" s="77">
        <v>39856.75</v>
      </c>
    </row>
    <row r="1709" spans="1:5" x14ac:dyDescent="0.25">
      <c r="A1709" s="22">
        <v>30.3</v>
      </c>
      <c r="B1709" s="22">
        <v>7954.42</v>
      </c>
      <c r="D1709" s="77">
        <v>30.3</v>
      </c>
      <c r="E1709" s="77">
        <v>39772.1</v>
      </c>
    </row>
    <row r="1710" spans="1:5" x14ac:dyDescent="0.25">
      <c r="A1710" s="22">
        <v>30.35</v>
      </c>
      <c r="B1710" s="22">
        <v>7937.53</v>
      </c>
      <c r="D1710" s="77">
        <v>30.35</v>
      </c>
      <c r="E1710" s="77">
        <v>39687.65</v>
      </c>
    </row>
    <row r="1711" spans="1:5" x14ac:dyDescent="0.25">
      <c r="A1711" s="22">
        <v>30.4</v>
      </c>
      <c r="B1711" s="22">
        <v>7920.68</v>
      </c>
      <c r="D1711" s="77">
        <v>30.4</v>
      </c>
      <c r="E1711" s="77">
        <v>39603.4</v>
      </c>
    </row>
    <row r="1712" spans="1:5" x14ac:dyDescent="0.25">
      <c r="A1712" s="22">
        <v>30.45</v>
      </c>
      <c r="B1712" s="22">
        <v>7903.87</v>
      </c>
      <c r="D1712" s="77">
        <v>30.45</v>
      </c>
      <c r="E1712" s="77">
        <v>39519.35</v>
      </c>
    </row>
    <row r="1713" spans="1:5" x14ac:dyDescent="0.25">
      <c r="A1713" s="22">
        <v>30.5</v>
      </c>
      <c r="B1713" s="22">
        <v>7887.1</v>
      </c>
      <c r="D1713" s="77">
        <v>30.5</v>
      </c>
      <c r="E1713" s="77">
        <v>39435.5</v>
      </c>
    </row>
    <row r="1714" spans="1:5" x14ac:dyDescent="0.25">
      <c r="A1714" s="22">
        <v>30.55</v>
      </c>
      <c r="B1714" s="22">
        <v>7870.37</v>
      </c>
      <c r="D1714" s="77">
        <v>30.55</v>
      </c>
      <c r="E1714" s="77">
        <v>39351.85</v>
      </c>
    </row>
    <row r="1715" spans="1:5" x14ac:dyDescent="0.25">
      <c r="A1715" s="22">
        <v>30.6</v>
      </c>
      <c r="B1715" s="22">
        <v>7853.69</v>
      </c>
      <c r="D1715" s="77">
        <v>30.6</v>
      </c>
      <c r="E1715" s="77">
        <v>39268.449999999997</v>
      </c>
    </row>
    <row r="1716" spans="1:5" x14ac:dyDescent="0.25">
      <c r="A1716" s="22">
        <v>30.65</v>
      </c>
      <c r="B1716" s="22">
        <v>7837.04</v>
      </c>
      <c r="D1716" s="77">
        <v>30.65</v>
      </c>
      <c r="E1716" s="77">
        <v>39185.199999999997</v>
      </c>
    </row>
    <row r="1717" spans="1:5" x14ac:dyDescent="0.25">
      <c r="A1717" s="22">
        <v>30.7</v>
      </c>
      <c r="B1717" s="22">
        <v>7820.43</v>
      </c>
      <c r="D1717" s="77">
        <v>30.7</v>
      </c>
      <c r="E1717" s="77">
        <v>39102.15</v>
      </c>
    </row>
    <row r="1718" spans="1:5" x14ac:dyDescent="0.25">
      <c r="A1718" s="22">
        <v>30.75</v>
      </c>
      <c r="B1718" s="22">
        <v>7803.87</v>
      </c>
      <c r="D1718" s="77">
        <v>30.75</v>
      </c>
      <c r="E1718" s="77">
        <v>39019.35</v>
      </c>
    </row>
    <row r="1719" spans="1:5" x14ac:dyDescent="0.25">
      <c r="A1719" s="22">
        <v>30.8</v>
      </c>
      <c r="B1719" s="22">
        <v>7787.34</v>
      </c>
      <c r="D1719" s="77">
        <v>30.8</v>
      </c>
      <c r="E1719" s="77">
        <v>38936.699999999997</v>
      </c>
    </row>
    <row r="1720" spans="1:5" x14ac:dyDescent="0.25">
      <c r="A1720" s="22">
        <v>30.85</v>
      </c>
      <c r="B1720" s="22">
        <v>7770.85</v>
      </c>
      <c r="D1720" s="77">
        <v>30.85</v>
      </c>
      <c r="E1720" s="77">
        <v>38854.25</v>
      </c>
    </row>
    <row r="1721" spans="1:5" x14ac:dyDescent="0.25">
      <c r="A1721" s="22">
        <v>30.9</v>
      </c>
      <c r="B1721" s="22">
        <v>7754.41</v>
      </c>
      <c r="D1721" s="77">
        <v>30.9</v>
      </c>
      <c r="E1721" s="77">
        <v>38772.050000000003</v>
      </c>
    </row>
    <row r="1722" spans="1:5" x14ac:dyDescent="0.25">
      <c r="A1722" s="22">
        <v>30.95</v>
      </c>
      <c r="B1722" s="22">
        <v>7738</v>
      </c>
      <c r="D1722" s="77">
        <v>30.95</v>
      </c>
      <c r="E1722" s="77">
        <v>38690</v>
      </c>
    </row>
    <row r="1723" spans="1:5" x14ac:dyDescent="0.25">
      <c r="A1723" s="22">
        <v>31</v>
      </c>
      <c r="B1723" s="22">
        <v>7721.63</v>
      </c>
      <c r="D1723" s="77">
        <v>31</v>
      </c>
      <c r="E1723" s="77">
        <v>38608.15</v>
      </c>
    </row>
    <row r="1724" spans="1:5" x14ac:dyDescent="0.25">
      <c r="A1724" s="22">
        <v>31.05</v>
      </c>
      <c r="B1724" s="22">
        <v>7705.3</v>
      </c>
      <c r="D1724" s="77">
        <v>31.05</v>
      </c>
      <c r="E1724" s="77">
        <v>38526.5</v>
      </c>
    </row>
    <row r="1725" spans="1:5" x14ac:dyDescent="0.25">
      <c r="A1725" s="22">
        <v>31.1</v>
      </c>
      <c r="B1725" s="22">
        <v>7689.01</v>
      </c>
      <c r="D1725" s="77">
        <v>31.1</v>
      </c>
      <c r="E1725" s="77">
        <v>38445.050000000003</v>
      </c>
    </row>
    <row r="1726" spans="1:5" x14ac:dyDescent="0.25">
      <c r="A1726" s="22">
        <v>31.15</v>
      </c>
      <c r="B1726" s="22">
        <v>7672.76</v>
      </c>
      <c r="D1726" s="77">
        <v>31.15</v>
      </c>
      <c r="E1726" s="77">
        <v>38363.800000000003</v>
      </c>
    </row>
    <row r="1727" spans="1:5" x14ac:dyDescent="0.25">
      <c r="A1727" s="22">
        <v>31.2</v>
      </c>
      <c r="B1727" s="22">
        <v>7656.55</v>
      </c>
      <c r="D1727" s="77">
        <v>31.2</v>
      </c>
      <c r="E1727" s="77">
        <v>38282.75</v>
      </c>
    </row>
    <row r="1728" spans="1:5" x14ac:dyDescent="0.25">
      <c r="A1728" s="22">
        <v>31.25</v>
      </c>
      <c r="B1728" s="22">
        <v>7640.38</v>
      </c>
      <c r="D1728" s="77">
        <v>31.25</v>
      </c>
      <c r="E1728" s="77">
        <v>38201.9</v>
      </c>
    </row>
    <row r="1729" spans="1:5" x14ac:dyDescent="0.25">
      <c r="A1729" s="22">
        <v>31.3</v>
      </c>
      <c r="B1729" s="22">
        <v>7624.24</v>
      </c>
      <c r="D1729" s="77">
        <v>31.3</v>
      </c>
      <c r="E1729" s="77">
        <v>38121.199999999997</v>
      </c>
    </row>
    <row r="1730" spans="1:5" x14ac:dyDescent="0.25">
      <c r="A1730" s="22">
        <v>31.35</v>
      </c>
      <c r="B1730" s="22">
        <v>7608.15</v>
      </c>
      <c r="D1730" s="77">
        <v>31.35</v>
      </c>
      <c r="E1730" s="77">
        <v>38040.75</v>
      </c>
    </row>
    <row r="1731" spans="1:5" x14ac:dyDescent="0.25">
      <c r="A1731" s="22">
        <v>31.4</v>
      </c>
      <c r="B1731" s="22">
        <v>7592.09</v>
      </c>
      <c r="D1731" s="77">
        <v>31.4</v>
      </c>
      <c r="E1731" s="77">
        <v>37960.449999999997</v>
      </c>
    </row>
    <row r="1732" spans="1:5" x14ac:dyDescent="0.25">
      <c r="A1732" s="22">
        <v>31.45</v>
      </c>
      <c r="B1732" s="22">
        <v>7576.07</v>
      </c>
      <c r="D1732" s="77">
        <v>31.45</v>
      </c>
      <c r="E1732" s="77">
        <v>37880.35</v>
      </c>
    </row>
    <row r="1733" spans="1:5" x14ac:dyDescent="0.25">
      <c r="A1733" s="22">
        <v>31.5</v>
      </c>
      <c r="B1733" s="22">
        <v>7560.09</v>
      </c>
      <c r="D1733" s="77">
        <v>31.5</v>
      </c>
      <c r="E1733" s="77">
        <v>37800.449999999997</v>
      </c>
    </row>
    <row r="1734" spans="1:5" x14ac:dyDescent="0.25">
      <c r="A1734" s="22">
        <v>31.55</v>
      </c>
      <c r="B1734" s="22">
        <v>7544.15</v>
      </c>
      <c r="D1734" s="77">
        <v>31.55</v>
      </c>
      <c r="E1734" s="77">
        <v>37720.75</v>
      </c>
    </row>
    <row r="1735" spans="1:5" x14ac:dyDescent="0.25">
      <c r="A1735" s="22">
        <v>31.6</v>
      </c>
      <c r="B1735" s="22">
        <v>7528.25</v>
      </c>
      <c r="D1735" s="77">
        <v>31.6</v>
      </c>
      <c r="E1735" s="77">
        <v>37641.25</v>
      </c>
    </row>
    <row r="1736" spans="1:5" x14ac:dyDescent="0.25">
      <c r="A1736" s="22">
        <v>31.65</v>
      </c>
      <c r="B1736" s="22">
        <v>7512.39</v>
      </c>
      <c r="D1736" s="77">
        <v>31.65</v>
      </c>
      <c r="E1736" s="77">
        <v>37561.949999999997</v>
      </c>
    </row>
    <row r="1737" spans="1:5" x14ac:dyDescent="0.25">
      <c r="A1737" s="22">
        <v>31.7</v>
      </c>
      <c r="B1737" s="22">
        <v>7496.56</v>
      </c>
      <c r="D1737" s="77">
        <v>31.7</v>
      </c>
      <c r="E1737" s="77">
        <v>37482.800000000003</v>
      </c>
    </row>
    <row r="1738" spans="1:5" x14ac:dyDescent="0.25">
      <c r="A1738" s="22">
        <v>31.75</v>
      </c>
      <c r="B1738" s="22">
        <v>7480.77</v>
      </c>
      <c r="D1738" s="77">
        <v>31.75</v>
      </c>
      <c r="E1738" s="77">
        <v>37403.85</v>
      </c>
    </row>
    <row r="1739" spans="1:5" x14ac:dyDescent="0.25">
      <c r="A1739" s="22">
        <v>31.8</v>
      </c>
      <c r="B1739" s="22">
        <v>7465.02</v>
      </c>
      <c r="D1739" s="77">
        <v>31.8</v>
      </c>
      <c r="E1739" s="77">
        <v>37325.1</v>
      </c>
    </row>
    <row r="1740" spans="1:5" x14ac:dyDescent="0.25">
      <c r="A1740" s="22">
        <v>31.85</v>
      </c>
      <c r="B1740" s="22">
        <v>7449.31</v>
      </c>
      <c r="D1740" s="77">
        <v>31.85</v>
      </c>
      <c r="E1740" s="77">
        <v>37246.550000000003</v>
      </c>
    </row>
    <row r="1741" spans="1:5" x14ac:dyDescent="0.25">
      <c r="A1741" s="22">
        <v>31.9</v>
      </c>
      <c r="B1741" s="22">
        <v>7433.63</v>
      </c>
      <c r="D1741" s="77">
        <v>31.9</v>
      </c>
      <c r="E1741" s="77">
        <v>37168.15</v>
      </c>
    </row>
    <row r="1742" spans="1:5" x14ac:dyDescent="0.25">
      <c r="A1742" s="22">
        <v>31.95</v>
      </c>
      <c r="B1742" s="22">
        <v>7417.99</v>
      </c>
      <c r="D1742" s="77">
        <v>31.95</v>
      </c>
      <c r="E1742" s="77">
        <v>37089.949999999997</v>
      </c>
    </row>
    <row r="1743" spans="1:5" x14ac:dyDescent="0.25">
      <c r="A1743" s="22">
        <v>32</v>
      </c>
      <c r="B1743" s="22">
        <v>7402.39</v>
      </c>
      <c r="D1743" s="77">
        <v>32</v>
      </c>
      <c r="E1743" s="77">
        <v>37011.949999999997</v>
      </c>
    </row>
    <row r="1744" spans="1:5" x14ac:dyDescent="0.25">
      <c r="A1744" s="22">
        <v>32.049999999999997</v>
      </c>
      <c r="B1744" s="22">
        <v>7386.83</v>
      </c>
      <c r="D1744" s="77">
        <v>32.049999999999997</v>
      </c>
      <c r="E1744" s="77">
        <v>36934.15</v>
      </c>
    </row>
    <row r="1745" spans="1:5" x14ac:dyDescent="0.25">
      <c r="A1745" s="22">
        <v>32.1</v>
      </c>
      <c r="B1745" s="22">
        <v>7371.3</v>
      </c>
      <c r="D1745" s="77">
        <v>32.1</v>
      </c>
      <c r="E1745" s="77">
        <v>36856.5</v>
      </c>
    </row>
    <row r="1746" spans="1:5" x14ac:dyDescent="0.25">
      <c r="A1746" s="22">
        <v>32.15</v>
      </c>
      <c r="B1746" s="22">
        <v>7355.81</v>
      </c>
      <c r="D1746" s="77">
        <v>32.15</v>
      </c>
      <c r="E1746" s="77">
        <v>36779.050000000003</v>
      </c>
    </row>
    <row r="1747" spans="1:5" x14ac:dyDescent="0.25">
      <c r="A1747" s="22">
        <v>32.200000000000003</v>
      </c>
      <c r="B1747" s="22">
        <v>7340.36</v>
      </c>
      <c r="D1747" s="77">
        <v>32.200000000000003</v>
      </c>
      <c r="E1747" s="77">
        <v>36701.800000000003</v>
      </c>
    </row>
    <row r="1748" spans="1:5" x14ac:dyDescent="0.25">
      <c r="A1748" s="22">
        <v>32.25</v>
      </c>
      <c r="B1748" s="22">
        <v>7324.94</v>
      </c>
      <c r="D1748" s="77">
        <v>32.25</v>
      </c>
      <c r="E1748" s="77">
        <v>36624.699999999997</v>
      </c>
    </row>
    <row r="1749" spans="1:5" x14ac:dyDescent="0.25">
      <c r="A1749" s="22">
        <v>32.299999999999997</v>
      </c>
      <c r="B1749" s="22">
        <v>7309.56</v>
      </c>
      <c r="D1749" s="77">
        <v>32.299999999999997</v>
      </c>
      <c r="E1749" s="77">
        <v>36547.800000000003</v>
      </c>
    </row>
    <row r="1750" spans="1:5" x14ac:dyDescent="0.25">
      <c r="A1750" s="22">
        <v>32.35</v>
      </c>
      <c r="B1750" s="22">
        <v>7294.22</v>
      </c>
      <c r="D1750" s="77">
        <v>32.35</v>
      </c>
      <c r="E1750" s="77">
        <v>36471.1</v>
      </c>
    </row>
    <row r="1751" spans="1:5" x14ac:dyDescent="0.25">
      <c r="A1751" s="22">
        <v>32.4</v>
      </c>
      <c r="B1751" s="22">
        <v>7278.92</v>
      </c>
      <c r="D1751" s="77">
        <v>32.4</v>
      </c>
      <c r="E1751" s="77">
        <v>36394.6</v>
      </c>
    </row>
    <row r="1752" spans="1:5" x14ac:dyDescent="0.25">
      <c r="A1752" s="22">
        <v>32.450000000000003</v>
      </c>
      <c r="B1752" s="22">
        <v>7263.65</v>
      </c>
      <c r="D1752" s="77">
        <v>32.450000000000003</v>
      </c>
      <c r="E1752" s="77">
        <v>36318.25</v>
      </c>
    </row>
    <row r="1753" spans="1:5" x14ac:dyDescent="0.25">
      <c r="A1753" s="22">
        <v>32.5</v>
      </c>
      <c r="B1753" s="22">
        <v>7248.42</v>
      </c>
      <c r="D1753" s="77">
        <v>32.5</v>
      </c>
      <c r="E1753" s="77">
        <v>36242.1</v>
      </c>
    </row>
    <row r="1754" spans="1:5" x14ac:dyDescent="0.25">
      <c r="A1754" s="22">
        <v>32.549999999999997</v>
      </c>
      <c r="B1754" s="22">
        <v>7233.22</v>
      </c>
      <c r="D1754" s="77">
        <v>32.549999999999997</v>
      </c>
      <c r="E1754" s="77">
        <v>36166.1</v>
      </c>
    </row>
    <row r="1755" spans="1:5" x14ac:dyDescent="0.25">
      <c r="A1755" s="22">
        <v>32.6</v>
      </c>
      <c r="B1755" s="22">
        <v>7218.06</v>
      </c>
      <c r="D1755" s="77">
        <v>32.6</v>
      </c>
      <c r="E1755" s="77">
        <v>36090.300000000003</v>
      </c>
    </row>
    <row r="1756" spans="1:5" x14ac:dyDescent="0.25">
      <c r="A1756" s="22">
        <v>32.65</v>
      </c>
      <c r="B1756" s="22">
        <v>7202.94</v>
      </c>
      <c r="D1756" s="77">
        <v>32.65</v>
      </c>
      <c r="E1756" s="77">
        <v>36014.699999999997</v>
      </c>
    </row>
    <row r="1757" spans="1:5" x14ac:dyDescent="0.25">
      <c r="A1757" s="22">
        <v>32.700000000000003</v>
      </c>
      <c r="B1757" s="22">
        <v>7187.85</v>
      </c>
      <c r="D1757" s="77">
        <v>32.700000000000003</v>
      </c>
      <c r="E1757" s="77">
        <v>35939.25</v>
      </c>
    </row>
    <row r="1758" spans="1:5" x14ac:dyDescent="0.25">
      <c r="A1758" s="22">
        <v>32.75</v>
      </c>
      <c r="B1758" s="22">
        <v>7172.8</v>
      </c>
      <c r="D1758" s="77">
        <v>32.75</v>
      </c>
      <c r="E1758" s="77">
        <v>35864</v>
      </c>
    </row>
    <row r="1759" spans="1:5" x14ac:dyDescent="0.25">
      <c r="A1759" s="22">
        <v>32.799999999999997</v>
      </c>
      <c r="B1759" s="22">
        <v>7157.78</v>
      </c>
      <c r="D1759" s="77">
        <v>32.799999999999997</v>
      </c>
      <c r="E1759" s="77">
        <v>35788.9</v>
      </c>
    </row>
    <row r="1760" spans="1:5" x14ac:dyDescent="0.25">
      <c r="A1760" s="22">
        <v>32.85</v>
      </c>
      <c r="B1760" s="22">
        <v>7142.8</v>
      </c>
      <c r="D1760" s="77">
        <v>32.85</v>
      </c>
      <c r="E1760" s="77">
        <v>35714</v>
      </c>
    </row>
    <row r="1761" spans="1:5" x14ac:dyDescent="0.25">
      <c r="A1761" s="22">
        <v>32.9</v>
      </c>
      <c r="B1761" s="22">
        <v>7127.86</v>
      </c>
      <c r="D1761" s="77">
        <v>32.9</v>
      </c>
      <c r="E1761" s="77">
        <v>35639.300000000003</v>
      </c>
    </row>
    <row r="1762" spans="1:5" x14ac:dyDescent="0.25">
      <c r="A1762" s="22">
        <v>32.950000000000003</v>
      </c>
      <c r="B1762" s="22">
        <v>7112.95</v>
      </c>
      <c r="D1762" s="77">
        <v>32.950000000000003</v>
      </c>
      <c r="E1762" s="77">
        <v>35564.75</v>
      </c>
    </row>
    <row r="1763" spans="1:5" x14ac:dyDescent="0.25">
      <c r="A1763" s="22">
        <v>33</v>
      </c>
      <c r="B1763" s="22">
        <v>7098.07</v>
      </c>
      <c r="D1763" s="77">
        <v>33</v>
      </c>
      <c r="E1763" s="77">
        <v>35490.35</v>
      </c>
    </row>
    <row r="1764" spans="1:5" x14ac:dyDescent="0.25">
      <c r="A1764" s="22">
        <v>33.049999999999997</v>
      </c>
      <c r="B1764" s="22">
        <v>7083.24</v>
      </c>
      <c r="D1764" s="77">
        <v>33.049999999999997</v>
      </c>
      <c r="E1764" s="77">
        <v>35416.199999999997</v>
      </c>
    </row>
    <row r="1765" spans="1:5" x14ac:dyDescent="0.25">
      <c r="A1765" s="22">
        <v>33.1</v>
      </c>
      <c r="B1765" s="22">
        <v>7068.43</v>
      </c>
      <c r="D1765" s="77">
        <v>33.1</v>
      </c>
      <c r="E1765" s="77">
        <v>35342.15</v>
      </c>
    </row>
    <row r="1766" spans="1:5" x14ac:dyDescent="0.25">
      <c r="A1766" s="22">
        <v>33.15</v>
      </c>
      <c r="B1766" s="22">
        <v>7053.67</v>
      </c>
      <c r="D1766" s="77">
        <v>33.15</v>
      </c>
      <c r="E1766" s="77">
        <v>35268.35</v>
      </c>
    </row>
    <row r="1767" spans="1:5" x14ac:dyDescent="0.25">
      <c r="A1767" s="22">
        <v>33.200000000000003</v>
      </c>
      <c r="B1767" s="22">
        <v>7038.93</v>
      </c>
      <c r="D1767" s="77">
        <v>33.200000000000003</v>
      </c>
      <c r="E1767" s="77">
        <v>35194.65</v>
      </c>
    </row>
    <row r="1768" spans="1:5" x14ac:dyDescent="0.25">
      <c r="A1768" s="22">
        <v>33.25</v>
      </c>
      <c r="B1768" s="22">
        <v>7024.24</v>
      </c>
      <c r="D1768" s="77">
        <v>33.25</v>
      </c>
      <c r="E1768" s="77">
        <v>35121.199999999997</v>
      </c>
    </row>
    <row r="1769" spans="1:5" x14ac:dyDescent="0.25">
      <c r="A1769" s="22">
        <v>33.299999999999997</v>
      </c>
      <c r="B1769" s="22">
        <v>7009.57</v>
      </c>
      <c r="D1769" s="77">
        <v>33.299999999999997</v>
      </c>
      <c r="E1769" s="77">
        <v>35047.85</v>
      </c>
    </row>
    <row r="1770" spans="1:5" x14ac:dyDescent="0.25">
      <c r="A1770" s="22">
        <v>33.35</v>
      </c>
      <c r="B1770" s="22">
        <v>6994.95</v>
      </c>
      <c r="D1770" s="77">
        <v>33.35</v>
      </c>
      <c r="E1770" s="77">
        <v>34974.75</v>
      </c>
    </row>
    <row r="1771" spans="1:5" x14ac:dyDescent="0.25">
      <c r="A1771" s="22">
        <v>33.4</v>
      </c>
      <c r="B1771" s="22">
        <v>6980.35</v>
      </c>
      <c r="D1771" s="77">
        <v>33.4</v>
      </c>
      <c r="E1771" s="77">
        <v>34901.75</v>
      </c>
    </row>
    <row r="1772" spans="1:5" x14ac:dyDescent="0.25">
      <c r="A1772" s="22">
        <v>33.450000000000003</v>
      </c>
      <c r="B1772" s="22">
        <v>6965.79</v>
      </c>
      <c r="D1772" s="77">
        <v>33.450000000000003</v>
      </c>
      <c r="E1772" s="77">
        <v>34828.949999999997</v>
      </c>
    </row>
    <row r="1773" spans="1:5" x14ac:dyDescent="0.25">
      <c r="A1773" s="22">
        <v>33.5</v>
      </c>
      <c r="B1773" s="22">
        <v>6951.27</v>
      </c>
      <c r="D1773" s="77">
        <v>33.5</v>
      </c>
      <c r="E1773" s="77">
        <v>34756.35</v>
      </c>
    </row>
    <row r="1774" spans="1:5" x14ac:dyDescent="0.25">
      <c r="A1774" s="22">
        <v>33.549999999999997</v>
      </c>
      <c r="B1774" s="22">
        <v>6936.78</v>
      </c>
      <c r="D1774" s="77">
        <v>33.549999999999997</v>
      </c>
      <c r="E1774" s="77">
        <v>34683.9</v>
      </c>
    </row>
    <row r="1775" spans="1:5" x14ac:dyDescent="0.25">
      <c r="A1775" s="22">
        <v>33.6</v>
      </c>
      <c r="B1775" s="22">
        <v>6922.33</v>
      </c>
      <c r="D1775" s="77">
        <v>33.6</v>
      </c>
      <c r="E1775" s="77">
        <v>34611.65</v>
      </c>
    </row>
    <row r="1776" spans="1:5" x14ac:dyDescent="0.25">
      <c r="A1776" s="22">
        <v>33.65</v>
      </c>
      <c r="B1776" s="22">
        <v>6907.9</v>
      </c>
      <c r="D1776" s="77">
        <v>33.65</v>
      </c>
      <c r="E1776" s="77">
        <v>34539.5</v>
      </c>
    </row>
    <row r="1777" spans="1:5" x14ac:dyDescent="0.25">
      <c r="A1777" s="22">
        <v>33.700000000000003</v>
      </c>
      <c r="B1777" s="22">
        <v>6893.52</v>
      </c>
      <c r="D1777" s="77">
        <v>33.700000000000003</v>
      </c>
      <c r="E1777" s="77">
        <v>34467.599999999999</v>
      </c>
    </row>
    <row r="1778" spans="1:5" x14ac:dyDescent="0.25">
      <c r="A1778" s="22">
        <v>33.75</v>
      </c>
      <c r="B1778" s="22">
        <v>6879.17</v>
      </c>
      <c r="D1778" s="77">
        <v>33.75</v>
      </c>
      <c r="E1778" s="77">
        <v>34395.85</v>
      </c>
    </row>
    <row r="1779" spans="1:5" x14ac:dyDescent="0.25">
      <c r="A1779" s="22">
        <v>33.799999999999997</v>
      </c>
      <c r="B1779" s="22">
        <v>6864.85</v>
      </c>
      <c r="D1779" s="77">
        <v>33.799999999999997</v>
      </c>
      <c r="E1779" s="77">
        <v>34324.25</v>
      </c>
    </row>
    <row r="1780" spans="1:5" x14ac:dyDescent="0.25">
      <c r="A1780" s="22">
        <v>33.85</v>
      </c>
      <c r="B1780" s="22">
        <v>6850.56</v>
      </c>
      <c r="D1780" s="77">
        <v>33.85</v>
      </c>
      <c r="E1780" s="77">
        <v>34252.800000000003</v>
      </c>
    </row>
    <row r="1781" spans="1:5" x14ac:dyDescent="0.25">
      <c r="A1781" s="22">
        <v>33.9</v>
      </c>
      <c r="B1781" s="22">
        <v>6836.31</v>
      </c>
      <c r="D1781" s="77">
        <v>33.9</v>
      </c>
      <c r="E1781" s="77">
        <v>34181.550000000003</v>
      </c>
    </row>
    <row r="1782" spans="1:5" x14ac:dyDescent="0.25">
      <c r="A1782" s="22">
        <v>33.950000000000003</v>
      </c>
      <c r="B1782" s="22">
        <v>6822.09</v>
      </c>
      <c r="D1782" s="77">
        <v>33.950000000000003</v>
      </c>
      <c r="E1782" s="77">
        <v>34110.449999999997</v>
      </c>
    </row>
    <row r="1783" spans="1:5" x14ac:dyDescent="0.25">
      <c r="A1783" s="22">
        <v>34</v>
      </c>
      <c r="B1783" s="22">
        <v>6807.91</v>
      </c>
      <c r="D1783" s="77">
        <v>34</v>
      </c>
      <c r="E1783" s="77">
        <v>34039.550000000003</v>
      </c>
    </row>
    <row r="1784" spans="1:5" x14ac:dyDescent="0.25">
      <c r="A1784" s="22">
        <v>34.049999999999997</v>
      </c>
      <c r="B1784" s="22">
        <v>6793.76</v>
      </c>
      <c r="D1784" s="77">
        <v>34.049999999999997</v>
      </c>
      <c r="E1784" s="77">
        <v>33968.800000000003</v>
      </c>
    </row>
    <row r="1785" spans="1:5" x14ac:dyDescent="0.25">
      <c r="A1785" s="22">
        <v>34.1</v>
      </c>
      <c r="B1785" s="22">
        <v>6779.64</v>
      </c>
      <c r="D1785" s="77">
        <v>34.1</v>
      </c>
      <c r="E1785" s="77">
        <v>33898.199999999997</v>
      </c>
    </row>
    <row r="1786" spans="1:5" x14ac:dyDescent="0.25">
      <c r="A1786" s="22">
        <v>34.15</v>
      </c>
      <c r="B1786" s="22">
        <v>6765.56</v>
      </c>
      <c r="D1786" s="77">
        <v>34.15</v>
      </c>
      <c r="E1786" s="77">
        <v>33827.800000000003</v>
      </c>
    </row>
    <row r="1787" spans="1:5" x14ac:dyDescent="0.25">
      <c r="A1787" s="22">
        <v>34.200000000000003</v>
      </c>
      <c r="B1787" s="22">
        <v>6751.51</v>
      </c>
      <c r="D1787" s="77">
        <v>34.200000000000003</v>
      </c>
      <c r="E1787" s="77">
        <v>33757.550000000003</v>
      </c>
    </row>
    <row r="1788" spans="1:5" x14ac:dyDescent="0.25">
      <c r="A1788" s="22">
        <v>34.25</v>
      </c>
      <c r="B1788" s="22">
        <v>6737.49</v>
      </c>
      <c r="D1788" s="77">
        <v>34.25</v>
      </c>
      <c r="E1788" s="77">
        <v>33687.449999999997</v>
      </c>
    </row>
    <row r="1789" spans="1:5" x14ac:dyDescent="0.25">
      <c r="A1789" s="22">
        <v>34.299999999999997</v>
      </c>
      <c r="B1789" s="22">
        <v>6723.51</v>
      </c>
      <c r="D1789" s="77">
        <v>34.299999999999997</v>
      </c>
      <c r="E1789" s="77">
        <v>33617.550000000003</v>
      </c>
    </row>
    <row r="1790" spans="1:5" x14ac:dyDescent="0.25">
      <c r="A1790" s="22">
        <v>34.35</v>
      </c>
      <c r="B1790" s="22">
        <v>6709.56</v>
      </c>
      <c r="D1790" s="77">
        <v>34.35</v>
      </c>
      <c r="E1790" s="77">
        <v>33547.800000000003</v>
      </c>
    </row>
    <row r="1791" spans="1:5" x14ac:dyDescent="0.25">
      <c r="A1791" s="22">
        <v>34.4</v>
      </c>
      <c r="B1791" s="22">
        <v>6695.64</v>
      </c>
      <c r="D1791" s="77">
        <v>34.4</v>
      </c>
      <c r="E1791" s="77">
        <v>33478.199999999997</v>
      </c>
    </row>
    <row r="1792" spans="1:5" x14ac:dyDescent="0.25">
      <c r="A1792" s="22">
        <v>34.450000000000003</v>
      </c>
      <c r="B1792" s="22">
        <v>6681.76</v>
      </c>
      <c r="D1792" s="77">
        <v>34.450000000000003</v>
      </c>
      <c r="E1792" s="77">
        <v>33408.800000000003</v>
      </c>
    </row>
    <row r="1793" spans="1:5" x14ac:dyDescent="0.25">
      <c r="A1793" s="22">
        <v>34.5</v>
      </c>
      <c r="B1793" s="22">
        <v>6667.91</v>
      </c>
      <c r="D1793" s="77">
        <v>34.5</v>
      </c>
      <c r="E1793" s="77">
        <v>33339.550000000003</v>
      </c>
    </row>
    <row r="1794" spans="1:5" x14ac:dyDescent="0.25">
      <c r="A1794" s="22">
        <v>34.549999999999997</v>
      </c>
      <c r="B1794" s="22">
        <v>6654.09</v>
      </c>
      <c r="D1794" s="77">
        <v>34.549999999999997</v>
      </c>
      <c r="E1794" s="77">
        <v>33270.449999999997</v>
      </c>
    </row>
    <row r="1795" spans="1:5" x14ac:dyDescent="0.25">
      <c r="A1795" s="22">
        <v>34.6</v>
      </c>
      <c r="B1795" s="22">
        <v>6640.3</v>
      </c>
      <c r="D1795" s="77">
        <v>34.6</v>
      </c>
      <c r="E1795" s="77">
        <v>33201.5</v>
      </c>
    </row>
    <row r="1796" spans="1:5" x14ac:dyDescent="0.25">
      <c r="A1796" s="22">
        <v>34.65</v>
      </c>
      <c r="B1796" s="22">
        <v>6626.55</v>
      </c>
      <c r="D1796" s="77">
        <v>34.65</v>
      </c>
      <c r="E1796" s="77">
        <v>33132.75</v>
      </c>
    </row>
    <row r="1797" spans="1:5" x14ac:dyDescent="0.25">
      <c r="A1797" s="22">
        <v>34.700000000000003</v>
      </c>
      <c r="B1797" s="22">
        <v>6612.82</v>
      </c>
      <c r="D1797" s="77">
        <v>34.700000000000003</v>
      </c>
      <c r="E1797" s="77">
        <v>33064.1</v>
      </c>
    </row>
    <row r="1798" spans="1:5" x14ac:dyDescent="0.25">
      <c r="A1798" s="22">
        <v>34.75</v>
      </c>
      <c r="B1798" s="22">
        <v>6599.14</v>
      </c>
      <c r="D1798" s="77">
        <v>34.75</v>
      </c>
      <c r="E1798" s="77">
        <v>32995.699999999997</v>
      </c>
    </row>
    <row r="1799" spans="1:5" x14ac:dyDescent="0.25">
      <c r="A1799" s="22">
        <v>34.799999999999997</v>
      </c>
      <c r="B1799" s="22">
        <v>6585.48</v>
      </c>
      <c r="D1799" s="77">
        <v>34.799999999999997</v>
      </c>
      <c r="E1799" s="77">
        <v>32927.4</v>
      </c>
    </row>
    <row r="1800" spans="1:5" x14ac:dyDescent="0.25">
      <c r="A1800" s="22">
        <v>34.85</v>
      </c>
      <c r="B1800" s="22">
        <v>6571.85</v>
      </c>
      <c r="D1800" s="77">
        <v>34.85</v>
      </c>
      <c r="E1800" s="77">
        <v>32859.25</v>
      </c>
    </row>
    <row r="1801" spans="1:5" x14ac:dyDescent="0.25">
      <c r="A1801" s="22">
        <v>34.9</v>
      </c>
      <c r="B1801" s="22">
        <v>6558.26</v>
      </c>
      <c r="D1801" s="77">
        <v>34.9</v>
      </c>
      <c r="E1801" s="77">
        <v>32791.300000000003</v>
      </c>
    </row>
    <row r="1802" spans="1:5" x14ac:dyDescent="0.25">
      <c r="A1802" s="22">
        <v>34.950000000000003</v>
      </c>
      <c r="B1802" s="22">
        <v>6544.7</v>
      </c>
      <c r="D1802" s="77">
        <v>34.950000000000003</v>
      </c>
      <c r="E1802" s="77">
        <v>32723.5</v>
      </c>
    </row>
    <row r="1803" spans="1:5" x14ac:dyDescent="0.25">
      <c r="A1803" s="22">
        <v>35</v>
      </c>
      <c r="B1803" s="22">
        <v>6531.17</v>
      </c>
      <c r="D1803" s="77">
        <v>35</v>
      </c>
      <c r="E1803" s="77">
        <v>32655.85</v>
      </c>
    </row>
    <row r="1804" spans="1:5" x14ac:dyDescent="0.25">
      <c r="A1804" s="22">
        <v>35.049999999999997</v>
      </c>
      <c r="B1804" s="22">
        <v>6517.67</v>
      </c>
      <c r="D1804" s="77">
        <v>35.049999999999997</v>
      </c>
      <c r="E1804" s="77">
        <v>32588.35</v>
      </c>
    </row>
    <row r="1805" spans="1:5" x14ac:dyDescent="0.25">
      <c r="A1805" s="22">
        <v>35.1</v>
      </c>
      <c r="B1805" s="22">
        <v>6504.21</v>
      </c>
      <c r="D1805" s="77">
        <v>35.1</v>
      </c>
      <c r="E1805" s="77">
        <v>32521.05</v>
      </c>
    </row>
    <row r="1806" spans="1:5" x14ac:dyDescent="0.25">
      <c r="A1806" s="22">
        <v>35.15</v>
      </c>
      <c r="B1806" s="22">
        <v>6490.77</v>
      </c>
      <c r="D1806" s="77">
        <v>35.15</v>
      </c>
      <c r="E1806" s="77">
        <v>32453.85</v>
      </c>
    </row>
    <row r="1807" spans="1:5" x14ac:dyDescent="0.25">
      <c r="A1807" s="22">
        <v>35.200000000000003</v>
      </c>
      <c r="B1807" s="22">
        <v>6477.37</v>
      </c>
      <c r="D1807" s="77">
        <v>35.200000000000003</v>
      </c>
      <c r="E1807" s="77">
        <v>32386.85</v>
      </c>
    </row>
    <row r="1808" spans="1:5" x14ac:dyDescent="0.25">
      <c r="A1808" s="22">
        <v>35.25</v>
      </c>
      <c r="B1808" s="22">
        <v>6464</v>
      </c>
      <c r="D1808" s="77">
        <v>35.25</v>
      </c>
      <c r="E1808" s="77">
        <v>32320</v>
      </c>
    </row>
    <row r="1809" spans="1:5" x14ac:dyDescent="0.25">
      <c r="A1809" s="22">
        <v>35.299999999999997</v>
      </c>
      <c r="B1809" s="22">
        <v>6450.66</v>
      </c>
      <c r="D1809" s="77">
        <v>35.299999999999997</v>
      </c>
      <c r="E1809" s="77">
        <v>32253.3</v>
      </c>
    </row>
    <row r="1810" spans="1:5" x14ac:dyDescent="0.25">
      <c r="A1810" s="22">
        <v>35.35</v>
      </c>
      <c r="B1810" s="22">
        <v>6437.35</v>
      </c>
      <c r="D1810" s="77">
        <v>35.35</v>
      </c>
      <c r="E1810" s="77">
        <v>32186.75</v>
      </c>
    </row>
    <row r="1811" spans="1:5" x14ac:dyDescent="0.25">
      <c r="A1811" s="22">
        <v>35.4</v>
      </c>
      <c r="B1811" s="22">
        <v>6424.08</v>
      </c>
      <c r="D1811" s="77">
        <v>35.4</v>
      </c>
      <c r="E1811" s="77">
        <v>32120.400000000001</v>
      </c>
    </row>
    <row r="1812" spans="1:5" x14ac:dyDescent="0.25">
      <c r="A1812" s="22">
        <v>35.450000000000003</v>
      </c>
      <c r="B1812" s="22">
        <v>6410.83</v>
      </c>
      <c r="D1812" s="77">
        <v>35.450000000000003</v>
      </c>
      <c r="E1812" s="77">
        <v>32054.15</v>
      </c>
    </row>
    <row r="1813" spans="1:5" x14ac:dyDescent="0.25">
      <c r="A1813" s="22">
        <v>35.5</v>
      </c>
      <c r="B1813" s="22">
        <v>6397.62</v>
      </c>
      <c r="D1813" s="77">
        <v>35.5</v>
      </c>
      <c r="E1813" s="77">
        <v>31988.1</v>
      </c>
    </row>
    <row r="1814" spans="1:5" x14ac:dyDescent="0.25">
      <c r="A1814" s="22">
        <v>35.549999999999997</v>
      </c>
      <c r="B1814" s="22">
        <v>6384.43</v>
      </c>
      <c r="D1814" s="77">
        <v>35.549999999999997</v>
      </c>
      <c r="E1814" s="77">
        <v>31922.15</v>
      </c>
    </row>
    <row r="1815" spans="1:5" x14ac:dyDescent="0.25">
      <c r="A1815" s="22">
        <v>35.6</v>
      </c>
      <c r="B1815" s="22">
        <v>6371.28</v>
      </c>
      <c r="D1815" s="77">
        <v>35.6</v>
      </c>
      <c r="E1815" s="77">
        <v>31856.400000000001</v>
      </c>
    </row>
    <row r="1816" spans="1:5" x14ac:dyDescent="0.25">
      <c r="A1816" s="22">
        <v>35.65</v>
      </c>
      <c r="B1816" s="22">
        <v>6358.16</v>
      </c>
      <c r="D1816" s="77">
        <v>35.65</v>
      </c>
      <c r="E1816" s="77">
        <v>31790.799999999999</v>
      </c>
    </row>
    <row r="1817" spans="1:5" x14ac:dyDescent="0.25">
      <c r="A1817" s="22">
        <v>35.700000000000003</v>
      </c>
      <c r="B1817" s="22">
        <v>6345.07</v>
      </c>
      <c r="D1817" s="77">
        <v>35.700000000000003</v>
      </c>
      <c r="E1817" s="77">
        <v>31725.35</v>
      </c>
    </row>
    <row r="1818" spans="1:5" x14ac:dyDescent="0.25">
      <c r="A1818" s="22">
        <v>35.75</v>
      </c>
      <c r="B1818" s="22">
        <v>6332.01</v>
      </c>
      <c r="D1818" s="77">
        <v>35.75</v>
      </c>
      <c r="E1818" s="77">
        <v>31660.05</v>
      </c>
    </row>
    <row r="1819" spans="1:5" x14ac:dyDescent="0.25">
      <c r="A1819" s="22">
        <v>35.799999999999997</v>
      </c>
      <c r="B1819" s="22">
        <v>6318.98</v>
      </c>
      <c r="D1819" s="77">
        <v>35.799999999999997</v>
      </c>
      <c r="E1819" s="77">
        <v>31594.9</v>
      </c>
    </row>
    <row r="1820" spans="1:5" x14ac:dyDescent="0.25">
      <c r="A1820" s="22">
        <v>35.85</v>
      </c>
      <c r="B1820" s="22">
        <v>6305.98</v>
      </c>
      <c r="D1820" s="77">
        <v>35.85</v>
      </c>
      <c r="E1820" s="77">
        <v>31529.9</v>
      </c>
    </row>
    <row r="1821" spans="1:5" x14ac:dyDescent="0.25">
      <c r="A1821" s="22">
        <v>35.9</v>
      </c>
      <c r="B1821" s="22">
        <v>6293.01</v>
      </c>
      <c r="D1821" s="77">
        <v>35.9</v>
      </c>
      <c r="E1821" s="77">
        <v>31465.05</v>
      </c>
    </row>
    <row r="1822" spans="1:5" x14ac:dyDescent="0.25">
      <c r="A1822" s="22">
        <v>35.950000000000003</v>
      </c>
      <c r="B1822" s="22">
        <v>6280.07</v>
      </c>
      <c r="D1822" s="77">
        <v>35.950000000000003</v>
      </c>
      <c r="E1822" s="77">
        <v>31400.35</v>
      </c>
    </row>
    <row r="1823" spans="1:5" x14ac:dyDescent="0.25">
      <c r="A1823" s="22">
        <v>36</v>
      </c>
      <c r="B1823" s="22">
        <v>6267.17</v>
      </c>
      <c r="D1823" s="77">
        <v>36</v>
      </c>
      <c r="E1823" s="77">
        <v>31335.85</v>
      </c>
    </row>
    <row r="1824" spans="1:5" x14ac:dyDescent="0.25">
      <c r="A1824" s="22">
        <v>36.049999999999997</v>
      </c>
      <c r="B1824" s="22">
        <v>6254.29</v>
      </c>
      <c r="D1824" s="77">
        <v>36.049999999999997</v>
      </c>
      <c r="E1824" s="77">
        <v>31271.45</v>
      </c>
    </row>
    <row r="1825" spans="1:5" x14ac:dyDescent="0.25">
      <c r="A1825" s="22">
        <v>36.1</v>
      </c>
      <c r="B1825" s="22">
        <v>6241.44</v>
      </c>
      <c r="D1825" s="77">
        <v>36.1</v>
      </c>
      <c r="E1825" s="77">
        <v>31207.200000000001</v>
      </c>
    </row>
    <row r="1826" spans="1:5" x14ac:dyDescent="0.25">
      <c r="A1826" s="22">
        <v>36.15</v>
      </c>
      <c r="B1826" s="22">
        <v>6228.62</v>
      </c>
      <c r="D1826" s="77">
        <v>36.15</v>
      </c>
      <c r="E1826" s="77">
        <v>31143.1</v>
      </c>
    </row>
    <row r="1827" spans="1:5" x14ac:dyDescent="0.25">
      <c r="A1827" s="22">
        <v>36.200000000000003</v>
      </c>
      <c r="B1827" s="22">
        <v>6215.83</v>
      </c>
      <c r="D1827" s="77">
        <v>36.200000000000003</v>
      </c>
      <c r="E1827" s="77">
        <v>31079.15</v>
      </c>
    </row>
    <row r="1828" spans="1:5" x14ac:dyDescent="0.25">
      <c r="A1828" s="22">
        <v>36.25</v>
      </c>
      <c r="B1828" s="22">
        <v>6203.08</v>
      </c>
      <c r="D1828" s="77">
        <v>36.25</v>
      </c>
      <c r="E1828" s="77">
        <v>31015.4</v>
      </c>
    </row>
    <row r="1829" spans="1:5" x14ac:dyDescent="0.25">
      <c r="A1829" s="22">
        <v>36.299999999999997</v>
      </c>
      <c r="B1829" s="22">
        <v>6190.35</v>
      </c>
      <c r="D1829" s="77">
        <v>36.299999999999997</v>
      </c>
      <c r="E1829" s="77">
        <v>30951.75</v>
      </c>
    </row>
    <row r="1830" spans="1:5" x14ac:dyDescent="0.25">
      <c r="A1830" s="22">
        <v>36.35</v>
      </c>
      <c r="B1830" s="22">
        <v>6177.65</v>
      </c>
      <c r="D1830" s="77">
        <v>36.35</v>
      </c>
      <c r="E1830" s="77">
        <v>30888.25</v>
      </c>
    </row>
    <row r="1831" spans="1:5" x14ac:dyDescent="0.25">
      <c r="A1831" s="22">
        <v>36.4</v>
      </c>
      <c r="B1831" s="22">
        <v>6164.98</v>
      </c>
      <c r="D1831" s="77">
        <v>36.4</v>
      </c>
      <c r="E1831" s="77">
        <v>30824.9</v>
      </c>
    </row>
    <row r="1832" spans="1:5" x14ac:dyDescent="0.25">
      <c r="A1832" s="22">
        <v>36.450000000000003</v>
      </c>
      <c r="B1832" s="22">
        <v>6152.34</v>
      </c>
      <c r="D1832" s="77">
        <v>36.450000000000003</v>
      </c>
      <c r="E1832" s="77">
        <v>30761.7</v>
      </c>
    </row>
    <row r="1833" spans="1:5" x14ac:dyDescent="0.25">
      <c r="A1833" s="22">
        <v>36.5</v>
      </c>
      <c r="B1833" s="22">
        <v>6139.73</v>
      </c>
      <c r="D1833" s="77">
        <v>36.5</v>
      </c>
      <c r="E1833" s="77">
        <v>30698.65</v>
      </c>
    </row>
    <row r="1834" spans="1:5" x14ac:dyDescent="0.25">
      <c r="A1834" s="22">
        <v>36.549999999999997</v>
      </c>
      <c r="B1834" s="22">
        <v>6127.15</v>
      </c>
      <c r="D1834" s="77">
        <v>36.549999999999997</v>
      </c>
      <c r="E1834" s="77">
        <v>30635.75</v>
      </c>
    </row>
    <row r="1835" spans="1:5" x14ac:dyDescent="0.25">
      <c r="A1835" s="22">
        <v>36.6</v>
      </c>
      <c r="B1835" s="22">
        <v>6114.6</v>
      </c>
      <c r="D1835" s="77">
        <v>36.6</v>
      </c>
      <c r="E1835" s="77">
        <v>30573</v>
      </c>
    </row>
    <row r="1836" spans="1:5" x14ac:dyDescent="0.25">
      <c r="A1836" s="22">
        <v>36.65</v>
      </c>
      <c r="B1836" s="22">
        <v>6102.08</v>
      </c>
      <c r="D1836" s="77">
        <v>36.65</v>
      </c>
      <c r="E1836" s="77">
        <v>30510.400000000001</v>
      </c>
    </row>
    <row r="1837" spans="1:5" x14ac:dyDescent="0.25">
      <c r="A1837" s="22">
        <v>36.700000000000003</v>
      </c>
      <c r="B1837" s="22">
        <v>6089.59</v>
      </c>
      <c r="D1837" s="77">
        <v>36.700000000000003</v>
      </c>
      <c r="E1837" s="77">
        <v>30447.95</v>
      </c>
    </row>
    <row r="1838" spans="1:5" x14ac:dyDescent="0.25">
      <c r="A1838" s="22">
        <v>36.75</v>
      </c>
      <c r="B1838" s="22">
        <v>6077.13</v>
      </c>
      <c r="D1838" s="77">
        <v>36.75</v>
      </c>
      <c r="E1838" s="77">
        <v>30385.65</v>
      </c>
    </row>
    <row r="1839" spans="1:5" x14ac:dyDescent="0.25">
      <c r="A1839" s="22">
        <v>36.799999999999997</v>
      </c>
      <c r="B1839" s="22">
        <v>6064.69</v>
      </c>
      <c r="D1839" s="77">
        <v>36.799999999999997</v>
      </c>
      <c r="E1839" s="77">
        <v>30323.45</v>
      </c>
    </row>
    <row r="1840" spans="1:5" x14ac:dyDescent="0.25">
      <c r="A1840" s="22">
        <v>36.85</v>
      </c>
      <c r="B1840" s="22">
        <v>6052.29</v>
      </c>
      <c r="D1840" s="77">
        <v>36.85</v>
      </c>
      <c r="E1840" s="77">
        <v>30261.45</v>
      </c>
    </row>
    <row r="1841" spans="1:5" x14ac:dyDescent="0.25">
      <c r="A1841" s="22">
        <v>36.9</v>
      </c>
      <c r="B1841" s="22">
        <v>6039.91</v>
      </c>
      <c r="D1841" s="77">
        <v>36.9</v>
      </c>
      <c r="E1841" s="77">
        <v>30199.55</v>
      </c>
    </row>
    <row r="1842" spans="1:5" x14ac:dyDescent="0.25">
      <c r="A1842" s="22">
        <v>36.950000000000003</v>
      </c>
      <c r="B1842" s="22">
        <v>6027.56</v>
      </c>
      <c r="D1842" s="77">
        <v>36.950000000000003</v>
      </c>
      <c r="E1842" s="77">
        <v>30137.8</v>
      </c>
    </row>
    <row r="1843" spans="1:5" x14ac:dyDescent="0.25">
      <c r="A1843" s="22">
        <v>37</v>
      </c>
      <c r="B1843" s="22">
        <v>6015.25</v>
      </c>
      <c r="D1843" s="77">
        <v>37</v>
      </c>
      <c r="E1843" s="77">
        <v>30076.25</v>
      </c>
    </row>
    <row r="1844" spans="1:5" x14ac:dyDescent="0.25">
      <c r="A1844" s="22">
        <v>37.049999999999997</v>
      </c>
      <c r="B1844" s="22">
        <v>6002.96</v>
      </c>
      <c r="D1844" s="77">
        <v>37.049999999999997</v>
      </c>
      <c r="E1844" s="77">
        <v>30014.799999999999</v>
      </c>
    </row>
    <row r="1845" spans="1:5" x14ac:dyDescent="0.25">
      <c r="A1845" s="22">
        <v>37.1</v>
      </c>
      <c r="B1845" s="22">
        <v>5990.7</v>
      </c>
      <c r="D1845" s="77">
        <v>37.1</v>
      </c>
      <c r="E1845" s="77">
        <v>29953.5</v>
      </c>
    </row>
    <row r="1846" spans="1:5" x14ac:dyDescent="0.25">
      <c r="A1846" s="22">
        <v>37.15</v>
      </c>
      <c r="B1846" s="22">
        <v>5978.46</v>
      </c>
      <c r="D1846" s="77">
        <v>37.15</v>
      </c>
      <c r="E1846" s="77">
        <v>29892.3</v>
      </c>
    </row>
    <row r="1847" spans="1:5" x14ac:dyDescent="0.25">
      <c r="A1847" s="22">
        <v>37.200000000000003</v>
      </c>
      <c r="B1847" s="22">
        <v>5966.26</v>
      </c>
      <c r="D1847" s="77">
        <v>37.200000000000003</v>
      </c>
      <c r="E1847" s="77">
        <v>29831.3</v>
      </c>
    </row>
    <row r="1848" spans="1:5" x14ac:dyDescent="0.25">
      <c r="A1848" s="22">
        <v>37.25</v>
      </c>
      <c r="B1848" s="22">
        <v>5954.08</v>
      </c>
      <c r="D1848" s="77">
        <v>37.25</v>
      </c>
      <c r="E1848" s="77">
        <v>29770.400000000001</v>
      </c>
    </row>
    <row r="1849" spans="1:5" x14ac:dyDescent="0.25">
      <c r="A1849" s="22">
        <v>37.299999999999997</v>
      </c>
      <c r="B1849" s="22">
        <v>5941.93</v>
      </c>
      <c r="D1849" s="77">
        <v>37.299999999999997</v>
      </c>
      <c r="E1849" s="77">
        <v>29709.65</v>
      </c>
    </row>
    <row r="1850" spans="1:5" x14ac:dyDescent="0.25">
      <c r="A1850" s="22">
        <v>37.35</v>
      </c>
      <c r="B1850" s="22">
        <v>5929.82</v>
      </c>
      <c r="D1850" s="77">
        <v>37.35</v>
      </c>
      <c r="E1850" s="77">
        <v>29649.1</v>
      </c>
    </row>
    <row r="1851" spans="1:5" x14ac:dyDescent="0.25">
      <c r="A1851" s="22">
        <v>37.4</v>
      </c>
      <c r="B1851" s="22">
        <v>5917.72</v>
      </c>
      <c r="D1851" s="77">
        <v>37.4</v>
      </c>
      <c r="E1851" s="77">
        <v>29588.6</v>
      </c>
    </row>
    <row r="1852" spans="1:5" x14ac:dyDescent="0.25">
      <c r="A1852" s="22">
        <v>37.450000000000003</v>
      </c>
      <c r="B1852" s="22">
        <v>5905.66</v>
      </c>
      <c r="D1852" s="77">
        <v>37.450000000000003</v>
      </c>
      <c r="E1852" s="77">
        <v>29528.3</v>
      </c>
    </row>
    <row r="1853" spans="1:5" x14ac:dyDescent="0.25">
      <c r="A1853" s="22">
        <v>37.5</v>
      </c>
      <c r="B1853" s="22">
        <v>5893.63</v>
      </c>
      <c r="D1853" s="77">
        <v>37.5</v>
      </c>
      <c r="E1853" s="77">
        <v>29468.15</v>
      </c>
    </row>
    <row r="1854" spans="1:5" x14ac:dyDescent="0.25">
      <c r="A1854" s="22">
        <v>37.549999999999997</v>
      </c>
      <c r="B1854" s="22">
        <v>5881.62</v>
      </c>
      <c r="D1854" s="77">
        <v>37.549999999999997</v>
      </c>
      <c r="E1854" s="77">
        <v>29408.1</v>
      </c>
    </row>
    <row r="1855" spans="1:5" x14ac:dyDescent="0.25">
      <c r="A1855" s="22">
        <v>37.6</v>
      </c>
      <c r="B1855" s="22">
        <v>5869.64</v>
      </c>
      <c r="D1855" s="77">
        <v>37.6</v>
      </c>
      <c r="E1855" s="77">
        <v>29348.2</v>
      </c>
    </row>
    <row r="1856" spans="1:5" x14ac:dyDescent="0.25">
      <c r="A1856" s="22">
        <v>37.65</v>
      </c>
      <c r="B1856" s="22">
        <v>5857.69</v>
      </c>
      <c r="D1856" s="77">
        <v>37.65</v>
      </c>
      <c r="E1856" s="77">
        <v>29288.45</v>
      </c>
    </row>
    <row r="1857" spans="1:5" x14ac:dyDescent="0.25">
      <c r="A1857" s="22">
        <v>37.700000000000003</v>
      </c>
      <c r="B1857" s="22">
        <v>5845.76</v>
      </c>
      <c r="D1857" s="77">
        <v>37.700000000000003</v>
      </c>
      <c r="E1857" s="77">
        <v>29228.799999999999</v>
      </c>
    </row>
    <row r="1858" spans="1:5" x14ac:dyDescent="0.25">
      <c r="A1858" s="22">
        <v>37.75</v>
      </c>
      <c r="B1858" s="22">
        <v>5833.87</v>
      </c>
      <c r="D1858" s="77">
        <v>37.75</v>
      </c>
      <c r="E1858" s="77">
        <v>29169.35</v>
      </c>
    </row>
    <row r="1859" spans="1:5" x14ac:dyDescent="0.25">
      <c r="A1859" s="22">
        <v>37.799999999999997</v>
      </c>
      <c r="B1859" s="22">
        <v>5822</v>
      </c>
      <c r="D1859" s="77">
        <v>37.799999999999997</v>
      </c>
      <c r="E1859" s="77">
        <v>29110</v>
      </c>
    </row>
    <row r="1860" spans="1:5" x14ac:dyDescent="0.25">
      <c r="A1860" s="22">
        <v>37.85</v>
      </c>
      <c r="B1860" s="22">
        <v>5810.16</v>
      </c>
      <c r="D1860" s="77">
        <v>37.85</v>
      </c>
      <c r="E1860" s="77">
        <v>29050.799999999999</v>
      </c>
    </row>
    <row r="1861" spans="1:5" x14ac:dyDescent="0.25">
      <c r="A1861" s="22">
        <v>37.9</v>
      </c>
      <c r="B1861" s="22">
        <v>5798.35</v>
      </c>
      <c r="D1861" s="77">
        <v>37.9</v>
      </c>
      <c r="E1861" s="77">
        <v>28991.75</v>
      </c>
    </row>
    <row r="1862" spans="1:5" x14ac:dyDescent="0.25">
      <c r="A1862" s="22">
        <v>37.950000000000003</v>
      </c>
      <c r="B1862" s="22">
        <v>5786.56</v>
      </c>
      <c r="D1862" s="77">
        <v>37.950000000000003</v>
      </c>
      <c r="E1862" s="77">
        <v>28932.799999999999</v>
      </c>
    </row>
    <row r="1863" spans="1:5" x14ac:dyDescent="0.25">
      <c r="A1863" s="22">
        <v>38</v>
      </c>
      <c r="B1863" s="22">
        <v>5774.8</v>
      </c>
      <c r="D1863" s="77">
        <v>38</v>
      </c>
      <c r="E1863" s="77">
        <v>28874</v>
      </c>
    </row>
    <row r="1864" spans="1:5" x14ac:dyDescent="0.25">
      <c r="A1864" s="22">
        <v>38.049999999999997</v>
      </c>
      <c r="B1864" s="22">
        <v>5763.07</v>
      </c>
      <c r="D1864" s="77">
        <v>38.049999999999997</v>
      </c>
      <c r="E1864" s="77">
        <v>28815.35</v>
      </c>
    </row>
    <row r="1865" spans="1:5" x14ac:dyDescent="0.25">
      <c r="A1865" s="22">
        <v>38.1</v>
      </c>
      <c r="B1865" s="22">
        <v>5751.36</v>
      </c>
      <c r="D1865" s="77">
        <v>38.1</v>
      </c>
      <c r="E1865" s="77">
        <v>28756.799999999999</v>
      </c>
    </row>
    <row r="1866" spans="1:5" x14ac:dyDescent="0.25">
      <c r="A1866" s="22">
        <v>38.15</v>
      </c>
      <c r="B1866" s="22">
        <v>5739.69</v>
      </c>
      <c r="D1866" s="77">
        <v>38.15</v>
      </c>
      <c r="E1866" s="77">
        <v>28698.45</v>
      </c>
    </row>
    <row r="1867" spans="1:5" x14ac:dyDescent="0.25">
      <c r="A1867" s="22">
        <v>38.200000000000003</v>
      </c>
      <c r="B1867" s="22">
        <v>5728.04</v>
      </c>
      <c r="D1867" s="77">
        <v>38.200000000000003</v>
      </c>
      <c r="E1867" s="77">
        <v>28640.2</v>
      </c>
    </row>
    <row r="1868" spans="1:5" x14ac:dyDescent="0.25">
      <c r="A1868" s="22">
        <v>38.25</v>
      </c>
      <c r="B1868" s="22">
        <v>5716.41</v>
      </c>
      <c r="D1868" s="77">
        <v>38.25</v>
      </c>
      <c r="E1868" s="77">
        <v>28582.05</v>
      </c>
    </row>
    <row r="1869" spans="1:5" x14ac:dyDescent="0.25">
      <c r="A1869" s="22">
        <v>38.299999999999997</v>
      </c>
      <c r="B1869" s="22">
        <v>5704.82</v>
      </c>
      <c r="D1869" s="77">
        <v>38.299999999999997</v>
      </c>
      <c r="E1869" s="77">
        <v>28524.1</v>
      </c>
    </row>
    <row r="1870" spans="1:5" x14ac:dyDescent="0.25">
      <c r="A1870" s="22">
        <v>38.35</v>
      </c>
      <c r="B1870" s="22">
        <v>5693.25</v>
      </c>
      <c r="D1870" s="77">
        <v>38.35</v>
      </c>
      <c r="E1870" s="77">
        <v>28466.25</v>
      </c>
    </row>
    <row r="1871" spans="1:5" x14ac:dyDescent="0.25">
      <c r="A1871" s="22">
        <v>38.4</v>
      </c>
      <c r="B1871" s="22">
        <v>5681.7</v>
      </c>
      <c r="D1871" s="77">
        <v>38.4</v>
      </c>
      <c r="E1871" s="77">
        <v>28408.5</v>
      </c>
    </row>
    <row r="1872" spans="1:5" x14ac:dyDescent="0.25">
      <c r="A1872" s="22">
        <v>38.450000000000003</v>
      </c>
      <c r="B1872" s="22">
        <v>5670.19</v>
      </c>
      <c r="D1872" s="77">
        <v>38.450000000000003</v>
      </c>
      <c r="E1872" s="77">
        <v>28350.95</v>
      </c>
    </row>
    <row r="1873" spans="1:5" x14ac:dyDescent="0.25">
      <c r="A1873" s="22">
        <v>38.5</v>
      </c>
      <c r="B1873" s="22">
        <v>5658.7</v>
      </c>
      <c r="D1873" s="77">
        <v>38.5</v>
      </c>
      <c r="E1873" s="77">
        <v>28293.5</v>
      </c>
    </row>
    <row r="1874" spans="1:5" x14ac:dyDescent="0.25">
      <c r="A1874" s="22">
        <v>38.549999999999997</v>
      </c>
      <c r="B1874" s="22">
        <v>5647.23</v>
      </c>
      <c r="D1874" s="77">
        <v>38.549999999999997</v>
      </c>
      <c r="E1874" s="77">
        <v>28236.15</v>
      </c>
    </row>
    <row r="1875" spans="1:5" x14ac:dyDescent="0.25">
      <c r="A1875" s="22">
        <v>38.6</v>
      </c>
      <c r="B1875" s="22">
        <v>5635.8</v>
      </c>
      <c r="D1875" s="77">
        <v>38.6</v>
      </c>
      <c r="E1875" s="77">
        <v>28179</v>
      </c>
    </row>
    <row r="1876" spans="1:5" x14ac:dyDescent="0.25">
      <c r="A1876" s="22">
        <v>38.65</v>
      </c>
      <c r="B1876" s="22">
        <v>5624.39</v>
      </c>
      <c r="D1876" s="77">
        <v>38.65</v>
      </c>
      <c r="E1876" s="77">
        <v>28121.95</v>
      </c>
    </row>
    <row r="1877" spans="1:5" x14ac:dyDescent="0.25">
      <c r="A1877" s="22">
        <v>38.700000000000003</v>
      </c>
      <c r="B1877" s="22">
        <v>5613</v>
      </c>
      <c r="D1877" s="77">
        <v>38.700000000000003</v>
      </c>
      <c r="E1877" s="77">
        <v>28065</v>
      </c>
    </row>
    <row r="1878" spans="1:5" x14ac:dyDescent="0.25">
      <c r="A1878" s="22">
        <v>38.75</v>
      </c>
      <c r="B1878" s="22">
        <v>5601.65</v>
      </c>
      <c r="D1878" s="77">
        <v>38.75</v>
      </c>
      <c r="E1878" s="77">
        <v>28008.25</v>
      </c>
    </row>
    <row r="1879" spans="1:5" x14ac:dyDescent="0.25">
      <c r="A1879" s="22">
        <v>38.799999999999997</v>
      </c>
      <c r="B1879" s="22">
        <v>5590.31</v>
      </c>
      <c r="D1879" s="77">
        <v>38.799999999999997</v>
      </c>
      <c r="E1879" s="77">
        <v>27951.55</v>
      </c>
    </row>
    <row r="1880" spans="1:5" x14ac:dyDescent="0.25">
      <c r="A1880" s="22">
        <v>38.85</v>
      </c>
      <c r="B1880" s="22">
        <v>5579.01</v>
      </c>
      <c r="D1880" s="77">
        <v>38.85</v>
      </c>
      <c r="E1880" s="77">
        <v>27895.05</v>
      </c>
    </row>
    <row r="1881" spans="1:5" x14ac:dyDescent="0.25">
      <c r="A1881" s="22">
        <v>38.9</v>
      </c>
      <c r="B1881" s="22">
        <v>5567.73</v>
      </c>
      <c r="D1881" s="77">
        <v>38.9</v>
      </c>
      <c r="E1881" s="77">
        <v>27838.65</v>
      </c>
    </row>
    <row r="1882" spans="1:5" x14ac:dyDescent="0.25">
      <c r="A1882" s="22">
        <v>38.950000000000003</v>
      </c>
      <c r="B1882" s="22">
        <v>5556.48</v>
      </c>
      <c r="D1882" s="77">
        <v>38.950000000000003</v>
      </c>
      <c r="E1882" s="77">
        <v>27782.400000000001</v>
      </c>
    </row>
    <row r="1883" spans="1:5" x14ac:dyDescent="0.25">
      <c r="A1883" s="22">
        <v>39</v>
      </c>
      <c r="B1883" s="22">
        <v>5545.25</v>
      </c>
      <c r="D1883" s="77">
        <v>39</v>
      </c>
      <c r="E1883" s="77">
        <v>27726.25</v>
      </c>
    </row>
    <row r="1884" spans="1:5" x14ac:dyDescent="0.25">
      <c r="A1884" s="22">
        <v>39.049999999999997</v>
      </c>
      <c r="B1884" s="22">
        <v>5534.05</v>
      </c>
      <c r="D1884" s="77">
        <v>39.049999999999997</v>
      </c>
      <c r="E1884" s="77">
        <v>27670.25</v>
      </c>
    </row>
    <row r="1885" spans="1:5" x14ac:dyDescent="0.25">
      <c r="A1885" s="22">
        <v>39.1</v>
      </c>
      <c r="B1885" s="22">
        <v>5522.87</v>
      </c>
      <c r="D1885" s="77">
        <v>39.1</v>
      </c>
      <c r="E1885" s="77">
        <v>27614.35</v>
      </c>
    </row>
    <row r="1886" spans="1:5" x14ac:dyDescent="0.25">
      <c r="A1886" s="22">
        <v>39.15</v>
      </c>
      <c r="B1886" s="22">
        <v>5511.72</v>
      </c>
      <c r="D1886" s="77">
        <v>39.15</v>
      </c>
      <c r="E1886" s="77">
        <v>27558.6</v>
      </c>
    </row>
    <row r="1887" spans="1:5" x14ac:dyDescent="0.25">
      <c r="A1887" s="22">
        <v>39.200000000000003</v>
      </c>
      <c r="B1887" s="22">
        <v>5500.6</v>
      </c>
      <c r="D1887" s="77">
        <v>39.200000000000003</v>
      </c>
      <c r="E1887" s="77">
        <v>27503</v>
      </c>
    </row>
    <row r="1888" spans="1:5" x14ac:dyDescent="0.25">
      <c r="A1888" s="22">
        <v>39.25</v>
      </c>
      <c r="B1888" s="22">
        <v>5489.5</v>
      </c>
      <c r="D1888" s="77">
        <v>39.25</v>
      </c>
      <c r="E1888" s="77">
        <v>27447.5</v>
      </c>
    </row>
    <row r="1889" spans="1:5" x14ac:dyDescent="0.25">
      <c r="A1889" s="22">
        <v>39.299999999999997</v>
      </c>
      <c r="B1889" s="22">
        <v>5478.42</v>
      </c>
      <c r="D1889" s="77">
        <v>39.299999999999997</v>
      </c>
      <c r="E1889" s="77">
        <v>27392.1</v>
      </c>
    </row>
    <row r="1890" spans="1:5" x14ac:dyDescent="0.25">
      <c r="A1890" s="22">
        <v>39.35</v>
      </c>
      <c r="B1890" s="22">
        <v>5467.38</v>
      </c>
      <c r="D1890" s="77">
        <v>39.35</v>
      </c>
      <c r="E1890" s="77">
        <v>27336.9</v>
      </c>
    </row>
    <row r="1891" spans="1:5" x14ac:dyDescent="0.25">
      <c r="A1891" s="22">
        <v>39.4</v>
      </c>
      <c r="B1891" s="22">
        <v>5456.35</v>
      </c>
      <c r="D1891" s="77">
        <v>39.4</v>
      </c>
      <c r="E1891" s="77">
        <v>27281.75</v>
      </c>
    </row>
    <row r="1892" spans="1:5" x14ac:dyDescent="0.25">
      <c r="A1892" s="22">
        <v>39.450000000000003</v>
      </c>
      <c r="B1892" s="22">
        <v>5445.36</v>
      </c>
      <c r="D1892" s="77">
        <v>39.450000000000003</v>
      </c>
      <c r="E1892" s="77">
        <v>27226.799999999999</v>
      </c>
    </row>
    <row r="1893" spans="1:5" x14ac:dyDescent="0.25">
      <c r="A1893" s="22">
        <v>39.5</v>
      </c>
      <c r="B1893" s="22">
        <v>5434.38</v>
      </c>
      <c r="D1893" s="77">
        <v>39.5</v>
      </c>
      <c r="E1893" s="77">
        <v>27171.9</v>
      </c>
    </row>
    <row r="1894" spans="1:5" x14ac:dyDescent="0.25">
      <c r="A1894" s="22">
        <v>39.549999999999997</v>
      </c>
      <c r="B1894" s="22">
        <v>5423.44</v>
      </c>
      <c r="D1894" s="77">
        <v>39.549999999999997</v>
      </c>
      <c r="E1894" s="77">
        <v>27117.200000000001</v>
      </c>
    </row>
    <row r="1895" spans="1:5" x14ac:dyDescent="0.25">
      <c r="A1895" s="22">
        <v>39.6</v>
      </c>
      <c r="B1895" s="22">
        <v>5412.52</v>
      </c>
      <c r="D1895" s="77">
        <v>39.6</v>
      </c>
      <c r="E1895" s="77">
        <v>27062.6</v>
      </c>
    </row>
    <row r="1896" spans="1:5" x14ac:dyDescent="0.25">
      <c r="A1896" s="22">
        <v>39.65</v>
      </c>
      <c r="B1896" s="22">
        <v>5401.62</v>
      </c>
      <c r="D1896" s="77">
        <v>39.65</v>
      </c>
      <c r="E1896" s="77">
        <v>27008.1</v>
      </c>
    </row>
    <row r="1897" spans="1:5" x14ac:dyDescent="0.25">
      <c r="A1897" s="22">
        <v>39.700000000000003</v>
      </c>
      <c r="B1897" s="22">
        <v>5390.75</v>
      </c>
      <c r="D1897" s="77">
        <v>39.700000000000003</v>
      </c>
      <c r="E1897" s="77">
        <v>26953.75</v>
      </c>
    </row>
    <row r="1898" spans="1:5" x14ac:dyDescent="0.25">
      <c r="A1898" s="22">
        <v>39.75</v>
      </c>
      <c r="B1898" s="22">
        <v>5379.9</v>
      </c>
      <c r="D1898" s="77">
        <v>39.75</v>
      </c>
      <c r="E1898" s="77">
        <v>26899.5</v>
      </c>
    </row>
    <row r="1899" spans="1:5" x14ac:dyDescent="0.25">
      <c r="A1899" s="22">
        <v>39.799999999999997</v>
      </c>
      <c r="B1899" s="22">
        <v>5369.08</v>
      </c>
      <c r="D1899" s="77">
        <v>39.799999999999997</v>
      </c>
      <c r="E1899" s="77">
        <v>26845.4</v>
      </c>
    </row>
    <row r="1900" spans="1:5" x14ac:dyDescent="0.25">
      <c r="A1900" s="22">
        <v>39.85</v>
      </c>
      <c r="B1900" s="22">
        <v>5358.28</v>
      </c>
      <c r="D1900" s="77">
        <v>39.85</v>
      </c>
      <c r="E1900" s="77">
        <v>26791.4</v>
      </c>
    </row>
    <row r="1901" spans="1:5" x14ac:dyDescent="0.25">
      <c r="A1901" s="22">
        <v>39.9</v>
      </c>
      <c r="B1901" s="22">
        <v>5347.51</v>
      </c>
      <c r="D1901" s="77">
        <v>39.9</v>
      </c>
      <c r="E1901" s="77">
        <v>26737.55</v>
      </c>
    </row>
    <row r="1902" spans="1:5" x14ac:dyDescent="0.25">
      <c r="A1902" s="22">
        <v>39.950000000000003</v>
      </c>
      <c r="B1902" s="22">
        <v>5336.76</v>
      </c>
      <c r="D1902" s="77">
        <v>39.950000000000003</v>
      </c>
      <c r="E1902" s="77">
        <v>26683.8</v>
      </c>
    </row>
    <row r="1903" spans="1:5" x14ac:dyDescent="0.25">
      <c r="A1903" s="22">
        <v>40</v>
      </c>
      <c r="B1903" s="22">
        <v>5326.04</v>
      </c>
      <c r="D1903" s="77">
        <v>40</v>
      </c>
      <c r="E1903" s="77">
        <v>26630.2</v>
      </c>
    </row>
    <row r="1904" spans="1:5" x14ac:dyDescent="0.25">
      <c r="A1904" s="22">
        <v>40.049999999999997</v>
      </c>
      <c r="B1904" s="22">
        <v>5315.34</v>
      </c>
      <c r="D1904" s="77">
        <v>40.049999999999997</v>
      </c>
      <c r="E1904" s="77">
        <v>26576.7</v>
      </c>
    </row>
    <row r="1905" spans="1:5" x14ac:dyDescent="0.25">
      <c r="A1905" s="22">
        <v>40.1</v>
      </c>
      <c r="B1905" s="22">
        <v>5304.67</v>
      </c>
      <c r="D1905" s="77">
        <v>40.1</v>
      </c>
      <c r="E1905" s="77">
        <v>26523.35</v>
      </c>
    </row>
    <row r="1906" spans="1:5" x14ac:dyDescent="0.25">
      <c r="A1906" s="22">
        <v>40.15</v>
      </c>
      <c r="B1906" s="22">
        <v>5294.02</v>
      </c>
      <c r="D1906" s="77">
        <v>40.15</v>
      </c>
      <c r="E1906" s="77">
        <v>26470.1</v>
      </c>
    </row>
    <row r="1907" spans="1:5" x14ac:dyDescent="0.25">
      <c r="A1907" s="22">
        <v>40.200000000000003</v>
      </c>
      <c r="B1907" s="22">
        <v>5283.4</v>
      </c>
      <c r="D1907" s="77">
        <v>40.200000000000003</v>
      </c>
      <c r="E1907" s="77">
        <v>26417</v>
      </c>
    </row>
    <row r="1908" spans="1:5" x14ac:dyDescent="0.25">
      <c r="A1908" s="22">
        <v>40.25</v>
      </c>
      <c r="B1908" s="22">
        <v>5272.8</v>
      </c>
      <c r="D1908" s="77">
        <v>40.25</v>
      </c>
      <c r="E1908" s="77">
        <v>26364</v>
      </c>
    </row>
    <row r="1909" spans="1:5" x14ac:dyDescent="0.25">
      <c r="A1909" s="22">
        <v>40.299999999999997</v>
      </c>
      <c r="B1909" s="22">
        <v>5262.22</v>
      </c>
      <c r="D1909" s="77">
        <v>40.299999999999997</v>
      </c>
      <c r="E1909" s="77">
        <v>26311.1</v>
      </c>
    </row>
    <row r="1910" spans="1:5" x14ac:dyDescent="0.25">
      <c r="A1910" s="22">
        <v>40.35</v>
      </c>
      <c r="B1910" s="22">
        <v>5251.67</v>
      </c>
      <c r="D1910" s="77">
        <v>40.35</v>
      </c>
      <c r="E1910" s="77">
        <v>26258.35</v>
      </c>
    </row>
    <row r="1911" spans="1:5" x14ac:dyDescent="0.25">
      <c r="A1911" s="22">
        <v>40.4</v>
      </c>
      <c r="B1911" s="22">
        <v>5241.1400000000003</v>
      </c>
      <c r="D1911" s="77">
        <v>40.4</v>
      </c>
      <c r="E1911" s="77">
        <v>26205.7</v>
      </c>
    </row>
    <row r="1912" spans="1:5" x14ac:dyDescent="0.25">
      <c r="A1912" s="22">
        <v>40.450000000000003</v>
      </c>
      <c r="B1912" s="22">
        <v>5230.6400000000003</v>
      </c>
      <c r="D1912" s="77">
        <v>40.450000000000003</v>
      </c>
      <c r="E1912" s="77">
        <v>26153.200000000001</v>
      </c>
    </row>
    <row r="1913" spans="1:5" x14ac:dyDescent="0.25">
      <c r="A1913" s="22">
        <v>40.5</v>
      </c>
      <c r="B1913" s="22">
        <v>5220.16</v>
      </c>
      <c r="D1913" s="77">
        <v>40.5</v>
      </c>
      <c r="E1913" s="77">
        <v>26100.799999999999</v>
      </c>
    </row>
    <row r="1914" spans="1:5" x14ac:dyDescent="0.25">
      <c r="A1914" s="22">
        <v>40.549999999999997</v>
      </c>
      <c r="B1914" s="22">
        <v>5209.7</v>
      </c>
      <c r="D1914" s="77">
        <v>40.549999999999997</v>
      </c>
      <c r="E1914" s="77">
        <v>26048.5</v>
      </c>
    </row>
    <row r="1915" spans="1:5" x14ac:dyDescent="0.25">
      <c r="A1915" s="22">
        <v>40.6</v>
      </c>
      <c r="B1915" s="22">
        <v>5199.2700000000004</v>
      </c>
      <c r="D1915" s="77">
        <v>40.6</v>
      </c>
      <c r="E1915" s="77">
        <v>25996.35</v>
      </c>
    </row>
    <row r="1916" spans="1:5" x14ac:dyDescent="0.25">
      <c r="A1916" s="22">
        <v>40.65</v>
      </c>
      <c r="B1916" s="22">
        <v>5188.8599999999997</v>
      </c>
      <c r="D1916" s="77">
        <v>40.65</v>
      </c>
      <c r="E1916" s="77">
        <v>25944.3</v>
      </c>
    </row>
    <row r="1917" spans="1:5" x14ac:dyDescent="0.25">
      <c r="A1917" s="22">
        <v>40.700000000000003</v>
      </c>
      <c r="B1917" s="22">
        <v>5178.4799999999996</v>
      </c>
      <c r="D1917" s="77">
        <v>40.700000000000003</v>
      </c>
      <c r="E1917" s="77">
        <v>25892.400000000001</v>
      </c>
    </row>
    <row r="1918" spans="1:5" x14ac:dyDescent="0.25">
      <c r="A1918" s="22">
        <v>40.75</v>
      </c>
      <c r="B1918" s="22">
        <v>5168.12</v>
      </c>
      <c r="D1918" s="77">
        <v>40.75</v>
      </c>
      <c r="E1918" s="77">
        <v>25840.6</v>
      </c>
    </row>
    <row r="1919" spans="1:5" x14ac:dyDescent="0.25">
      <c r="A1919" s="22">
        <v>40.799999999999997</v>
      </c>
      <c r="B1919" s="22">
        <v>5157.78</v>
      </c>
      <c r="D1919" s="77">
        <v>40.799999999999997</v>
      </c>
      <c r="E1919" s="77">
        <v>25788.9</v>
      </c>
    </row>
    <row r="1920" spans="1:5" x14ac:dyDescent="0.25">
      <c r="A1920" s="22">
        <v>40.85</v>
      </c>
      <c r="B1920" s="22">
        <v>5147.46</v>
      </c>
      <c r="D1920" s="77">
        <v>40.85</v>
      </c>
      <c r="E1920" s="77">
        <v>25737.3</v>
      </c>
    </row>
    <row r="1921" spans="1:5" x14ac:dyDescent="0.25">
      <c r="A1921" s="22">
        <v>40.9</v>
      </c>
      <c r="B1921" s="22">
        <v>5137.17</v>
      </c>
      <c r="D1921" s="77">
        <v>40.9</v>
      </c>
      <c r="E1921" s="77">
        <v>25685.85</v>
      </c>
    </row>
    <row r="1922" spans="1:5" x14ac:dyDescent="0.25">
      <c r="A1922" s="22">
        <v>40.950000000000003</v>
      </c>
      <c r="B1922" s="22">
        <v>5126.91</v>
      </c>
      <c r="D1922" s="77">
        <v>40.950000000000003</v>
      </c>
      <c r="E1922" s="77">
        <v>25634.55</v>
      </c>
    </row>
    <row r="1923" spans="1:5" x14ac:dyDescent="0.25">
      <c r="A1923" s="22">
        <v>41</v>
      </c>
      <c r="B1923" s="22">
        <v>5116.67</v>
      </c>
      <c r="D1923" s="77">
        <v>41</v>
      </c>
      <c r="E1923" s="77">
        <v>25583.35</v>
      </c>
    </row>
    <row r="1924" spans="1:5" x14ac:dyDescent="0.25">
      <c r="A1924" s="22">
        <v>41.05</v>
      </c>
      <c r="B1924" s="22">
        <v>5106.45</v>
      </c>
      <c r="D1924" s="77">
        <v>41.05</v>
      </c>
      <c r="E1924" s="77">
        <v>25532.25</v>
      </c>
    </row>
    <row r="1925" spans="1:5" x14ac:dyDescent="0.25">
      <c r="A1925" s="22">
        <v>41.1</v>
      </c>
      <c r="B1925" s="22">
        <v>5096.25</v>
      </c>
      <c r="D1925" s="77">
        <v>41.1</v>
      </c>
      <c r="E1925" s="77">
        <v>25481.25</v>
      </c>
    </row>
    <row r="1926" spans="1:5" x14ac:dyDescent="0.25">
      <c r="A1926" s="22">
        <v>41.15</v>
      </c>
      <c r="B1926" s="22">
        <v>5086.08</v>
      </c>
      <c r="D1926" s="77">
        <v>41.15</v>
      </c>
      <c r="E1926" s="77">
        <v>25430.400000000001</v>
      </c>
    </row>
    <row r="1927" spans="1:5" x14ac:dyDescent="0.25">
      <c r="A1927" s="22">
        <v>41.2</v>
      </c>
      <c r="B1927" s="22">
        <v>5075.93</v>
      </c>
      <c r="D1927" s="77">
        <v>41.2</v>
      </c>
      <c r="E1927" s="77">
        <v>25379.65</v>
      </c>
    </row>
    <row r="1928" spans="1:5" x14ac:dyDescent="0.25">
      <c r="A1928" s="22">
        <v>41.25</v>
      </c>
      <c r="B1928" s="22">
        <v>5065.8</v>
      </c>
      <c r="D1928" s="77">
        <v>41.25</v>
      </c>
      <c r="E1928" s="77">
        <v>25329</v>
      </c>
    </row>
    <row r="1929" spans="1:5" x14ac:dyDescent="0.25">
      <c r="A1929" s="22">
        <v>41.3</v>
      </c>
      <c r="B1929" s="22">
        <v>5055.7</v>
      </c>
      <c r="D1929" s="77">
        <v>41.3</v>
      </c>
      <c r="E1929" s="77">
        <v>25278.5</v>
      </c>
    </row>
    <row r="1930" spans="1:5" x14ac:dyDescent="0.25">
      <c r="A1930" s="22">
        <v>41.35</v>
      </c>
      <c r="B1930" s="22">
        <v>5045.6099999999997</v>
      </c>
      <c r="D1930" s="77">
        <v>41.35</v>
      </c>
      <c r="E1930" s="77">
        <v>25228.05</v>
      </c>
    </row>
    <row r="1931" spans="1:5" x14ac:dyDescent="0.25">
      <c r="A1931" s="22">
        <v>41.4</v>
      </c>
      <c r="B1931" s="22">
        <v>5035.5600000000004</v>
      </c>
      <c r="D1931" s="77">
        <v>41.4</v>
      </c>
      <c r="E1931" s="77">
        <v>25177.8</v>
      </c>
    </row>
    <row r="1932" spans="1:5" x14ac:dyDescent="0.25">
      <c r="A1932" s="22">
        <v>41.45</v>
      </c>
      <c r="B1932" s="22">
        <v>5025.5200000000004</v>
      </c>
      <c r="D1932" s="77">
        <v>41.45</v>
      </c>
      <c r="E1932" s="77">
        <v>25127.599999999999</v>
      </c>
    </row>
    <row r="1933" spans="1:5" x14ac:dyDescent="0.25">
      <c r="A1933" s="22">
        <v>41.5</v>
      </c>
      <c r="B1933" s="22">
        <v>5015.51</v>
      </c>
      <c r="D1933" s="77">
        <v>41.5</v>
      </c>
      <c r="E1933" s="77">
        <v>25077.55</v>
      </c>
    </row>
    <row r="1934" spans="1:5" x14ac:dyDescent="0.25">
      <c r="A1934" s="22">
        <v>41.55</v>
      </c>
      <c r="B1934" s="22">
        <v>5005.5200000000004</v>
      </c>
      <c r="D1934" s="77">
        <v>41.55</v>
      </c>
      <c r="E1934" s="77">
        <v>25027.599999999999</v>
      </c>
    </row>
    <row r="1935" spans="1:5" x14ac:dyDescent="0.25">
      <c r="A1935" s="22">
        <v>41.6</v>
      </c>
      <c r="B1935" s="22">
        <v>4995.55</v>
      </c>
      <c r="D1935" s="77">
        <v>41.6</v>
      </c>
      <c r="E1935" s="77">
        <v>24977.75</v>
      </c>
    </row>
    <row r="1936" spans="1:5" x14ac:dyDescent="0.25">
      <c r="A1936" s="22">
        <v>41.65</v>
      </c>
      <c r="B1936" s="22">
        <v>4985.6099999999997</v>
      </c>
      <c r="D1936" s="77">
        <v>41.65</v>
      </c>
      <c r="E1936" s="77">
        <v>24928.05</v>
      </c>
    </row>
    <row r="1937" spans="1:5" x14ac:dyDescent="0.25">
      <c r="A1937" s="22">
        <v>41.7</v>
      </c>
      <c r="B1937" s="22">
        <v>4975.6899999999996</v>
      </c>
      <c r="D1937" s="77">
        <v>41.7</v>
      </c>
      <c r="E1937" s="77">
        <v>24878.45</v>
      </c>
    </row>
    <row r="1938" spans="1:5" x14ac:dyDescent="0.25">
      <c r="A1938" s="22">
        <v>41.75</v>
      </c>
      <c r="B1938" s="22">
        <v>4965.79</v>
      </c>
      <c r="D1938" s="77">
        <v>41.75</v>
      </c>
      <c r="E1938" s="77">
        <v>24828.95</v>
      </c>
    </row>
    <row r="1939" spans="1:5" x14ac:dyDescent="0.25">
      <c r="A1939" s="22">
        <v>41.8</v>
      </c>
      <c r="B1939" s="22">
        <v>4955.91</v>
      </c>
      <c r="D1939" s="77">
        <v>41.8</v>
      </c>
      <c r="E1939" s="77">
        <v>24779.55</v>
      </c>
    </row>
    <row r="1940" spans="1:5" x14ac:dyDescent="0.25">
      <c r="A1940" s="22">
        <v>41.85</v>
      </c>
      <c r="B1940" s="22">
        <v>4946.0600000000004</v>
      </c>
      <c r="D1940" s="77">
        <v>41.85</v>
      </c>
      <c r="E1940" s="77">
        <v>24730.3</v>
      </c>
    </row>
    <row r="1941" spans="1:5" x14ac:dyDescent="0.25">
      <c r="A1941" s="22">
        <v>41.9</v>
      </c>
      <c r="B1941" s="22">
        <v>4936.2299999999996</v>
      </c>
      <c r="D1941" s="77">
        <v>41.9</v>
      </c>
      <c r="E1941" s="77">
        <v>24681.15</v>
      </c>
    </row>
    <row r="1942" spans="1:5" x14ac:dyDescent="0.25">
      <c r="A1942" s="22">
        <v>41.95</v>
      </c>
      <c r="B1942" s="22">
        <v>4926.42</v>
      </c>
      <c r="D1942" s="77">
        <v>41.95</v>
      </c>
      <c r="E1942" s="77">
        <v>24632.1</v>
      </c>
    </row>
    <row r="1943" spans="1:5" x14ac:dyDescent="0.25">
      <c r="A1943" s="22">
        <v>42</v>
      </c>
      <c r="B1943" s="22">
        <v>4916.63</v>
      </c>
      <c r="D1943" s="77">
        <v>42</v>
      </c>
      <c r="E1943" s="77">
        <v>24583.15</v>
      </c>
    </row>
    <row r="1944" spans="1:5" x14ac:dyDescent="0.25">
      <c r="A1944" s="22">
        <v>42.05</v>
      </c>
      <c r="B1944" s="22">
        <v>4906.8599999999997</v>
      </c>
      <c r="D1944" s="77">
        <v>42.05</v>
      </c>
      <c r="E1944" s="77">
        <v>24534.3</v>
      </c>
    </row>
    <row r="1945" spans="1:5" x14ac:dyDescent="0.25">
      <c r="A1945" s="22">
        <v>42.1</v>
      </c>
      <c r="B1945" s="22">
        <v>4897.12</v>
      </c>
      <c r="D1945" s="77">
        <v>42.1</v>
      </c>
      <c r="E1945" s="77">
        <v>24485.599999999999</v>
      </c>
    </row>
    <row r="1946" spans="1:5" x14ac:dyDescent="0.25">
      <c r="A1946" s="22">
        <v>42.15</v>
      </c>
      <c r="B1946" s="22">
        <v>4887.3999999999996</v>
      </c>
      <c r="D1946" s="77">
        <v>42.15</v>
      </c>
      <c r="E1946" s="77">
        <v>24437</v>
      </c>
    </row>
    <row r="1947" spans="1:5" x14ac:dyDescent="0.25">
      <c r="A1947" s="22">
        <v>42.2</v>
      </c>
      <c r="B1947" s="22">
        <v>4877.7</v>
      </c>
      <c r="D1947" s="77">
        <v>42.2</v>
      </c>
      <c r="E1947" s="77">
        <v>24388.5</v>
      </c>
    </row>
    <row r="1948" spans="1:5" x14ac:dyDescent="0.25">
      <c r="A1948" s="22">
        <v>42.25</v>
      </c>
      <c r="B1948" s="22">
        <v>4868.0200000000004</v>
      </c>
      <c r="D1948" s="77">
        <v>42.25</v>
      </c>
      <c r="E1948" s="77">
        <v>24340.1</v>
      </c>
    </row>
    <row r="1949" spans="1:5" x14ac:dyDescent="0.25">
      <c r="A1949" s="22">
        <v>42.3</v>
      </c>
      <c r="B1949" s="22">
        <v>4858.37</v>
      </c>
      <c r="D1949" s="77">
        <v>42.3</v>
      </c>
      <c r="E1949" s="77">
        <v>24291.85</v>
      </c>
    </row>
    <row r="1950" spans="1:5" x14ac:dyDescent="0.25">
      <c r="A1950" s="22">
        <v>42.35</v>
      </c>
      <c r="B1950" s="22">
        <v>4848.74</v>
      </c>
      <c r="D1950" s="77">
        <v>42.35</v>
      </c>
      <c r="E1950" s="77">
        <v>24243.7</v>
      </c>
    </row>
    <row r="1951" spans="1:5" x14ac:dyDescent="0.25">
      <c r="A1951" s="22">
        <v>42.4</v>
      </c>
      <c r="B1951" s="22">
        <v>4839.12</v>
      </c>
      <c r="D1951" s="77">
        <v>42.4</v>
      </c>
      <c r="E1951" s="77">
        <v>24195.599999999999</v>
      </c>
    </row>
    <row r="1952" spans="1:5" x14ac:dyDescent="0.25">
      <c r="A1952" s="22">
        <v>42.45</v>
      </c>
      <c r="B1952" s="22">
        <v>4829.54</v>
      </c>
      <c r="D1952" s="77">
        <v>42.45</v>
      </c>
      <c r="E1952" s="77">
        <v>24147.7</v>
      </c>
    </row>
    <row r="1953" spans="1:5" x14ac:dyDescent="0.25">
      <c r="A1953" s="22">
        <v>42.5</v>
      </c>
      <c r="B1953" s="22">
        <v>4819.97</v>
      </c>
      <c r="D1953" s="77">
        <v>42.5</v>
      </c>
      <c r="E1953" s="77">
        <v>24099.85</v>
      </c>
    </row>
    <row r="1954" spans="1:5" x14ac:dyDescent="0.25">
      <c r="A1954" s="22">
        <v>42.55</v>
      </c>
      <c r="B1954" s="22">
        <v>4810.42</v>
      </c>
      <c r="D1954" s="77">
        <v>42.55</v>
      </c>
      <c r="E1954" s="77">
        <v>24052.1</v>
      </c>
    </row>
    <row r="1955" spans="1:5" x14ac:dyDescent="0.25">
      <c r="A1955" s="22">
        <v>42.6</v>
      </c>
      <c r="B1955" s="22">
        <v>4800.8999999999996</v>
      </c>
      <c r="D1955" s="77">
        <v>42.6</v>
      </c>
      <c r="E1955" s="77">
        <v>24004.5</v>
      </c>
    </row>
    <row r="1956" spans="1:5" x14ac:dyDescent="0.25">
      <c r="A1956" s="22">
        <v>42.65</v>
      </c>
      <c r="B1956" s="22">
        <v>4791.3900000000003</v>
      </c>
      <c r="D1956" s="77">
        <v>42.65</v>
      </c>
      <c r="E1956" s="77">
        <v>23956.95</v>
      </c>
    </row>
    <row r="1957" spans="1:5" x14ac:dyDescent="0.25">
      <c r="A1957" s="22">
        <v>42.7</v>
      </c>
      <c r="B1957" s="22">
        <v>4781.91</v>
      </c>
      <c r="D1957" s="77">
        <v>42.7</v>
      </c>
      <c r="E1957" s="77">
        <v>23909.55</v>
      </c>
    </row>
    <row r="1958" spans="1:5" x14ac:dyDescent="0.25">
      <c r="A1958" s="22">
        <v>42.75</v>
      </c>
      <c r="B1958" s="22">
        <v>4772.45</v>
      </c>
      <c r="D1958" s="77">
        <v>42.75</v>
      </c>
      <c r="E1958" s="77">
        <v>23862.25</v>
      </c>
    </row>
    <row r="1959" spans="1:5" x14ac:dyDescent="0.25">
      <c r="A1959" s="22">
        <v>42.8</v>
      </c>
      <c r="B1959" s="22">
        <v>4763.01</v>
      </c>
      <c r="D1959" s="77">
        <v>42.8</v>
      </c>
      <c r="E1959" s="77">
        <v>23815.05</v>
      </c>
    </row>
    <row r="1960" spans="1:5" x14ac:dyDescent="0.25">
      <c r="A1960" s="22">
        <v>42.85</v>
      </c>
      <c r="B1960" s="22">
        <v>4753.6000000000004</v>
      </c>
      <c r="D1960" s="77">
        <v>42.85</v>
      </c>
      <c r="E1960" s="77">
        <v>23768</v>
      </c>
    </row>
    <row r="1961" spans="1:5" x14ac:dyDescent="0.25">
      <c r="A1961" s="22">
        <v>42.9</v>
      </c>
      <c r="B1961" s="22">
        <v>4744.2</v>
      </c>
      <c r="D1961" s="77">
        <v>42.9</v>
      </c>
      <c r="E1961" s="77">
        <v>23721</v>
      </c>
    </row>
    <row r="1962" spans="1:5" x14ac:dyDescent="0.25">
      <c r="A1962" s="22">
        <v>42.95</v>
      </c>
      <c r="B1962" s="22">
        <v>4734.82</v>
      </c>
      <c r="D1962" s="77">
        <v>42.95</v>
      </c>
      <c r="E1962" s="77">
        <v>23674.1</v>
      </c>
    </row>
    <row r="1963" spans="1:5" x14ac:dyDescent="0.25">
      <c r="A1963" s="22">
        <v>43</v>
      </c>
      <c r="B1963" s="22">
        <v>4725.47</v>
      </c>
      <c r="D1963" s="77">
        <v>43</v>
      </c>
      <c r="E1963" s="77">
        <v>23627.35</v>
      </c>
    </row>
    <row r="1964" spans="1:5" x14ac:dyDescent="0.25">
      <c r="A1964" s="22">
        <v>43.05</v>
      </c>
      <c r="B1964" s="22">
        <v>4716.1400000000003</v>
      </c>
      <c r="D1964" s="77">
        <v>43.05</v>
      </c>
      <c r="E1964" s="77">
        <v>23580.7</v>
      </c>
    </row>
    <row r="1965" spans="1:5" x14ac:dyDescent="0.25">
      <c r="A1965" s="22">
        <v>43.1</v>
      </c>
      <c r="B1965" s="22">
        <v>4706.83</v>
      </c>
      <c r="D1965" s="77">
        <v>43.1</v>
      </c>
      <c r="E1965" s="77">
        <v>23534.15</v>
      </c>
    </row>
    <row r="1966" spans="1:5" x14ac:dyDescent="0.25">
      <c r="A1966" s="22">
        <v>43.15</v>
      </c>
      <c r="B1966" s="22">
        <v>4697.53</v>
      </c>
      <c r="D1966" s="77">
        <v>43.15</v>
      </c>
      <c r="E1966" s="77">
        <v>23487.65</v>
      </c>
    </row>
    <row r="1967" spans="1:5" x14ac:dyDescent="0.25">
      <c r="A1967" s="22">
        <v>43.2</v>
      </c>
      <c r="B1967" s="22">
        <v>4688.26</v>
      </c>
      <c r="D1967" s="77">
        <v>43.2</v>
      </c>
      <c r="E1967" s="77">
        <v>23441.3</v>
      </c>
    </row>
    <row r="1968" spans="1:5" x14ac:dyDescent="0.25">
      <c r="A1968" s="22">
        <v>43.25</v>
      </c>
      <c r="B1968" s="22">
        <v>4679.0200000000004</v>
      </c>
      <c r="D1968" s="77">
        <v>43.25</v>
      </c>
      <c r="E1968" s="77">
        <v>23395.1</v>
      </c>
    </row>
    <row r="1969" spans="1:5" x14ac:dyDescent="0.25">
      <c r="A1969" s="22">
        <v>43.3</v>
      </c>
      <c r="B1969" s="22">
        <v>4669.79</v>
      </c>
      <c r="D1969" s="77">
        <v>43.3</v>
      </c>
      <c r="E1969" s="77">
        <v>23348.95</v>
      </c>
    </row>
    <row r="1970" spans="1:5" x14ac:dyDescent="0.25">
      <c r="A1970" s="22">
        <v>43.35</v>
      </c>
      <c r="B1970" s="22">
        <v>4660.58</v>
      </c>
      <c r="D1970" s="77">
        <v>43.35</v>
      </c>
      <c r="E1970" s="77">
        <v>23302.9</v>
      </c>
    </row>
    <row r="1971" spans="1:5" x14ac:dyDescent="0.25">
      <c r="A1971" s="22">
        <v>43.4</v>
      </c>
      <c r="B1971" s="22">
        <v>4651.3900000000003</v>
      </c>
      <c r="D1971" s="77">
        <v>43.4</v>
      </c>
      <c r="E1971" s="77">
        <v>23256.95</v>
      </c>
    </row>
    <row r="1972" spans="1:5" x14ac:dyDescent="0.25">
      <c r="A1972" s="22">
        <v>43.45</v>
      </c>
      <c r="B1972" s="22">
        <v>4642.2299999999996</v>
      </c>
      <c r="D1972" s="77">
        <v>43.45</v>
      </c>
      <c r="E1972" s="77">
        <v>23211.15</v>
      </c>
    </row>
    <row r="1973" spans="1:5" x14ac:dyDescent="0.25">
      <c r="A1973" s="22">
        <v>43.5</v>
      </c>
      <c r="B1973" s="22">
        <v>4633.08</v>
      </c>
      <c r="D1973" s="77">
        <v>43.5</v>
      </c>
      <c r="E1973" s="77">
        <v>23165.4</v>
      </c>
    </row>
    <row r="1974" spans="1:5" x14ac:dyDescent="0.25">
      <c r="A1974" s="22">
        <v>43.55</v>
      </c>
      <c r="B1974" s="22">
        <v>4623.96</v>
      </c>
      <c r="D1974" s="77">
        <v>43.55</v>
      </c>
      <c r="E1974" s="77">
        <v>23119.8</v>
      </c>
    </row>
    <row r="1975" spans="1:5" x14ac:dyDescent="0.25">
      <c r="A1975" s="22">
        <v>43.6</v>
      </c>
      <c r="B1975" s="22">
        <v>4614.8500000000004</v>
      </c>
      <c r="D1975" s="77">
        <v>43.6</v>
      </c>
      <c r="E1975" s="77">
        <v>23074.25</v>
      </c>
    </row>
    <row r="1976" spans="1:5" x14ac:dyDescent="0.25">
      <c r="A1976" s="22">
        <v>43.65</v>
      </c>
      <c r="B1976" s="22">
        <v>4605.7700000000004</v>
      </c>
      <c r="D1976" s="77">
        <v>43.65</v>
      </c>
      <c r="E1976" s="77">
        <v>23028.85</v>
      </c>
    </row>
    <row r="1977" spans="1:5" x14ac:dyDescent="0.25">
      <c r="A1977" s="22">
        <v>43.7</v>
      </c>
      <c r="B1977" s="22">
        <v>4596.71</v>
      </c>
      <c r="D1977" s="77">
        <v>43.7</v>
      </c>
      <c r="E1977" s="77">
        <v>22983.55</v>
      </c>
    </row>
    <row r="1978" spans="1:5" x14ac:dyDescent="0.25">
      <c r="A1978" s="22">
        <v>43.75</v>
      </c>
      <c r="B1978" s="22">
        <v>4587.66</v>
      </c>
      <c r="D1978" s="77">
        <v>43.75</v>
      </c>
      <c r="E1978" s="77">
        <v>22938.3</v>
      </c>
    </row>
    <row r="1979" spans="1:5" x14ac:dyDescent="0.25">
      <c r="A1979" s="22">
        <v>43.8</v>
      </c>
      <c r="B1979" s="22">
        <v>4578.6400000000003</v>
      </c>
      <c r="D1979" s="77">
        <v>43.8</v>
      </c>
      <c r="E1979" s="77">
        <v>22893.200000000001</v>
      </c>
    </row>
    <row r="1980" spans="1:5" x14ac:dyDescent="0.25">
      <c r="A1980" s="22">
        <v>43.85</v>
      </c>
      <c r="B1980" s="22">
        <v>4569.6400000000003</v>
      </c>
      <c r="D1980" s="77">
        <v>43.85</v>
      </c>
      <c r="E1980" s="77">
        <v>22848.2</v>
      </c>
    </row>
    <row r="1981" spans="1:5" x14ac:dyDescent="0.25">
      <c r="A1981" s="22">
        <v>43.9</v>
      </c>
      <c r="B1981" s="22">
        <v>4560.66</v>
      </c>
      <c r="D1981" s="77">
        <v>43.9</v>
      </c>
      <c r="E1981" s="77">
        <v>22803.3</v>
      </c>
    </row>
    <row r="1982" spans="1:5" x14ac:dyDescent="0.25">
      <c r="A1982" s="22">
        <v>43.95</v>
      </c>
      <c r="B1982" s="22">
        <v>4551.6899999999996</v>
      </c>
      <c r="D1982" s="77">
        <v>43.95</v>
      </c>
      <c r="E1982" s="77">
        <v>22758.45</v>
      </c>
    </row>
    <row r="1983" spans="1:5" x14ac:dyDescent="0.25">
      <c r="A1983" s="22">
        <v>44</v>
      </c>
      <c r="B1983" s="22">
        <v>4542.75</v>
      </c>
      <c r="D1983" s="77">
        <v>44</v>
      </c>
      <c r="E1983" s="77">
        <v>22713.75</v>
      </c>
    </row>
    <row r="1984" spans="1:5" x14ac:dyDescent="0.25">
      <c r="A1984" s="22">
        <v>44.05</v>
      </c>
      <c r="B1984" s="22">
        <v>4533.83</v>
      </c>
      <c r="D1984" s="77">
        <v>44.05</v>
      </c>
      <c r="E1984" s="77">
        <v>22669.15</v>
      </c>
    </row>
    <row r="1985" spans="1:5" x14ac:dyDescent="0.25">
      <c r="A1985" s="22">
        <v>44.1</v>
      </c>
      <c r="B1985" s="22">
        <v>4524.93</v>
      </c>
      <c r="D1985" s="77">
        <v>44.1</v>
      </c>
      <c r="E1985" s="77">
        <v>22624.65</v>
      </c>
    </row>
    <row r="1986" spans="1:5" x14ac:dyDescent="0.25">
      <c r="A1986" s="22">
        <v>44.15</v>
      </c>
      <c r="B1986" s="22">
        <v>4516.05</v>
      </c>
      <c r="D1986" s="77">
        <v>44.15</v>
      </c>
      <c r="E1986" s="77">
        <v>22580.25</v>
      </c>
    </row>
    <row r="1987" spans="1:5" x14ac:dyDescent="0.25">
      <c r="A1987" s="22">
        <v>44.2</v>
      </c>
      <c r="B1987" s="22">
        <v>4507.18</v>
      </c>
      <c r="D1987" s="77">
        <v>44.2</v>
      </c>
      <c r="E1987" s="77">
        <v>22535.9</v>
      </c>
    </row>
    <row r="1988" spans="1:5" x14ac:dyDescent="0.25">
      <c r="A1988" s="22">
        <v>44.25</v>
      </c>
      <c r="B1988" s="22">
        <v>4498.34</v>
      </c>
      <c r="D1988" s="77">
        <v>44.25</v>
      </c>
      <c r="E1988" s="77">
        <v>22491.7</v>
      </c>
    </row>
    <row r="1989" spans="1:5" x14ac:dyDescent="0.25">
      <c r="A1989" s="22">
        <v>44.3</v>
      </c>
      <c r="B1989" s="22">
        <v>4489.5200000000004</v>
      </c>
      <c r="D1989" s="77">
        <v>44.3</v>
      </c>
      <c r="E1989" s="77">
        <v>22447.599999999999</v>
      </c>
    </row>
    <row r="1990" spans="1:5" x14ac:dyDescent="0.25">
      <c r="A1990" s="22">
        <v>44.35</v>
      </c>
      <c r="B1990" s="22">
        <v>4480.72</v>
      </c>
      <c r="D1990" s="77">
        <v>44.35</v>
      </c>
      <c r="E1990" s="77">
        <v>22403.599999999999</v>
      </c>
    </row>
    <row r="1991" spans="1:5" x14ac:dyDescent="0.25">
      <c r="A1991" s="22">
        <v>44.4</v>
      </c>
      <c r="B1991" s="22">
        <v>4471.93</v>
      </c>
      <c r="D1991" s="77">
        <v>44.4</v>
      </c>
      <c r="E1991" s="77">
        <v>22359.65</v>
      </c>
    </row>
    <row r="1992" spans="1:5" x14ac:dyDescent="0.25">
      <c r="A1992" s="22">
        <v>44.45</v>
      </c>
      <c r="B1992" s="22">
        <v>4463.17</v>
      </c>
      <c r="D1992" s="77">
        <v>44.45</v>
      </c>
      <c r="E1992" s="77">
        <v>22315.85</v>
      </c>
    </row>
    <row r="1993" spans="1:5" x14ac:dyDescent="0.25">
      <c r="A1993" s="22">
        <v>44.5</v>
      </c>
      <c r="B1993" s="22">
        <v>4454.43</v>
      </c>
      <c r="D1993" s="77">
        <v>44.5</v>
      </c>
      <c r="E1993" s="77">
        <v>22272.15</v>
      </c>
    </row>
    <row r="1994" spans="1:5" x14ac:dyDescent="0.25">
      <c r="A1994" s="22">
        <v>44.55</v>
      </c>
      <c r="B1994" s="22">
        <v>4445.7</v>
      </c>
      <c r="D1994" s="77">
        <v>44.55</v>
      </c>
      <c r="E1994" s="77">
        <v>22228.5</v>
      </c>
    </row>
    <row r="1995" spans="1:5" x14ac:dyDescent="0.25">
      <c r="A1995" s="22">
        <v>44.6</v>
      </c>
      <c r="B1995" s="22">
        <v>4437</v>
      </c>
      <c r="D1995" s="77">
        <v>44.6</v>
      </c>
      <c r="E1995" s="77">
        <v>22185</v>
      </c>
    </row>
    <row r="1996" spans="1:5" x14ac:dyDescent="0.25">
      <c r="A1996" s="22">
        <v>44.65</v>
      </c>
      <c r="B1996" s="22">
        <v>4428.3100000000004</v>
      </c>
      <c r="D1996" s="77">
        <v>44.65</v>
      </c>
      <c r="E1996" s="77">
        <v>22141.55</v>
      </c>
    </row>
    <row r="1997" spans="1:5" x14ac:dyDescent="0.25">
      <c r="A1997" s="22">
        <v>44.7</v>
      </c>
      <c r="B1997" s="22">
        <v>4419.6499999999996</v>
      </c>
      <c r="D1997" s="77">
        <v>44.7</v>
      </c>
      <c r="E1997" s="77">
        <v>22098.25</v>
      </c>
    </row>
    <row r="1998" spans="1:5" x14ac:dyDescent="0.25">
      <c r="A1998" s="22">
        <v>44.75</v>
      </c>
      <c r="B1998" s="22">
        <v>4411</v>
      </c>
      <c r="D1998" s="77">
        <v>44.75</v>
      </c>
      <c r="E1998" s="77">
        <v>22055</v>
      </c>
    </row>
    <row r="1999" spans="1:5" x14ac:dyDescent="0.25">
      <c r="A1999" s="22">
        <v>44.8</v>
      </c>
      <c r="B1999" s="22">
        <v>4402.37</v>
      </c>
      <c r="D1999" s="77">
        <v>44.8</v>
      </c>
      <c r="E1999" s="77">
        <v>22011.85</v>
      </c>
    </row>
    <row r="2000" spans="1:5" x14ac:dyDescent="0.25">
      <c r="A2000" s="22">
        <v>44.85</v>
      </c>
      <c r="B2000" s="22">
        <v>4393.7700000000004</v>
      </c>
      <c r="D2000" s="77">
        <v>44.85</v>
      </c>
      <c r="E2000" s="77">
        <v>21968.85</v>
      </c>
    </row>
    <row r="2001" spans="1:5" x14ac:dyDescent="0.25">
      <c r="A2001" s="22">
        <v>44.9</v>
      </c>
      <c r="B2001" s="22">
        <v>4385.18</v>
      </c>
      <c r="D2001" s="77">
        <v>44.9</v>
      </c>
      <c r="E2001" s="77">
        <v>21925.9</v>
      </c>
    </row>
    <row r="2002" spans="1:5" x14ac:dyDescent="0.25">
      <c r="A2002" s="22">
        <v>44.95</v>
      </c>
      <c r="B2002" s="22">
        <v>4376.6099999999997</v>
      </c>
      <c r="D2002" s="77">
        <v>44.95</v>
      </c>
      <c r="E2002" s="77">
        <v>21883.05</v>
      </c>
    </row>
    <row r="2003" spans="1:5" x14ac:dyDescent="0.25">
      <c r="A2003" s="22">
        <v>45</v>
      </c>
      <c r="B2003" s="22">
        <v>4368.0600000000004</v>
      </c>
      <c r="D2003" s="77">
        <v>45</v>
      </c>
      <c r="E2003" s="77">
        <v>21840.3</v>
      </c>
    </row>
    <row r="2004" spans="1:5" x14ac:dyDescent="0.25">
      <c r="A2004" s="22">
        <v>45.05</v>
      </c>
      <c r="B2004" s="22">
        <v>4359.53</v>
      </c>
      <c r="D2004" s="77">
        <v>45.05</v>
      </c>
      <c r="E2004" s="77">
        <v>21797.65</v>
      </c>
    </row>
    <row r="2005" spans="1:5" x14ac:dyDescent="0.25">
      <c r="A2005" s="22">
        <v>45.1</v>
      </c>
      <c r="B2005" s="22">
        <v>4351.0200000000004</v>
      </c>
      <c r="D2005" s="77">
        <v>45.1</v>
      </c>
      <c r="E2005" s="77">
        <v>21755.1</v>
      </c>
    </row>
    <row r="2006" spans="1:5" x14ac:dyDescent="0.25">
      <c r="A2006" s="22">
        <v>45.15</v>
      </c>
      <c r="B2006" s="22">
        <v>4342.5200000000004</v>
      </c>
      <c r="D2006" s="77">
        <v>45.15</v>
      </c>
      <c r="E2006" s="77">
        <v>21712.6</v>
      </c>
    </row>
    <row r="2007" spans="1:5" x14ac:dyDescent="0.25">
      <c r="A2007" s="22">
        <v>45.2</v>
      </c>
      <c r="B2007" s="22">
        <v>4334.05</v>
      </c>
      <c r="D2007" s="77">
        <v>45.2</v>
      </c>
      <c r="E2007" s="77">
        <v>21670.25</v>
      </c>
    </row>
    <row r="2008" spans="1:5" x14ac:dyDescent="0.25">
      <c r="A2008" s="22">
        <v>45.25</v>
      </c>
      <c r="B2008" s="22">
        <v>4325.59</v>
      </c>
      <c r="D2008" s="77">
        <v>45.25</v>
      </c>
      <c r="E2008" s="77">
        <v>21627.95</v>
      </c>
    </row>
    <row r="2009" spans="1:5" x14ac:dyDescent="0.25">
      <c r="A2009" s="22">
        <v>45.3</v>
      </c>
      <c r="B2009" s="22">
        <v>4317.16</v>
      </c>
      <c r="D2009" s="77">
        <v>45.3</v>
      </c>
      <c r="E2009" s="77">
        <v>21585.8</v>
      </c>
    </row>
    <row r="2010" spans="1:5" x14ac:dyDescent="0.25">
      <c r="A2010" s="22">
        <v>45.35</v>
      </c>
      <c r="B2010" s="22">
        <v>4308.74</v>
      </c>
      <c r="D2010" s="77">
        <v>45.35</v>
      </c>
      <c r="E2010" s="77">
        <v>21543.7</v>
      </c>
    </row>
    <row r="2011" spans="1:5" x14ac:dyDescent="0.25">
      <c r="A2011" s="22">
        <v>45.4</v>
      </c>
      <c r="B2011" s="22">
        <v>4300.34</v>
      </c>
      <c r="D2011" s="77">
        <v>45.4</v>
      </c>
      <c r="E2011" s="77">
        <v>21501.7</v>
      </c>
    </row>
    <row r="2012" spans="1:5" x14ac:dyDescent="0.25">
      <c r="A2012" s="22">
        <v>45.45</v>
      </c>
      <c r="B2012" s="22">
        <v>4291.96</v>
      </c>
      <c r="D2012" s="77">
        <v>45.45</v>
      </c>
      <c r="E2012" s="77">
        <v>21459.8</v>
      </c>
    </row>
    <row r="2013" spans="1:5" x14ac:dyDescent="0.25">
      <c r="A2013" s="22">
        <v>45.5</v>
      </c>
      <c r="B2013" s="22">
        <v>4283.6000000000004</v>
      </c>
      <c r="D2013" s="77">
        <v>45.5</v>
      </c>
      <c r="E2013" s="77">
        <v>21418</v>
      </c>
    </row>
    <row r="2014" spans="1:5" x14ac:dyDescent="0.25">
      <c r="A2014" s="22">
        <v>45.55</v>
      </c>
      <c r="B2014" s="22">
        <v>4275.26</v>
      </c>
      <c r="D2014" s="77">
        <v>45.55</v>
      </c>
      <c r="E2014" s="77">
        <v>21376.3</v>
      </c>
    </row>
    <row r="2015" spans="1:5" x14ac:dyDescent="0.25">
      <c r="A2015" s="22">
        <v>45.6</v>
      </c>
      <c r="B2015" s="22">
        <v>4266.93</v>
      </c>
      <c r="D2015" s="77">
        <v>45.6</v>
      </c>
      <c r="E2015" s="77">
        <v>21334.65</v>
      </c>
    </row>
    <row r="2016" spans="1:5" x14ac:dyDescent="0.25">
      <c r="A2016" s="22">
        <v>45.65</v>
      </c>
      <c r="B2016" s="22">
        <v>4258.63</v>
      </c>
      <c r="D2016" s="77">
        <v>45.65</v>
      </c>
      <c r="E2016" s="77">
        <v>21293.15</v>
      </c>
    </row>
    <row r="2017" spans="1:5" x14ac:dyDescent="0.25">
      <c r="A2017" s="22">
        <v>45.7</v>
      </c>
      <c r="B2017" s="22">
        <v>4250.34</v>
      </c>
      <c r="D2017" s="77">
        <v>45.7</v>
      </c>
      <c r="E2017" s="77">
        <v>21251.7</v>
      </c>
    </row>
    <row r="2018" spans="1:5" x14ac:dyDescent="0.25">
      <c r="A2018" s="22">
        <v>45.75</v>
      </c>
      <c r="B2018" s="22">
        <v>4242.07</v>
      </c>
      <c r="D2018" s="77">
        <v>45.75</v>
      </c>
      <c r="E2018" s="77">
        <v>21210.35</v>
      </c>
    </row>
    <row r="2019" spans="1:5" x14ac:dyDescent="0.25">
      <c r="A2019" s="22">
        <v>45.8</v>
      </c>
      <c r="B2019" s="22">
        <v>4233.82</v>
      </c>
      <c r="D2019" s="77">
        <v>45.8</v>
      </c>
      <c r="E2019" s="77">
        <v>21169.1</v>
      </c>
    </row>
    <row r="2020" spans="1:5" x14ac:dyDescent="0.25">
      <c r="A2020" s="22">
        <v>45.85</v>
      </c>
      <c r="B2020" s="22">
        <v>4225.59</v>
      </c>
      <c r="D2020" s="77">
        <v>45.85</v>
      </c>
      <c r="E2020" s="77">
        <v>21127.95</v>
      </c>
    </row>
    <row r="2021" spans="1:5" x14ac:dyDescent="0.25">
      <c r="A2021" s="22">
        <v>45.9</v>
      </c>
      <c r="B2021" s="22">
        <v>4217.38</v>
      </c>
      <c r="D2021" s="77">
        <v>45.9</v>
      </c>
      <c r="E2021" s="77">
        <v>21086.9</v>
      </c>
    </row>
    <row r="2022" spans="1:5" x14ac:dyDescent="0.25">
      <c r="A2022" s="22">
        <v>45.95</v>
      </c>
      <c r="B2022" s="22">
        <v>4209.18</v>
      </c>
      <c r="D2022" s="77">
        <v>45.95</v>
      </c>
      <c r="E2022" s="77">
        <v>21045.9</v>
      </c>
    </row>
    <row r="2023" spans="1:5" x14ac:dyDescent="0.25">
      <c r="A2023" s="22">
        <v>46</v>
      </c>
      <c r="B2023" s="22">
        <v>4201</v>
      </c>
      <c r="D2023" s="77">
        <v>46</v>
      </c>
      <c r="E2023" s="77">
        <v>21005</v>
      </c>
    </row>
    <row r="2024" spans="1:5" x14ac:dyDescent="0.25">
      <c r="A2024" s="22">
        <v>46.05</v>
      </c>
      <c r="B2024" s="22">
        <v>4192.84</v>
      </c>
      <c r="D2024" s="77">
        <v>46.05</v>
      </c>
      <c r="E2024" s="77">
        <v>20964.2</v>
      </c>
    </row>
    <row r="2025" spans="1:5" x14ac:dyDescent="0.25">
      <c r="A2025" s="22">
        <v>46.1</v>
      </c>
      <c r="B2025" s="22">
        <v>4184.7</v>
      </c>
      <c r="D2025" s="77">
        <v>46.1</v>
      </c>
      <c r="E2025" s="77">
        <v>20923.5</v>
      </c>
    </row>
    <row r="2026" spans="1:5" x14ac:dyDescent="0.25">
      <c r="A2026" s="22">
        <v>46.15</v>
      </c>
      <c r="B2026" s="22">
        <v>4176.58</v>
      </c>
      <c r="D2026" s="77">
        <v>46.15</v>
      </c>
      <c r="E2026" s="77">
        <v>20882.900000000001</v>
      </c>
    </row>
    <row r="2027" spans="1:5" x14ac:dyDescent="0.25">
      <c r="A2027" s="22">
        <v>46.2</v>
      </c>
      <c r="B2027" s="22">
        <v>4168.47</v>
      </c>
      <c r="D2027" s="77">
        <v>46.2</v>
      </c>
      <c r="E2027" s="77">
        <v>20842.349999999999</v>
      </c>
    </row>
    <row r="2028" spans="1:5" x14ac:dyDescent="0.25">
      <c r="A2028" s="22">
        <v>46.25</v>
      </c>
      <c r="B2028" s="22">
        <v>4160.3900000000003</v>
      </c>
      <c r="D2028" s="77">
        <v>46.25</v>
      </c>
      <c r="E2028" s="77">
        <v>20801.95</v>
      </c>
    </row>
    <row r="2029" spans="1:5" x14ac:dyDescent="0.25">
      <c r="A2029" s="22">
        <v>46.3</v>
      </c>
      <c r="B2029" s="22">
        <v>4152.32</v>
      </c>
      <c r="D2029" s="77">
        <v>46.3</v>
      </c>
      <c r="E2029" s="77">
        <v>20761.599999999999</v>
      </c>
    </row>
    <row r="2030" spans="1:5" x14ac:dyDescent="0.25">
      <c r="A2030" s="22">
        <v>46.35</v>
      </c>
      <c r="B2030" s="22">
        <v>4144.2700000000004</v>
      </c>
      <c r="D2030" s="77">
        <v>46.35</v>
      </c>
      <c r="E2030" s="77">
        <v>20721.349999999999</v>
      </c>
    </row>
    <row r="2031" spans="1:5" x14ac:dyDescent="0.25">
      <c r="A2031" s="22">
        <v>46.4</v>
      </c>
      <c r="B2031" s="22">
        <v>4136.2299999999996</v>
      </c>
      <c r="D2031" s="77">
        <v>46.4</v>
      </c>
      <c r="E2031" s="77">
        <v>20681.150000000001</v>
      </c>
    </row>
    <row r="2032" spans="1:5" x14ac:dyDescent="0.25">
      <c r="A2032" s="22">
        <v>46.45</v>
      </c>
      <c r="B2032" s="22">
        <v>4128.22</v>
      </c>
      <c r="D2032" s="77">
        <v>46.45</v>
      </c>
      <c r="E2032" s="77">
        <v>20641.099999999999</v>
      </c>
    </row>
    <row r="2033" spans="1:5" x14ac:dyDescent="0.25">
      <c r="A2033" s="22">
        <v>46.5</v>
      </c>
      <c r="B2033" s="22">
        <v>4120.22</v>
      </c>
      <c r="D2033" s="77">
        <v>46.5</v>
      </c>
      <c r="E2033" s="77">
        <v>20601.099999999999</v>
      </c>
    </row>
    <row r="2034" spans="1:5" x14ac:dyDescent="0.25">
      <c r="A2034" s="22">
        <v>46.55</v>
      </c>
      <c r="B2034" s="22">
        <v>4112.24</v>
      </c>
      <c r="D2034" s="77">
        <v>46.55</v>
      </c>
      <c r="E2034" s="77">
        <v>20561.2</v>
      </c>
    </row>
    <row r="2035" spans="1:5" x14ac:dyDescent="0.25">
      <c r="A2035" s="22">
        <v>46.6</v>
      </c>
      <c r="B2035" s="22">
        <v>4104.28</v>
      </c>
      <c r="D2035" s="77">
        <v>46.6</v>
      </c>
      <c r="E2035" s="77">
        <v>20521.400000000001</v>
      </c>
    </row>
    <row r="2036" spans="1:5" x14ac:dyDescent="0.25">
      <c r="A2036" s="22">
        <v>46.65</v>
      </c>
      <c r="B2036" s="22">
        <v>4096.33</v>
      </c>
      <c r="D2036" s="77">
        <v>46.65</v>
      </c>
      <c r="E2036" s="77">
        <v>20481.650000000001</v>
      </c>
    </row>
    <row r="2037" spans="1:5" x14ac:dyDescent="0.25">
      <c r="A2037" s="22">
        <v>46.7</v>
      </c>
      <c r="B2037" s="22">
        <v>4088.41</v>
      </c>
      <c r="D2037" s="77">
        <v>46.7</v>
      </c>
      <c r="E2037" s="77">
        <v>20442.05</v>
      </c>
    </row>
    <row r="2038" spans="1:5" x14ac:dyDescent="0.25">
      <c r="A2038" s="22">
        <v>46.75</v>
      </c>
      <c r="B2038" s="22">
        <v>4080.5</v>
      </c>
      <c r="D2038" s="77">
        <v>46.75</v>
      </c>
      <c r="E2038" s="77">
        <v>20402.5</v>
      </c>
    </row>
    <row r="2039" spans="1:5" x14ac:dyDescent="0.25">
      <c r="A2039" s="22">
        <v>46.8</v>
      </c>
      <c r="B2039" s="22">
        <v>4072.6</v>
      </c>
      <c r="D2039" s="77">
        <v>46.8</v>
      </c>
      <c r="E2039" s="77">
        <v>20363</v>
      </c>
    </row>
    <row r="2040" spans="1:5" x14ac:dyDescent="0.25">
      <c r="A2040" s="22">
        <v>46.85</v>
      </c>
      <c r="B2040" s="22">
        <v>4064.73</v>
      </c>
      <c r="D2040" s="77">
        <v>46.85</v>
      </c>
      <c r="E2040" s="77">
        <v>20323.650000000001</v>
      </c>
    </row>
    <row r="2041" spans="1:5" x14ac:dyDescent="0.25">
      <c r="A2041" s="22">
        <v>46.9</v>
      </c>
      <c r="B2041" s="22">
        <v>4056.87</v>
      </c>
      <c r="D2041" s="77">
        <v>46.9</v>
      </c>
      <c r="E2041" s="77">
        <v>20284.349999999999</v>
      </c>
    </row>
    <row r="2042" spans="1:5" x14ac:dyDescent="0.25">
      <c r="A2042" s="22">
        <v>46.95</v>
      </c>
      <c r="B2042" s="22">
        <v>4049.03</v>
      </c>
      <c r="D2042" s="77">
        <v>46.95</v>
      </c>
      <c r="E2042" s="77">
        <v>20245.150000000001</v>
      </c>
    </row>
    <row r="2043" spans="1:5" x14ac:dyDescent="0.25">
      <c r="A2043" s="22">
        <v>47</v>
      </c>
      <c r="B2043" s="22">
        <v>4041.21</v>
      </c>
      <c r="D2043" s="77">
        <v>47</v>
      </c>
      <c r="E2043" s="77">
        <v>20206.05</v>
      </c>
    </row>
    <row r="2044" spans="1:5" x14ac:dyDescent="0.25">
      <c r="A2044" s="22">
        <v>47.05</v>
      </c>
      <c r="B2044" s="22">
        <v>4033.4</v>
      </c>
      <c r="D2044" s="77">
        <v>47.05</v>
      </c>
      <c r="E2044" s="77">
        <v>20167</v>
      </c>
    </row>
    <row r="2045" spans="1:5" x14ac:dyDescent="0.25">
      <c r="A2045" s="22">
        <v>47.1</v>
      </c>
      <c r="B2045" s="22">
        <v>4025.62</v>
      </c>
      <c r="D2045" s="77">
        <v>47.1</v>
      </c>
      <c r="E2045" s="77">
        <v>20128.099999999999</v>
      </c>
    </row>
    <row r="2046" spans="1:5" x14ac:dyDescent="0.25">
      <c r="A2046" s="22">
        <v>47.15</v>
      </c>
      <c r="B2046" s="22">
        <v>4017.85</v>
      </c>
      <c r="D2046" s="77">
        <v>47.15</v>
      </c>
      <c r="E2046" s="77">
        <v>20089.25</v>
      </c>
    </row>
    <row r="2047" spans="1:5" x14ac:dyDescent="0.25">
      <c r="A2047" s="22">
        <v>47.2</v>
      </c>
      <c r="B2047" s="22">
        <v>4010.09</v>
      </c>
      <c r="D2047" s="77">
        <v>47.2</v>
      </c>
      <c r="E2047" s="77">
        <v>20050.45</v>
      </c>
    </row>
    <row r="2048" spans="1:5" x14ac:dyDescent="0.25">
      <c r="A2048" s="22">
        <v>47.25</v>
      </c>
      <c r="B2048" s="22">
        <v>4002.36</v>
      </c>
      <c r="D2048" s="77">
        <v>47.25</v>
      </c>
      <c r="E2048" s="77">
        <v>20011.8</v>
      </c>
    </row>
    <row r="2049" spans="1:5" x14ac:dyDescent="0.25">
      <c r="A2049" s="22">
        <v>47.3</v>
      </c>
      <c r="B2049" s="22">
        <v>3994.64</v>
      </c>
      <c r="D2049" s="77">
        <v>47.3</v>
      </c>
      <c r="E2049" s="77">
        <v>19973.2</v>
      </c>
    </row>
    <row r="2050" spans="1:5" x14ac:dyDescent="0.25">
      <c r="A2050" s="22">
        <v>47.35</v>
      </c>
      <c r="B2050" s="22">
        <v>3986.93</v>
      </c>
      <c r="D2050" s="77">
        <v>47.35</v>
      </c>
      <c r="E2050" s="77">
        <v>19934.650000000001</v>
      </c>
    </row>
    <row r="2051" spans="1:5" x14ac:dyDescent="0.25">
      <c r="A2051" s="22">
        <v>47.4</v>
      </c>
      <c r="B2051" s="22">
        <v>3979.25</v>
      </c>
      <c r="D2051" s="77">
        <v>47.4</v>
      </c>
      <c r="E2051" s="77">
        <v>19896.25</v>
      </c>
    </row>
    <row r="2052" spans="1:5" x14ac:dyDescent="0.25">
      <c r="A2052" s="22">
        <v>47.45</v>
      </c>
      <c r="B2052" s="22">
        <v>3971.58</v>
      </c>
      <c r="D2052" s="77">
        <v>47.45</v>
      </c>
      <c r="E2052" s="77">
        <v>19857.900000000001</v>
      </c>
    </row>
    <row r="2053" spans="1:5" x14ac:dyDescent="0.25">
      <c r="A2053" s="22">
        <v>47.5</v>
      </c>
      <c r="B2053" s="22">
        <v>3963.93</v>
      </c>
      <c r="D2053" s="77">
        <v>47.5</v>
      </c>
      <c r="E2053" s="77">
        <v>19819.650000000001</v>
      </c>
    </row>
    <row r="2054" spans="1:5" x14ac:dyDescent="0.25">
      <c r="A2054" s="22">
        <v>47.55</v>
      </c>
      <c r="B2054" s="22">
        <v>3956.29</v>
      </c>
      <c r="D2054" s="77">
        <v>47.55</v>
      </c>
      <c r="E2054" s="77">
        <v>19781.45</v>
      </c>
    </row>
    <row r="2055" spans="1:5" x14ac:dyDescent="0.25">
      <c r="A2055" s="22">
        <v>47.6</v>
      </c>
      <c r="B2055" s="22">
        <v>3948.67</v>
      </c>
      <c r="D2055" s="77">
        <v>47.6</v>
      </c>
      <c r="E2055" s="77">
        <v>19743.349999999999</v>
      </c>
    </row>
    <row r="2056" spans="1:5" x14ac:dyDescent="0.25">
      <c r="A2056" s="22">
        <v>47.65</v>
      </c>
      <c r="B2056" s="22">
        <v>3941.07</v>
      </c>
      <c r="D2056" s="77">
        <v>47.65</v>
      </c>
      <c r="E2056" s="77">
        <v>19705.349999999999</v>
      </c>
    </row>
    <row r="2057" spans="1:5" x14ac:dyDescent="0.25">
      <c r="A2057" s="22">
        <v>47.7</v>
      </c>
      <c r="B2057" s="22">
        <v>3933.49</v>
      </c>
      <c r="D2057" s="77">
        <v>47.7</v>
      </c>
      <c r="E2057" s="77">
        <v>19667.45</v>
      </c>
    </row>
    <row r="2058" spans="1:5" x14ac:dyDescent="0.25">
      <c r="A2058" s="22">
        <v>47.75</v>
      </c>
      <c r="B2058" s="22">
        <v>3925.92</v>
      </c>
      <c r="D2058" s="77">
        <v>47.75</v>
      </c>
      <c r="E2058" s="77">
        <v>19629.599999999999</v>
      </c>
    </row>
    <row r="2059" spans="1:5" x14ac:dyDescent="0.25">
      <c r="A2059" s="22">
        <v>47.8</v>
      </c>
      <c r="B2059" s="22">
        <v>3918.37</v>
      </c>
      <c r="D2059" s="77">
        <v>47.8</v>
      </c>
      <c r="E2059" s="77">
        <v>19591.849999999999</v>
      </c>
    </row>
    <row r="2060" spans="1:5" x14ac:dyDescent="0.25">
      <c r="A2060" s="22">
        <v>47.85</v>
      </c>
      <c r="B2060" s="22">
        <v>3910.84</v>
      </c>
      <c r="D2060" s="77">
        <v>47.85</v>
      </c>
      <c r="E2060" s="77">
        <v>19554.2</v>
      </c>
    </row>
    <row r="2061" spans="1:5" x14ac:dyDescent="0.25">
      <c r="A2061" s="22">
        <v>47.9</v>
      </c>
      <c r="B2061" s="22">
        <v>3903.32</v>
      </c>
      <c r="D2061" s="77">
        <v>47.9</v>
      </c>
      <c r="E2061" s="77">
        <v>19516.599999999999</v>
      </c>
    </row>
    <row r="2062" spans="1:5" x14ac:dyDescent="0.25">
      <c r="A2062" s="22">
        <v>47.95</v>
      </c>
      <c r="B2062" s="22">
        <v>3895.82</v>
      </c>
      <c r="D2062" s="77">
        <v>47.95</v>
      </c>
      <c r="E2062" s="77">
        <v>19479.099999999999</v>
      </c>
    </row>
    <row r="2063" spans="1:5" x14ac:dyDescent="0.25">
      <c r="A2063" s="22">
        <v>48</v>
      </c>
      <c r="B2063" s="22">
        <v>3888.33</v>
      </c>
      <c r="D2063" s="77">
        <v>48</v>
      </c>
      <c r="E2063" s="77">
        <v>19441.650000000001</v>
      </c>
    </row>
    <row r="2064" spans="1:5" x14ac:dyDescent="0.25">
      <c r="A2064" s="22">
        <v>48.05</v>
      </c>
      <c r="B2064" s="22">
        <v>3880.86</v>
      </c>
      <c r="D2064" s="77">
        <v>48.05</v>
      </c>
      <c r="E2064" s="77">
        <v>19404.3</v>
      </c>
    </row>
    <row r="2065" spans="1:5" x14ac:dyDescent="0.25">
      <c r="A2065" s="22">
        <v>48.1</v>
      </c>
      <c r="B2065" s="22">
        <v>3873.41</v>
      </c>
      <c r="D2065" s="77">
        <v>48.1</v>
      </c>
      <c r="E2065" s="77">
        <v>19367.05</v>
      </c>
    </row>
    <row r="2066" spans="1:5" x14ac:dyDescent="0.25">
      <c r="A2066" s="22">
        <v>48.15</v>
      </c>
      <c r="B2066" s="22">
        <v>3865.97</v>
      </c>
      <c r="D2066" s="77">
        <v>48.15</v>
      </c>
      <c r="E2066" s="77">
        <v>19329.849999999999</v>
      </c>
    </row>
    <row r="2067" spans="1:5" x14ac:dyDescent="0.25">
      <c r="A2067" s="22">
        <v>48.2</v>
      </c>
      <c r="B2067" s="22">
        <v>3858.56</v>
      </c>
      <c r="D2067" s="77">
        <v>48.2</v>
      </c>
      <c r="E2067" s="77">
        <v>19292.8</v>
      </c>
    </row>
    <row r="2068" spans="1:5" x14ac:dyDescent="0.25">
      <c r="A2068" s="22">
        <v>48.25</v>
      </c>
      <c r="B2068" s="22">
        <v>3851.15</v>
      </c>
      <c r="D2068" s="77">
        <v>48.25</v>
      </c>
      <c r="E2068" s="77">
        <v>19255.75</v>
      </c>
    </row>
    <row r="2069" spans="1:5" x14ac:dyDescent="0.25">
      <c r="A2069" s="22">
        <v>48.3</v>
      </c>
      <c r="B2069" s="22">
        <v>3843.77</v>
      </c>
      <c r="D2069" s="77">
        <v>48.3</v>
      </c>
      <c r="E2069" s="77">
        <v>19218.849999999999</v>
      </c>
    </row>
    <row r="2070" spans="1:5" x14ac:dyDescent="0.25">
      <c r="A2070" s="22">
        <v>48.35</v>
      </c>
      <c r="B2070" s="22">
        <v>3836.39</v>
      </c>
      <c r="D2070" s="77">
        <v>48.35</v>
      </c>
      <c r="E2070" s="77">
        <v>19181.95</v>
      </c>
    </row>
    <row r="2071" spans="1:5" x14ac:dyDescent="0.25">
      <c r="A2071" s="22">
        <v>48.4</v>
      </c>
      <c r="B2071" s="22">
        <v>3829.04</v>
      </c>
      <c r="D2071" s="77">
        <v>48.4</v>
      </c>
      <c r="E2071" s="77">
        <v>19145.2</v>
      </c>
    </row>
    <row r="2072" spans="1:5" x14ac:dyDescent="0.25">
      <c r="A2072" s="22">
        <v>48.45</v>
      </c>
      <c r="B2072" s="22">
        <v>3821.7</v>
      </c>
      <c r="D2072" s="77">
        <v>48.45</v>
      </c>
      <c r="E2072" s="77">
        <v>19108.5</v>
      </c>
    </row>
    <row r="2073" spans="1:5" x14ac:dyDescent="0.25">
      <c r="A2073" s="22">
        <v>48.5</v>
      </c>
      <c r="B2073" s="22">
        <v>3814.38</v>
      </c>
      <c r="D2073" s="77">
        <v>48.5</v>
      </c>
      <c r="E2073" s="77">
        <v>19071.900000000001</v>
      </c>
    </row>
    <row r="2074" spans="1:5" x14ac:dyDescent="0.25">
      <c r="A2074" s="22">
        <v>48.55</v>
      </c>
      <c r="B2074" s="22">
        <v>3807.07</v>
      </c>
      <c r="D2074" s="77">
        <v>48.55</v>
      </c>
      <c r="E2074" s="77">
        <v>19035.349999999999</v>
      </c>
    </row>
    <row r="2075" spans="1:5" x14ac:dyDescent="0.25">
      <c r="A2075" s="22">
        <v>48.6</v>
      </c>
      <c r="B2075" s="22">
        <v>3799.78</v>
      </c>
      <c r="D2075" s="77">
        <v>48.6</v>
      </c>
      <c r="E2075" s="77">
        <v>18998.900000000001</v>
      </c>
    </row>
    <row r="2076" spans="1:5" x14ac:dyDescent="0.25">
      <c r="A2076" s="22">
        <v>48.65</v>
      </c>
      <c r="B2076" s="22">
        <v>3792.51</v>
      </c>
      <c r="D2076" s="77">
        <v>48.65</v>
      </c>
      <c r="E2076" s="77">
        <v>18962.55</v>
      </c>
    </row>
    <row r="2077" spans="1:5" x14ac:dyDescent="0.25">
      <c r="A2077" s="22">
        <v>48.7</v>
      </c>
      <c r="B2077" s="22">
        <v>3785.25</v>
      </c>
      <c r="D2077" s="77">
        <v>48.7</v>
      </c>
      <c r="E2077" s="77">
        <v>18926.25</v>
      </c>
    </row>
    <row r="2078" spans="1:5" x14ac:dyDescent="0.25">
      <c r="A2078" s="22">
        <v>48.75</v>
      </c>
      <c r="B2078" s="22">
        <v>3778.01</v>
      </c>
      <c r="D2078" s="77">
        <v>48.75</v>
      </c>
      <c r="E2078" s="77">
        <v>18890.05</v>
      </c>
    </row>
    <row r="2079" spans="1:5" x14ac:dyDescent="0.25">
      <c r="A2079" s="22">
        <v>48.8</v>
      </c>
      <c r="B2079" s="22">
        <v>3770.78</v>
      </c>
      <c r="D2079" s="77">
        <v>48.8</v>
      </c>
      <c r="E2079" s="77">
        <v>18853.900000000001</v>
      </c>
    </row>
    <row r="2080" spans="1:5" x14ac:dyDescent="0.25">
      <c r="A2080" s="22">
        <v>48.85</v>
      </c>
      <c r="B2080" s="22">
        <v>3763.57</v>
      </c>
      <c r="D2080" s="77">
        <v>48.85</v>
      </c>
      <c r="E2080" s="77">
        <v>18817.849999999999</v>
      </c>
    </row>
    <row r="2081" spans="1:5" x14ac:dyDescent="0.25">
      <c r="A2081" s="22">
        <v>48.9</v>
      </c>
      <c r="B2081" s="22">
        <v>3756.38</v>
      </c>
      <c r="D2081" s="77">
        <v>48.9</v>
      </c>
      <c r="E2081" s="77">
        <v>18781.900000000001</v>
      </c>
    </row>
    <row r="2082" spans="1:5" x14ac:dyDescent="0.25">
      <c r="A2082" s="22">
        <v>48.95</v>
      </c>
      <c r="B2082" s="22">
        <v>3749.2</v>
      </c>
      <c r="D2082" s="77">
        <v>48.95</v>
      </c>
      <c r="E2082" s="77">
        <v>18746</v>
      </c>
    </row>
    <row r="2083" spans="1:5" x14ac:dyDescent="0.25">
      <c r="A2083" s="22">
        <v>49</v>
      </c>
      <c r="B2083" s="22">
        <v>3742.03</v>
      </c>
      <c r="D2083" s="77">
        <v>49</v>
      </c>
      <c r="E2083" s="77">
        <v>18710.150000000001</v>
      </c>
    </row>
    <row r="2084" spans="1:5" x14ac:dyDescent="0.25">
      <c r="A2084" s="22">
        <v>49.05</v>
      </c>
      <c r="B2084" s="22">
        <v>3734.88</v>
      </c>
      <c r="D2084" s="77">
        <v>49.05</v>
      </c>
      <c r="E2084" s="77">
        <v>18674.400000000001</v>
      </c>
    </row>
    <row r="2085" spans="1:5" x14ac:dyDescent="0.25">
      <c r="A2085" s="22">
        <v>49.1</v>
      </c>
      <c r="B2085" s="22">
        <v>3727.75</v>
      </c>
      <c r="D2085" s="77">
        <v>49.1</v>
      </c>
      <c r="E2085" s="77">
        <v>18638.75</v>
      </c>
    </row>
    <row r="2086" spans="1:5" x14ac:dyDescent="0.25">
      <c r="A2086" s="22">
        <v>49.15</v>
      </c>
      <c r="B2086" s="22">
        <v>3720.64</v>
      </c>
      <c r="D2086" s="77">
        <v>49.15</v>
      </c>
      <c r="E2086" s="77">
        <v>18603.2</v>
      </c>
    </row>
    <row r="2087" spans="1:5" x14ac:dyDescent="0.25">
      <c r="A2087" s="22">
        <v>49.2</v>
      </c>
      <c r="B2087" s="22">
        <v>3713.53</v>
      </c>
      <c r="D2087" s="77">
        <v>49.2</v>
      </c>
      <c r="E2087" s="77">
        <v>18567.650000000001</v>
      </c>
    </row>
    <row r="2088" spans="1:5" x14ac:dyDescent="0.25">
      <c r="A2088" s="22">
        <v>49.25</v>
      </c>
      <c r="B2088" s="22">
        <v>3706.45</v>
      </c>
      <c r="D2088" s="77">
        <v>49.25</v>
      </c>
      <c r="E2088" s="77">
        <v>18532.25</v>
      </c>
    </row>
    <row r="2089" spans="1:5" x14ac:dyDescent="0.25">
      <c r="A2089" s="22">
        <v>49.3</v>
      </c>
      <c r="B2089" s="22">
        <v>3699.38</v>
      </c>
      <c r="D2089" s="77">
        <v>49.3</v>
      </c>
      <c r="E2089" s="77">
        <v>18496.900000000001</v>
      </c>
    </row>
    <row r="2090" spans="1:5" x14ac:dyDescent="0.25">
      <c r="A2090" s="22">
        <v>49.35</v>
      </c>
      <c r="B2090" s="22">
        <v>3692.32</v>
      </c>
      <c r="D2090" s="77">
        <v>49.35</v>
      </c>
      <c r="E2090" s="77">
        <v>18461.599999999999</v>
      </c>
    </row>
    <row r="2091" spans="1:5" x14ac:dyDescent="0.25">
      <c r="A2091" s="22">
        <v>49.4</v>
      </c>
      <c r="B2091" s="22">
        <v>3685.28</v>
      </c>
      <c r="D2091" s="77">
        <v>49.4</v>
      </c>
      <c r="E2091" s="77">
        <v>18426.400000000001</v>
      </c>
    </row>
    <row r="2092" spans="1:5" x14ac:dyDescent="0.25">
      <c r="A2092" s="22">
        <v>49.45</v>
      </c>
      <c r="B2092" s="22">
        <v>3678.26</v>
      </c>
      <c r="D2092" s="77">
        <v>49.45</v>
      </c>
      <c r="E2092" s="77">
        <v>18391.3</v>
      </c>
    </row>
    <row r="2093" spans="1:5" x14ac:dyDescent="0.25">
      <c r="A2093" s="22">
        <v>49.5</v>
      </c>
      <c r="B2093" s="22">
        <v>3671.25</v>
      </c>
      <c r="D2093" s="77">
        <v>49.5</v>
      </c>
      <c r="E2093" s="77">
        <v>18356.25</v>
      </c>
    </row>
    <row r="2094" spans="1:5" x14ac:dyDescent="0.25">
      <c r="A2094" s="22">
        <v>49.55</v>
      </c>
      <c r="B2094" s="22">
        <v>3664.26</v>
      </c>
      <c r="D2094" s="77">
        <v>49.55</v>
      </c>
      <c r="E2094" s="77">
        <v>18321.3</v>
      </c>
    </row>
    <row r="2095" spans="1:5" x14ac:dyDescent="0.25">
      <c r="A2095" s="22">
        <v>49.6</v>
      </c>
      <c r="B2095" s="22">
        <v>3657.28</v>
      </c>
      <c r="D2095" s="77">
        <v>49.6</v>
      </c>
      <c r="E2095" s="77">
        <v>18286.400000000001</v>
      </c>
    </row>
    <row r="2096" spans="1:5" x14ac:dyDescent="0.25">
      <c r="A2096" s="22">
        <v>49.65</v>
      </c>
      <c r="B2096" s="22">
        <v>3650.32</v>
      </c>
      <c r="D2096" s="77">
        <v>49.65</v>
      </c>
      <c r="E2096" s="77">
        <v>18251.599999999999</v>
      </c>
    </row>
    <row r="2097" spans="1:5" x14ac:dyDescent="0.25">
      <c r="A2097" s="22">
        <v>49.7</v>
      </c>
      <c r="B2097" s="22">
        <v>3643.37</v>
      </c>
      <c r="D2097" s="77">
        <v>49.7</v>
      </c>
      <c r="E2097" s="77">
        <v>18216.849999999999</v>
      </c>
    </row>
    <row r="2098" spans="1:5" x14ac:dyDescent="0.25">
      <c r="A2098" s="22">
        <v>49.75</v>
      </c>
      <c r="B2098" s="22">
        <v>3636.44</v>
      </c>
      <c r="D2098" s="77">
        <v>49.75</v>
      </c>
      <c r="E2098" s="77">
        <v>18182.2</v>
      </c>
    </row>
    <row r="2099" spans="1:5" x14ac:dyDescent="0.25">
      <c r="A2099" s="22">
        <v>49.8</v>
      </c>
      <c r="B2099" s="22">
        <v>3629.52</v>
      </c>
      <c r="D2099" s="77">
        <v>49.8</v>
      </c>
      <c r="E2099" s="77">
        <v>18147.599999999999</v>
      </c>
    </row>
    <row r="2100" spans="1:5" x14ac:dyDescent="0.25">
      <c r="A2100" s="22">
        <v>49.85</v>
      </c>
      <c r="B2100" s="22">
        <v>3622.62</v>
      </c>
      <c r="D2100" s="77">
        <v>49.85</v>
      </c>
      <c r="E2100" s="77">
        <v>18113.099999999999</v>
      </c>
    </row>
    <row r="2101" spans="1:5" x14ac:dyDescent="0.25">
      <c r="A2101" s="22">
        <v>49.9</v>
      </c>
      <c r="B2101" s="22">
        <v>3615.73</v>
      </c>
      <c r="D2101" s="77">
        <v>49.9</v>
      </c>
      <c r="E2101" s="77">
        <v>18078.650000000001</v>
      </c>
    </row>
    <row r="2102" spans="1:5" x14ac:dyDescent="0.25">
      <c r="A2102" s="22">
        <v>49.95</v>
      </c>
      <c r="B2102" s="22">
        <v>3608.86</v>
      </c>
      <c r="D2102" s="77">
        <v>49.95</v>
      </c>
      <c r="E2102" s="77">
        <v>18044.3</v>
      </c>
    </row>
    <row r="2103" spans="1:5" x14ac:dyDescent="0.25">
      <c r="A2103" s="22">
        <v>50</v>
      </c>
      <c r="B2103" s="22">
        <v>3602</v>
      </c>
      <c r="D2103" s="77">
        <v>50</v>
      </c>
      <c r="E2103" s="77">
        <v>18010</v>
      </c>
    </row>
    <row r="2104" spans="1:5" x14ac:dyDescent="0.25">
      <c r="A2104" s="22">
        <v>50.05</v>
      </c>
      <c r="B2104" s="22">
        <v>3595.16</v>
      </c>
      <c r="D2104" s="77">
        <v>50.05</v>
      </c>
      <c r="E2104" s="77">
        <v>17975.8</v>
      </c>
    </row>
    <row r="2105" spans="1:5" x14ac:dyDescent="0.25">
      <c r="A2105" s="22">
        <v>50.1</v>
      </c>
      <c r="B2105" s="22">
        <v>3588.33</v>
      </c>
      <c r="D2105" s="77">
        <v>50.1</v>
      </c>
      <c r="E2105" s="77">
        <v>17941.650000000001</v>
      </c>
    </row>
    <row r="2106" spans="1:5" x14ac:dyDescent="0.25">
      <c r="A2106" s="22">
        <v>50.15</v>
      </c>
      <c r="B2106" s="22">
        <v>3581.52</v>
      </c>
      <c r="D2106" s="77">
        <v>50.15</v>
      </c>
      <c r="E2106" s="77">
        <v>17907.599999999999</v>
      </c>
    </row>
    <row r="2107" spans="1:5" x14ac:dyDescent="0.25">
      <c r="A2107" s="22">
        <v>50.2</v>
      </c>
      <c r="B2107" s="22">
        <v>3574.72</v>
      </c>
      <c r="D2107" s="77">
        <v>50.2</v>
      </c>
      <c r="E2107" s="77">
        <v>17873.599999999999</v>
      </c>
    </row>
    <row r="2108" spans="1:5" x14ac:dyDescent="0.25">
      <c r="A2108" s="22">
        <v>50.25</v>
      </c>
      <c r="B2108" s="22">
        <v>3567.94</v>
      </c>
      <c r="D2108" s="77">
        <v>50.25</v>
      </c>
      <c r="E2108" s="77">
        <v>17839.7</v>
      </c>
    </row>
    <row r="2109" spans="1:5" x14ac:dyDescent="0.25">
      <c r="A2109" s="22">
        <v>50.3</v>
      </c>
      <c r="B2109" s="22">
        <v>3561.17</v>
      </c>
      <c r="D2109" s="77">
        <v>50.3</v>
      </c>
      <c r="E2109" s="77">
        <v>17805.849999999999</v>
      </c>
    </row>
    <row r="2110" spans="1:5" x14ac:dyDescent="0.25">
      <c r="A2110" s="22">
        <v>50.35</v>
      </c>
      <c r="B2110" s="22">
        <v>3554.41</v>
      </c>
      <c r="D2110" s="77">
        <v>50.35</v>
      </c>
      <c r="E2110" s="77">
        <v>17772.05</v>
      </c>
    </row>
    <row r="2111" spans="1:5" x14ac:dyDescent="0.25">
      <c r="A2111" s="22">
        <v>50.4</v>
      </c>
      <c r="B2111" s="22">
        <v>3547.67</v>
      </c>
      <c r="D2111" s="77">
        <v>50.4</v>
      </c>
      <c r="E2111" s="77">
        <v>17738.349999999999</v>
      </c>
    </row>
    <row r="2112" spans="1:5" x14ac:dyDescent="0.25">
      <c r="A2112" s="22">
        <v>50.45</v>
      </c>
      <c r="B2112" s="22">
        <v>3540.95</v>
      </c>
      <c r="D2112" s="77">
        <v>50.45</v>
      </c>
      <c r="E2112" s="77">
        <v>17704.75</v>
      </c>
    </row>
    <row r="2113" spans="1:5" x14ac:dyDescent="0.25">
      <c r="A2113" s="22">
        <v>50.5</v>
      </c>
      <c r="B2113" s="22">
        <v>3534.24</v>
      </c>
      <c r="D2113" s="77">
        <v>50.5</v>
      </c>
      <c r="E2113" s="77">
        <v>17671.2</v>
      </c>
    </row>
    <row r="2114" spans="1:5" x14ac:dyDescent="0.25">
      <c r="A2114" s="22">
        <v>50.55</v>
      </c>
      <c r="B2114" s="22">
        <v>3527.54</v>
      </c>
      <c r="D2114" s="77">
        <v>50.55</v>
      </c>
      <c r="E2114" s="77">
        <v>17637.7</v>
      </c>
    </row>
    <row r="2115" spans="1:5" x14ac:dyDescent="0.25">
      <c r="A2115" s="22">
        <v>50.6</v>
      </c>
      <c r="B2115" s="22">
        <v>3520.86</v>
      </c>
      <c r="D2115" s="77">
        <v>50.6</v>
      </c>
      <c r="E2115" s="77">
        <v>17604.3</v>
      </c>
    </row>
    <row r="2116" spans="1:5" x14ac:dyDescent="0.25">
      <c r="A2116" s="22">
        <v>50.65</v>
      </c>
      <c r="B2116" s="22">
        <v>3514.2</v>
      </c>
      <c r="D2116" s="77">
        <v>50.65</v>
      </c>
      <c r="E2116" s="77">
        <v>17571</v>
      </c>
    </row>
    <row r="2117" spans="1:5" x14ac:dyDescent="0.25">
      <c r="A2117" s="22">
        <v>50.7</v>
      </c>
      <c r="B2117" s="22">
        <v>3507.54</v>
      </c>
      <c r="D2117" s="77">
        <v>50.7</v>
      </c>
      <c r="E2117" s="77">
        <v>17537.7</v>
      </c>
    </row>
    <row r="2118" spans="1:5" x14ac:dyDescent="0.25">
      <c r="A2118" s="22">
        <v>50.75</v>
      </c>
      <c r="B2118" s="22">
        <v>3500.91</v>
      </c>
      <c r="D2118" s="77">
        <v>50.75</v>
      </c>
      <c r="E2118" s="77">
        <v>17504.55</v>
      </c>
    </row>
    <row r="2119" spans="1:5" x14ac:dyDescent="0.25">
      <c r="A2119" s="22">
        <v>50.8</v>
      </c>
      <c r="B2119" s="22">
        <v>3494.28</v>
      </c>
      <c r="D2119" s="77">
        <v>50.8</v>
      </c>
      <c r="E2119" s="77">
        <v>17471.400000000001</v>
      </c>
    </row>
    <row r="2120" spans="1:5" x14ac:dyDescent="0.25">
      <c r="A2120" s="22">
        <v>50.85</v>
      </c>
      <c r="B2120" s="22">
        <v>3487.68</v>
      </c>
      <c r="D2120" s="77">
        <v>50.85</v>
      </c>
      <c r="E2120" s="77">
        <v>17438.400000000001</v>
      </c>
    </row>
    <row r="2121" spans="1:5" x14ac:dyDescent="0.25">
      <c r="A2121" s="22">
        <v>50.9</v>
      </c>
      <c r="B2121" s="22">
        <v>3481.08</v>
      </c>
      <c r="D2121" s="77">
        <v>50.9</v>
      </c>
      <c r="E2121" s="77">
        <v>17405.400000000001</v>
      </c>
    </row>
    <row r="2122" spans="1:5" x14ac:dyDescent="0.25">
      <c r="A2122" s="22">
        <v>50.95</v>
      </c>
      <c r="B2122" s="22">
        <v>3474.5</v>
      </c>
      <c r="D2122" s="77">
        <v>50.95</v>
      </c>
      <c r="E2122" s="77">
        <v>17372.5</v>
      </c>
    </row>
    <row r="2123" spans="1:5" x14ac:dyDescent="0.25">
      <c r="A2123" s="22">
        <v>51</v>
      </c>
      <c r="B2123" s="22">
        <v>3467.93</v>
      </c>
      <c r="D2123" s="77">
        <v>51</v>
      </c>
      <c r="E2123" s="77">
        <v>17339.650000000001</v>
      </c>
    </row>
    <row r="2124" spans="1:5" x14ac:dyDescent="0.25">
      <c r="A2124" s="22">
        <v>51.05</v>
      </c>
      <c r="B2124" s="22">
        <v>3461.38</v>
      </c>
      <c r="D2124" s="77">
        <v>51.05</v>
      </c>
      <c r="E2124" s="77">
        <v>17306.900000000001</v>
      </c>
    </row>
    <row r="2125" spans="1:5" x14ac:dyDescent="0.25">
      <c r="A2125" s="22">
        <v>51.1</v>
      </c>
      <c r="B2125" s="22">
        <v>3454.85</v>
      </c>
      <c r="D2125" s="77">
        <v>51.1</v>
      </c>
      <c r="E2125" s="77">
        <v>17274.25</v>
      </c>
    </row>
    <row r="2126" spans="1:5" x14ac:dyDescent="0.25">
      <c r="A2126" s="22">
        <v>51.15</v>
      </c>
      <c r="B2126" s="22">
        <v>3448.32</v>
      </c>
      <c r="D2126" s="77">
        <v>51.15</v>
      </c>
      <c r="E2126" s="77">
        <v>17241.599999999999</v>
      </c>
    </row>
    <row r="2127" spans="1:5" x14ac:dyDescent="0.25">
      <c r="A2127" s="22">
        <v>51.2</v>
      </c>
      <c r="B2127" s="22">
        <v>3441.81</v>
      </c>
      <c r="D2127" s="77">
        <v>51.2</v>
      </c>
      <c r="E2127" s="77">
        <v>17209.05</v>
      </c>
    </row>
    <row r="2128" spans="1:5" x14ac:dyDescent="0.25">
      <c r="A2128" s="22">
        <v>51.25</v>
      </c>
      <c r="B2128" s="22">
        <v>3435.32</v>
      </c>
      <c r="D2128" s="77">
        <v>51.25</v>
      </c>
      <c r="E2128" s="77">
        <v>17176.599999999999</v>
      </c>
    </row>
    <row r="2129" spans="1:5" x14ac:dyDescent="0.25">
      <c r="A2129" s="22">
        <v>51.3</v>
      </c>
      <c r="B2129" s="22">
        <v>3428.84</v>
      </c>
      <c r="D2129" s="77">
        <v>51.3</v>
      </c>
      <c r="E2129" s="77">
        <v>17144.2</v>
      </c>
    </row>
    <row r="2130" spans="1:5" x14ac:dyDescent="0.25">
      <c r="A2130" s="22">
        <v>51.35</v>
      </c>
      <c r="B2130" s="22">
        <v>3422.37</v>
      </c>
      <c r="D2130" s="77">
        <v>51.35</v>
      </c>
      <c r="E2130" s="77">
        <v>17111.849999999999</v>
      </c>
    </row>
    <row r="2131" spans="1:5" x14ac:dyDescent="0.25">
      <c r="A2131" s="22">
        <v>51.4</v>
      </c>
      <c r="B2131" s="22">
        <v>3415.92</v>
      </c>
      <c r="D2131" s="77">
        <v>51.4</v>
      </c>
      <c r="E2131" s="77">
        <v>17079.599999999999</v>
      </c>
    </row>
    <row r="2132" spans="1:5" x14ac:dyDescent="0.25">
      <c r="A2132" s="22">
        <v>51.45</v>
      </c>
      <c r="B2132" s="22">
        <v>3409.48</v>
      </c>
      <c r="D2132" s="77">
        <v>51.45</v>
      </c>
      <c r="E2132" s="77">
        <v>17047.400000000001</v>
      </c>
    </row>
    <row r="2133" spans="1:5" x14ac:dyDescent="0.25">
      <c r="A2133" s="22">
        <v>51.5</v>
      </c>
      <c r="B2133" s="22">
        <v>3403.05</v>
      </c>
      <c r="D2133" s="77">
        <v>51.5</v>
      </c>
      <c r="E2133" s="77">
        <v>17015.25</v>
      </c>
    </row>
    <row r="2134" spans="1:5" x14ac:dyDescent="0.25">
      <c r="A2134" s="22">
        <v>51.55</v>
      </c>
      <c r="B2134" s="22">
        <v>3396.64</v>
      </c>
      <c r="D2134" s="77">
        <v>51.55</v>
      </c>
      <c r="E2134" s="77">
        <v>16983.2</v>
      </c>
    </row>
    <row r="2135" spans="1:5" x14ac:dyDescent="0.25">
      <c r="A2135" s="22">
        <v>51.6</v>
      </c>
      <c r="B2135" s="22">
        <v>3390.24</v>
      </c>
      <c r="D2135" s="77">
        <v>51.6</v>
      </c>
      <c r="E2135" s="77">
        <v>16951.2</v>
      </c>
    </row>
    <row r="2136" spans="1:5" x14ac:dyDescent="0.25">
      <c r="A2136" s="22">
        <v>51.65</v>
      </c>
      <c r="B2136" s="22">
        <v>3383.86</v>
      </c>
      <c r="D2136" s="77">
        <v>51.65</v>
      </c>
      <c r="E2136" s="77">
        <v>16919.3</v>
      </c>
    </row>
    <row r="2137" spans="1:5" x14ac:dyDescent="0.25">
      <c r="A2137" s="22">
        <v>51.7</v>
      </c>
      <c r="B2137" s="22">
        <v>3377.49</v>
      </c>
      <c r="D2137" s="77">
        <v>51.7</v>
      </c>
      <c r="E2137" s="77">
        <v>16887.45</v>
      </c>
    </row>
    <row r="2138" spans="1:5" x14ac:dyDescent="0.25">
      <c r="A2138" s="22">
        <v>51.75</v>
      </c>
      <c r="B2138" s="22">
        <v>3371.13</v>
      </c>
      <c r="D2138" s="77">
        <v>51.75</v>
      </c>
      <c r="E2138" s="77">
        <v>16855.650000000001</v>
      </c>
    </row>
    <row r="2139" spans="1:5" x14ac:dyDescent="0.25">
      <c r="A2139" s="22">
        <v>51.8</v>
      </c>
      <c r="B2139" s="22">
        <v>3364.79</v>
      </c>
      <c r="D2139" s="77">
        <v>51.8</v>
      </c>
      <c r="E2139" s="77">
        <v>16823.95</v>
      </c>
    </row>
    <row r="2140" spans="1:5" x14ac:dyDescent="0.25">
      <c r="A2140" s="22">
        <v>51.85</v>
      </c>
      <c r="B2140" s="22">
        <v>3358.46</v>
      </c>
      <c r="D2140" s="77">
        <v>51.85</v>
      </c>
      <c r="E2140" s="77">
        <v>16792.3</v>
      </c>
    </row>
    <row r="2141" spans="1:5" x14ac:dyDescent="0.25">
      <c r="A2141" s="22">
        <v>51.9</v>
      </c>
      <c r="B2141" s="22">
        <v>3352.14</v>
      </c>
      <c r="D2141" s="77">
        <v>51.9</v>
      </c>
      <c r="E2141" s="77">
        <v>16760.7</v>
      </c>
    </row>
    <row r="2142" spans="1:5" x14ac:dyDescent="0.25">
      <c r="A2142" s="22">
        <v>51.95</v>
      </c>
      <c r="B2142" s="22">
        <v>3345.84</v>
      </c>
      <c r="D2142" s="77">
        <v>51.95</v>
      </c>
      <c r="E2142" s="77">
        <v>16729.2</v>
      </c>
    </row>
    <row r="2143" spans="1:5" x14ac:dyDescent="0.25">
      <c r="A2143" s="22">
        <v>52</v>
      </c>
      <c r="B2143" s="22">
        <v>3339.55</v>
      </c>
      <c r="D2143" s="77">
        <v>52</v>
      </c>
      <c r="E2143" s="77">
        <v>16697.75</v>
      </c>
    </row>
    <row r="2144" spans="1:5" x14ac:dyDescent="0.25">
      <c r="A2144" s="22">
        <v>52.05</v>
      </c>
      <c r="B2144" s="22">
        <v>3333.28</v>
      </c>
      <c r="D2144" s="77">
        <v>52.05</v>
      </c>
      <c r="E2144" s="77">
        <v>16666.400000000001</v>
      </c>
    </row>
    <row r="2145" spans="1:5" x14ac:dyDescent="0.25">
      <c r="A2145" s="22">
        <v>52.1</v>
      </c>
      <c r="B2145" s="22">
        <v>3327.02</v>
      </c>
      <c r="D2145" s="77">
        <v>52.1</v>
      </c>
      <c r="E2145" s="77">
        <v>16635.099999999999</v>
      </c>
    </row>
    <row r="2146" spans="1:5" x14ac:dyDescent="0.25">
      <c r="A2146" s="22">
        <v>52.15</v>
      </c>
      <c r="B2146" s="22">
        <v>3320.77</v>
      </c>
      <c r="D2146" s="77">
        <v>52.15</v>
      </c>
      <c r="E2146" s="77">
        <v>16603.849999999999</v>
      </c>
    </row>
    <row r="2147" spans="1:5" x14ac:dyDescent="0.25">
      <c r="A2147" s="22">
        <v>52.2</v>
      </c>
      <c r="B2147" s="22">
        <v>3314.54</v>
      </c>
      <c r="D2147" s="77">
        <v>52.2</v>
      </c>
      <c r="E2147" s="77">
        <v>16572.7</v>
      </c>
    </row>
    <row r="2148" spans="1:5" x14ac:dyDescent="0.25">
      <c r="A2148" s="22">
        <v>52.25</v>
      </c>
      <c r="B2148" s="22">
        <v>3308.32</v>
      </c>
      <c r="D2148" s="77">
        <v>52.25</v>
      </c>
      <c r="E2148" s="77">
        <v>16541.599999999999</v>
      </c>
    </row>
    <row r="2149" spans="1:5" x14ac:dyDescent="0.25">
      <c r="A2149" s="22">
        <v>52.3</v>
      </c>
      <c r="B2149" s="22">
        <v>3302.11</v>
      </c>
      <c r="D2149" s="77">
        <v>52.3</v>
      </c>
      <c r="E2149" s="77">
        <v>16510.55</v>
      </c>
    </row>
    <row r="2150" spans="1:5" x14ac:dyDescent="0.25">
      <c r="A2150" s="22">
        <v>52.35</v>
      </c>
      <c r="B2150" s="22">
        <v>3295.91</v>
      </c>
      <c r="D2150" s="77">
        <v>52.35</v>
      </c>
      <c r="E2150" s="77">
        <v>16479.55</v>
      </c>
    </row>
    <row r="2151" spans="1:5" x14ac:dyDescent="0.25">
      <c r="A2151" s="22">
        <v>52.4</v>
      </c>
      <c r="B2151" s="22">
        <v>3289.73</v>
      </c>
      <c r="D2151" s="77">
        <v>52.4</v>
      </c>
      <c r="E2151" s="77">
        <v>16448.650000000001</v>
      </c>
    </row>
    <row r="2152" spans="1:5" x14ac:dyDescent="0.25">
      <c r="A2152" s="22">
        <v>52.45</v>
      </c>
      <c r="B2152" s="22">
        <v>3283.57</v>
      </c>
      <c r="D2152" s="77">
        <v>52.45</v>
      </c>
      <c r="E2152" s="77">
        <v>16417.849999999999</v>
      </c>
    </row>
    <row r="2153" spans="1:5" x14ac:dyDescent="0.25">
      <c r="A2153" s="22">
        <v>52.5</v>
      </c>
      <c r="B2153" s="22">
        <v>3277.41</v>
      </c>
      <c r="D2153" s="77">
        <v>52.5</v>
      </c>
      <c r="E2153" s="77">
        <v>16387.05</v>
      </c>
    </row>
    <row r="2154" spans="1:5" x14ac:dyDescent="0.25">
      <c r="A2154" s="22">
        <v>52.55</v>
      </c>
      <c r="B2154" s="22">
        <v>3271.27</v>
      </c>
      <c r="D2154" s="77">
        <v>52.55</v>
      </c>
      <c r="E2154" s="77">
        <v>16356.35</v>
      </c>
    </row>
    <row r="2155" spans="1:5" x14ac:dyDescent="0.25">
      <c r="A2155" s="22">
        <v>52.6</v>
      </c>
      <c r="B2155" s="22">
        <v>3265.14</v>
      </c>
      <c r="D2155" s="77">
        <v>52.6</v>
      </c>
      <c r="E2155" s="77">
        <v>16325.7</v>
      </c>
    </row>
    <row r="2156" spans="1:5" x14ac:dyDescent="0.25">
      <c r="A2156" s="22">
        <v>52.65</v>
      </c>
      <c r="B2156" s="22">
        <v>3259.03</v>
      </c>
      <c r="D2156" s="77">
        <v>52.65</v>
      </c>
      <c r="E2156" s="77">
        <v>16295.15</v>
      </c>
    </row>
    <row r="2157" spans="1:5" x14ac:dyDescent="0.25">
      <c r="A2157" s="22">
        <v>52.7</v>
      </c>
      <c r="B2157" s="22">
        <v>3252.93</v>
      </c>
      <c r="D2157" s="77">
        <v>52.7</v>
      </c>
      <c r="E2157" s="77">
        <v>16264.65</v>
      </c>
    </row>
    <row r="2158" spans="1:5" x14ac:dyDescent="0.25">
      <c r="A2158" s="22">
        <v>52.75</v>
      </c>
      <c r="B2158" s="22">
        <v>3246.84</v>
      </c>
      <c r="D2158" s="77">
        <v>52.75</v>
      </c>
      <c r="E2158" s="77">
        <v>16234.2</v>
      </c>
    </row>
    <row r="2159" spans="1:5" x14ac:dyDescent="0.25">
      <c r="A2159" s="22">
        <v>52.8</v>
      </c>
      <c r="B2159" s="22">
        <v>3240.76</v>
      </c>
      <c r="D2159" s="77">
        <v>52.8</v>
      </c>
      <c r="E2159" s="77">
        <v>16203.8</v>
      </c>
    </row>
    <row r="2160" spans="1:5" x14ac:dyDescent="0.25">
      <c r="A2160" s="22">
        <v>52.85</v>
      </c>
      <c r="B2160" s="22">
        <v>3234.7</v>
      </c>
      <c r="D2160" s="77">
        <v>52.85</v>
      </c>
      <c r="E2160" s="77">
        <v>16173.5</v>
      </c>
    </row>
    <row r="2161" spans="1:5" x14ac:dyDescent="0.25">
      <c r="A2161" s="22">
        <v>52.9</v>
      </c>
      <c r="B2161" s="22">
        <v>3228.65</v>
      </c>
      <c r="D2161" s="77">
        <v>52.9</v>
      </c>
      <c r="E2161" s="77">
        <v>16143.25</v>
      </c>
    </row>
    <row r="2162" spans="1:5" x14ac:dyDescent="0.25">
      <c r="A2162" s="22">
        <v>52.95</v>
      </c>
      <c r="B2162" s="22">
        <v>3222.61</v>
      </c>
      <c r="D2162" s="77">
        <v>52.95</v>
      </c>
      <c r="E2162" s="77">
        <v>16113.05</v>
      </c>
    </row>
    <row r="2163" spans="1:5" x14ac:dyDescent="0.25">
      <c r="A2163" s="22">
        <v>53</v>
      </c>
      <c r="B2163" s="22">
        <v>3216.59</v>
      </c>
      <c r="D2163" s="77">
        <v>53</v>
      </c>
      <c r="E2163" s="77">
        <v>16082.95</v>
      </c>
    </row>
    <row r="2164" spans="1:5" x14ac:dyDescent="0.25">
      <c r="A2164" s="22">
        <v>53.05</v>
      </c>
      <c r="B2164" s="22">
        <v>3210.58</v>
      </c>
      <c r="D2164" s="77">
        <v>53.05</v>
      </c>
      <c r="E2164" s="77">
        <v>16052.9</v>
      </c>
    </row>
    <row r="2165" spans="1:5" x14ac:dyDescent="0.25">
      <c r="A2165" s="22">
        <v>53.1</v>
      </c>
      <c r="B2165" s="22">
        <v>3204.58</v>
      </c>
      <c r="D2165" s="77">
        <v>53.1</v>
      </c>
      <c r="E2165" s="77">
        <v>16022.9</v>
      </c>
    </row>
    <row r="2166" spans="1:5" x14ac:dyDescent="0.25">
      <c r="A2166" s="22">
        <v>53.15</v>
      </c>
      <c r="B2166" s="22">
        <v>3198.6</v>
      </c>
      <c r="D2166" s="77">
        <v>53.15</v>
      </c>
      <c r="E2166" s="77">
        <v>15993</v>
      </c>
    </row>
    <row r="2167" spans="1:5" x14ac:dyDescent="0.25">
      <c r="A2167" s="22">
        <v>53.2</v>
      </c>
      <c r="B2167" s="22">
        <v>3192.62</v>
      </c>
      <c r="D2167" s="77">
        <v>53.2</v>
      </c>
      <c r="E2167" s="77">
        <v>15963.1</v>
      </c>
    </row>
    <row r="2168" spans="1:5" x14ac:dyDescent="0.25">
      <c r="A2168" s="22">
        <v>53.25</v>
      </c>
      <c r="B2168" s="22">
        <v>3186.66</v>
      </c>
      <c r="D2168" s="77">
        <v>53.25</v>
      </c>
      <c r="E2168" s="77">
        <v>15933.3</v>
      </c>
    </row>
    <row r="2169" spans="1:5" x14ac:dyDescent="0.25">
      <c r="A2169" s="22">
        <v>53.3</v>
      </c>
      <c r="B2169" s="22">
        <v>3180.72</v>
      </c>
      <c r="D2169" s="77">
        <v>53.3</v>
      </c>
      <c r="E2169" s="77">
        <v>15903.6</v>
      </c>
    </row>
    <row r="2170" spans="1:5" x14ac:dyDescent="0.25">
      <c r="A2170" s="22">
        <v>53.35</v>
      </c>
      <c r="B2170" s="22">
        <v>3174.78</v>
      </c>
      <c r="D2170" s="77">
        <v>53.35</v>
      </c>
      <c r="E2170" s="77">
        <v>15873.9</v>
      </c>
    </row>
    <row r="2171" spans="1:5" x14ac:dyDescent="0.25">
      <c r="A2171" s="22">
        <v>53.4</v>
      </c>
      <c r="B2171" s="22">
        <v>3168.86</v>
      </c>
      <c r="D2171" s="77">
        <v>53.4</v>
      </c>
      <c r="E2171" s="77">
        <v>15844.3</v>
      </c>
    </row>
    <row r="2172" spans="1:5" x14ac:dyDescent="0.25">
      <c r="A2172" s="22">
        <v>53.45</v>
      </c>
      <c r="B2172" s="22">
        <v>3162.95</v>
      </c>
      <c r="D2172" s="77">
        <v>53.45</v>
      </c>
      <c r="E2172" s="77">
        <v>15814.75</v>
      </c>
    </row>
    <row r="2173" spans="1:5" x14ac:dyDescent="0.25">
      <c r="A2173" s="22">
        <v>53.5</v>
      </c>
      <c r="B2173" s="22">
        <v>3157.06</v>
      </c>
      <c r="D2173" s="77">
        <v>53.5</v>
      </c>
      <c r="E2173" s="77">
        <v>15785.3</v>
      </c>
    </row>
    <row r="2174" spans="1:5" x14ac:dyDescent="0.25">
      <c r="A2174" s="22">
        <v>53.55</v>
      </c>
      <c r="B2174" s="22">
        <v>3151.18</v>
      </c>
      <c r="D2174" s="77">
        <v>53.55</v>
      </c>
      <c r="E2174" s="77">
        <v>15755.9</v>
      </c>
    </row>
    <row r="2175" spans="1:5" x14ac:dyDescent="0.25">
      <c r="A2175" s="22">
        <v>53.6</v>
      </c>
      <c r="B2175" s="22">
        <v>3145.3</v>
      </c>
      <c r="D2175" s="77">
        <v>53.6</v>
      </c>
      <c r="E2175" s="77">
        <v>15726.5</v>
      </c>
    </row>
    <row r="2176" spans="1:5" x14ac:dyDescent="0.25">
      <c r="A2176" s="22">
        <v>53.65</v>
      </c>
      <c r="B2176" s="22">
        <v>3139.45</v>
      </c>
      <c r="D2176" s="77">
        <v>53.65</v>
      </c>
      <c r="E2176" s="77">
        <v>15697.25</v>
      </c>
    </row>
    <row r="2177" spans="1:5" x14ac:dyDescent="0.25">
      <c r="A2177" s="22">
        <v>53.7</v>
      </c>
      <c r="B2177" s="22">
        <v>3133.6</v>
      </c>
      <c r="D2177" s="77">
        <v>53.7</v>
      </c>
      <c r="E2177" s="77">
        <v>15668</v>
      </c>
    </row>
    <row r="2178" spans="1:5" x14ac:dyDescent="0.25">
      <c r="A2178" s="22">
        <v>53.75</v>
      </c>
      <c r="B2178" s="22">
        <v>3127.77</v>
      </c>
      <c r="D2178" s="77">
        <v>53.75</v>
      </c>
      <c r="E2178" s="77">
        <v>15638.85</v>
      </c>
    </row>
    <row r="2179" spans="1:5" x14ac:dyDescent="0.25">
      <c r="A2179" s="22">
        <v>53.8</v>
      </c>
      <c r="B2179" s="22">
        <v>3121.95</v>
      </c>
      <c r="D2179" s="77">
        <v>53.8</v>
      </c>
      <c r="E2179" s="77">
        <v>15609.75</v>
      </c>
    </row>
    <row r="2180" spans="1:5" x14ac:dyDescent="0.25">
      <c r="A2180" s="22">
        <v>53.85</v>
      </c>
      <c r="B2180" s="22">
        <v>3116.14</v>
      </c>
      <c r="D2180" s="77">
        <v>53.85</v>
      </c>
      <c r="E2180" s="77">
        <v>15580.7</v>
      </c>
    </row>
    <row r="2181" spans="1:5" x14ac:dyDescent="0.25">
      <c r="A2181" s="22">
        <v>53.9</v>
      </c>
      <c r="B2181" s="22">
        <v>3110.34</v>
      </c>
      <c r="D2181" s="77">
        <v>53.9</v>
      </c>
      <c r="E2181" s="77">
        <v>15551.7</v>
      </c>
    </row>
    <row r="2182" spans="1:5" x14ac:dyDescent="0.25">
      <c r="A2182" s="22">
        <v>53.95</v>
      </c>
      <c r="B2182" s="22">
        <v>3104.56</v>
      </c>
      <c r="D2182" s="77">
        <v>53.95</v>
      </c>
      <c r="E2182" s="77">
        <v>15522.8</v>
      </c>
    </row>
    <row r="2183" spans="1:5" x14ac:dyDescent="0.25">
      <c r="A2183" s="22">
        <v>54</v>
      </c>
      <c r="B2183" s="22">
        <v>3098.79</v>
      </c>
      <c r="D2183" s="77">
        <v>54</v>
      </c>
      <c r="E2183" s="77">
        <v>15493.95</v>
      </c>
    </row>
    <row r="2184" spans="1:5" x14ac:dyDescent="0.25">
      <c r="A2184" s="22">
        <v>54.05</v>
      </c>
      <c r="B2184" s="22">
        <v>3093.03</v>
      </c>
      <c r="D2184" s="77">
        <v>54.05</v>
      </c>
      <c r="E2184" s="77">
        <v>15465.15</v>
      </c>
    </row>
    <row r="2185" spans="1:5" x14ac:dyDescent="0.25">
      <c r="A2185" s="22">
        <v>54.1</v>
      </c>
      <c r="B2185" s="22">
        <v>3087.28</v>
      </c>
      <c r="D2185" s="77">
        <v>54.1</v>
      </c>
      <c r="E2185" s="77">
        <v>15436.4</v>
      </c>
    </row>
    <row r="2186" spans="1:5" x14ac:dyDescent="0.25">
      <c r="A2186" s="22">
        <v>54.15</v>
      </c>
      <c r="B2186" s="22">
        <v>3081.55</v>
      </c>
      <c r="D2186" s="77">
        <v>54.15</v>
      </c>
      <c r="E2186" s="77">
        <v>15407.75</v>
      </c>
    </row>
    <row r="2187" spans="1:5" x14ac:dyDescent="0.25">
      <c r="A2187" s="22">
        <v>54.2</v>
      </c>
      <c r="B2187" s="22">
        <v>3075.82</v>
      </c>
      <c r="D2187" s="77">
        <v>54.2</v>
      </c>
      <c r="E2187" s="77">
        <v>15379.1</v>
      </c>
    </row>
    <row r="2188" spans="1:5" x14ac:dyDescent="0.25">
      <c r="A2188" s="22">
        <v>54.25</v>
      </c>
      <c r="B2188" s="22">
        <v>3070.11</v>
      </c>
      <c r="D2188" s="77">
        <v>54.25</v>
      </c>
      <c r="E2188" s="77">
        <v>15350.55</v>
      </c>
    </row>
    <row r="2189" spans="1:5" x14ac:dyDescent="0.25">
      <c r="A2189" s="22">
        <v>54.3</v>
      </c>
      <c r="B2189" s="22">
        <v>3064.42</v>
      </c>
      <c r="D2189" s="77">
        <v>54.3</v>
      </c>
      <c r="E2189" s="77">
        <v>15322.1</v>
      </c>
    </row>
    <row r="2190" spans="1:5" x14ac:dyDescent="0.25">
      <c r="A2190" s="22">
        <v>54.35</v>
      </c>
      <c r="B2190" s="22">
        <v>3058.73</v>
      </c>
      <c r="D2190" s="77">
        <v>54.35</v>
      </c>
      <c r="E2190" s="77">
        <v>15293.65</v>
      </c>
    </row>
    <row r="2191" spans="1:5" x14ac:dyDescent="0.25">
      <c r="A2191" s="22">
        <v>54.4</v>
      </c>
      <c r="B2191" s="22">
        <v>3053.06</v>
      </c>
      <c r="D2191" s="77">
        <v>54.4</v>
      </c>
      <c r="E2191" s="77">
        <v>15265.3</v>
      </c>
    </row>
    <row r="2192" spans="1:5" x14ac:dyDescent="0.25">
      <c r="A2192" s="22">
        <v>54.45</v>
      </c>
      <c r="B2192" s="22">
        <v>3047.4</v>
      </c>
      <c r="D2192" s="77">
        <v>54.45</v>
      </c>
      <c r="E2192" s="77">
        <v>15237</v>
      </c>
    </row>
    <row r="2193" spans="1:5" x14ac:dyDescent="0.25">
      <c r="A2193" s="22">
        <v>54.5</v>
      </c>
      <c r="B2193" s="22">
        <v>3041.75</v>
      </c>
      <c r="D2193" s="77">
        <v>54.5</v>
      </c>
      <c r="E2193" s="77">
        <v>15208.75</v>
      </c>
    </row>
    <row r="2194" spans="1:5" x14ac:dyDescent="0.25">
      <c r="A2194" s="22">
        <v>54.55</v>
      </c>
      <c r="B2194" s="22">
        <v>3036.11</v>
      </c>
      <c r="D2194" s="77">
        <v>54.55</v>
      </c>
      <c r="E2194" s="77">
        <v>15180.55</v>
      </c>
    </row>
    <row r="2195" spans="1:5" x14ac:dyDescent="0.25">
      <c r="A2195" s="22">
        <v>54.6</v>
      </c>
      <c r="B2195" s="22">
        <v>3030.48</v>
      </c>
      <c r="D2195" s="77">
        <v>54.6</v>
      </c>
      <c r="E2195" s="77">
        <v>15152.4</v>
      </c>
    </row>
    <row r="2196" spans="1:5" x14ac:dyDescent="0.25">
      <c r="A2196" s="22">
        <v>54.65</v>
      </c>
      <c r="B2196" s="22">
        <v>3024.87</v>
      </c>
      <c r="D2196" s="77">
        <v>54.65</v>
      </c>
      <c r="E2196" s="77">
        <v>15124.35</v>
      </c>
    </row>
    <row r="2197" spans="1:5" x14ac:dyDescent="0.25">
      <c r="A2197" s="22">
        <v>54.7</v>
      </c>
      <c r="B2197" s="22">
        <v>3019.27</v>
      </c>
      <c r="D2197" s="77">
        <v>54.7</v>
      </c>
      <c r="E2197" s="77">
        <v>15096.35</v>
      </c>
    </row>
    <row r="2198" spans="1:5" x14ac:dyDescent="0.25">
      <c r="A2198" s="22">
        <v>54.75</v>
      </c>
      <c r="B2198" s="22">
        <v>3013.68</v>
      </c>
      <c r="D2198" s="77">
        <v>54.75</v>
      </c>
      <c r="E2198" s="77">
        <v>15068.4</v>
      </c>
    </row>
    <row r="2199" spans="1:5" x14ac:dyDescent="0.25">
      <c r="A2199" s="22">
        <v>54.8</v>
      </c>
      <c r="B2199" s="22">
        <v>3008.1</v>
      </c>
      <c r="D2199" s="77">
        <v>54.8</v>
      </c>
      <c r="E2199" s="77">
        <v>15040.5</v>
      </c>
    </row>
    <row r="2200" spans="1:5" x14ac:dyDescent="0.25">
      <c r="A2200" s="22">
        <v>54.85</v>
      </c>
      <c r="B2200" s="22">
        <v>3002.53</v>
      </c>
      <c r="D2200" s="77">
        <v>54.85</v>
      </c>
      <c r="E2200" s="77">
        <v>15012.65</v>
      </c>
    </row>
    <row r="2201" spans="1:5" x14ac:dyDescent="0.25">
      <c r="A2201" s="22">
        <v>54.9</v>
      </c>
      <c r="B2201" s="22">
        <v>2996.98</v>
      </c>
      <c r="D2201" s="77">
        <v>54.9</v>
      </c>
      <c r="E2201" s="77">
        <v>14984.9</v>
      </c>
    </row>
    <row r="2202" spans="1:5" x14ac:dyDescent="0.25">
      <c r="A2202" s="22">
        <v>54.95</v>
      </c>
      <c r="B2202" s="22">
        <v>2991.44</v>
      </c>
      <c r="D2202" s="77">
        <v>54.95</v>
      </c>
      <c r="E2202" s="77">
        <v>14957.2</v>
      </c>
    </row>
    <row r="2203" spans="1:5" x14ac:dyDescent="0.25">
      <c r="A2203" s="22">
        <v>55</v>
      </c>
      <c r="B2203" s="22">
        <v>2985.91</v>
      </c>
      <c r="D2203" s="77">
        <v>55</v>
      </c>
      <c r="E2203" s="77">
        <v>14929.55</v>
      </c>
    </row>
    <row r="2204" spans="1:5" x14ac:dyDescent="0.25">
      <c r="A2204" s="22">
        <v>55.05</v>
      </c>
      <c r="B2204" s="22">
        <v>2980.39</v>
      </c>
      <c r="D2204" s="77">
        <v>55.05</v>
      </c>
      <c r="E2204" s="77">
        <v>14901.95</v>
      </c>
    </row>
    <row r="2205" spans="1:5" x14ac:dyDescent="0.25">
      <c r="A2205" s="22">
        <v>55.1</v>
      </c>
      <c r="B2205" s="22">
        <v>2974.88</v>
      </c>
      <c r="D2205" s="77">
        <v>55.1</v>
      </c>
      <c r="E2205" s="77">
        <v>14874.4</v>
      </c>
    </row>
    <row r="2206" spans="1:5" x14ac:dyDescent="0.25">
      <c r="A2206" s="22">
        <v>55.15</v>
      </c>
      <c r="B2206" s="22">
        <v>2969.38</v>
      </c>
      <c r="D2206" s="77">
        <v>55.15</v>
      </c>
      <c r="E2206" s="77">
        <v>14846.9</v>
      </c>
    </row>
    <row r="2207" spans="1:5" x14ac:dyDescent="0.25">
      <c r="A2207" s="22">
        <v>55.2</v>
      </c>
      <c r="B2207" s="22">
        <v>2963.9</v>
      </c>
      <c r="D2207" s="77">
        <v>55.2</v>
      </c>
      <c r="E2207" s="77">
        <v>14819.5</v>
      </c>
    </row>
    <row r="2208" spans="1:5" x14ac:dyDescent="0.25">
      <c r="A2208" s="22">
        <v>55.25</v>
      </c>
      <c r="B2208" s="22">
        <v>2958.43</v>
      </c>
      <c r="D2208" s="77">
        <v>55.25</v>
      </c>
      <c r="E2208" s="77">
        <v>14792.15</v>
      </c>
    </row>
    <row r="2209" spans="1:5" x14ac:dyDescent="0.25">
      <c r="A2209" s="22">
        <v>55.3</v>
      </c>
      <c r="B2209" s="22">
        <v>2952.97</v>
      </c>
      <c r="D2209" s="77">
        <v>55.3</v>
      </c>
      <c r="E2209" s="77">
        <v>14764.85</v>
      </c>
    </row>
    <row r="2210" spans="1:5" x14ac:dyDescent="0.25">
      <c r="A2210" s="22">
        <v>55.35</v>
      </c>
      <c r="B2210" s="22">
        <v>2947.52</v>
      </c>
      <c r="D2210" s="77">
        <v>55.35</v>
      </c>
      <c r="E2210" s="77">
        <v>14737.6</v>
      </c>
    </row>
    <row r="2211" spans="1:5" x14ac:dyDescent="0.25">
      <c r="A2211" s="22">
        <v>55.4</v>
      </c>
      <c r="B2211" s="22">
        <v>2942.08</v>
      </c>
      <c r="D2211" s="77">
        <v>55.4</v>
      </c>
      <c r="E2211" s="77">
        <v>14710.4</v>
      </c>
    </row>
    <row r="2212" spans="1:5" x14ac:dyDescent="0.25">
      <c r="A2212" s="22">
        <v>55.45</v>
      </c>
      <c r="B2212" s="22">
        <v>2936.65</v>
      </c>
      <c r="D2212" s="77">
        <v>55.45</v>
      </c>
      <c r="E2212" s="77">
        <v>14683.25</v>
      </c>
    </row>
    <row r="2213" spans="1:5" x14ac:dyDescent="0.25">
      <c r="A2213" s="22">
        <v>55.5</v>
      </c>
      <c r="B2213" s="22">
        <v>2931.24</v>
      </c>
      <c r="D2213" s="77">
        <v>55.5</v>
      </c>
      <c r="E2213" s="77">
        <v>14656.2</v>
      </c>
    </row>
    <row r="2214" spans="1:5" x14ac:dyDescent="0.25">
      <c r="A2214" s="22">
        <v>55.55</v>
      </c>
      <c r="B2214" s="22">
        <v>2925.83</v>
      </c>
      <c r="D2214" s="77">
        <v>55.55</v>
      </c>
      <c r="E2214" s="77">
        <v>14629.15</v>
      </c>
    </row>
    <row r="2215" spans="1:5" x14ac:dyDescent="0.25">
      <c r="A2215" s="22">
        <v>55.6</v>
      </c>
      <c r="B2215" s="22">
        <v>2920.44</v>
      </c>
      <c r="D2215" s="77">
        <v>55.6</v>
      </c>
      <c r="E2215" s="77">
        <v>14602.2</v>
      </c>
    </row>
    <row r="2216" spans="1:5" x14ac:dyDescent="0.25">
      <c r="A2216" s="22">
        <v>55.65</v>
      </c>
      <c r="B2216" s="22">
        <v>2915.06</v>
      </c>
      <c r="D2216" s="77">
        <v>55.65</v>
      </c>
      <c r="E2216" s="77">
        <v>14575.3</v>
      </c>
    </row>
    <row r="2217" spans="1:5" x14ac:dyDescent="0.25">
      <c r="A2217" s="22">
        <v>55.7</v>
      </c>
      <c r="B2217" s="22">
        <v>2909.69</v>
      </c>
      <c r="D2217" s="77">
        <v>55.7</v>
      </c>
      <c r="E2217" s="77">
        <v>14548.45</v>
      </c>
    </row>
    <row r="2218" spans="1:5" x14ac:dyDescent="0.25">
      <c r="A2218" s="22">
        <v>55.75</v>
      </c>
      <c r="B2218" s="22">
        <v>2904.34</v>
      </c>
      <c r="D2218" s="77">
        <v>55.75</v>
      </c>
      <c r="E2218" s="77">
        <v>14521.7</v>
      </c>
    </row>
    <row r="2219" spans="1:5" x14ac:dyDescent="0.25">
      <c r="A2219" s="22">
        <v>55.8</v>
      </c>
      <c r="B2219" s="22">
        <v>2898.99</v>
      </c>
      <c r="D2219" s="77">
        <v>55.8</v>
      </c>
      <c r="E2219" s="77">
        <v>14494.95</v>
      </c>
    </row>
    <row r="2220" spans="1:5" x14ac:dyDescent="0.25">
      <c r="A2220" s="22">
        <v>55.85</v>
      </c>
      <c r="B2220" s="22">
        <v>2893.65</v>
      </c>
      <c r="D2220" s="77">
        <v>55.85</v>
      </c>
      <c r="E2220" s="77">
        <v>14468.25</v>
      </c>
    </row>
    <row r="2221" spans="1:5" x14ac:dyDescent="0.25">
      <c r="A2221" s="22">
        <v>55.9</v>
      </c>
      <c r="B2221" s="22">
        <v>2888.33</v>
      </c>
      <c r="D2221" s="77">
        <v>55.9</v>
      </c>
      <c r="E2221" s="77">
        <v>14441.65</v>
      </c>
    </row>
    <row r="2222" spans="1:5" x14ac:dyDescent="0.25">
      <c r="A2222" s="22">
        <v>55.95</v>
      </c>
      <c r="B2222" s="22">
        <v>2883.02</v>
      </c>
      <c r="D2222" s="77">
        <v>55.95</v>
      </c>
      <c r="E2222" s="77">
        <v>14415.1</v>
      </c>
    </row>
    <row r="2223" spans="1:5" x14ac:dyDescent="0.25">
      <c r="A2223" s="22">
        <v>56</v>
      </c>
      <c r="B2223" s="22">
        <v>2877.72</v>
      </c>
      <c r="D2223" s="77">
        <v>56</v>
      </c>
      <c r="E2223" s="77">
        <v>14388.6</v>
      </c>
    </row>
    <row r="2224" spans="1:5" x14ac:dyDescent="0.25">
      <c r="A2224" s="22">
        <v>56.05</v>
      </c>
      <c r="B2224" s="22">
        <v>2872.43</v>
      </c>
      <c r="D2224" s="77">
        <v>56.05</v>
      </c>
      <c r="E2224" s="77">
        <v>14362.15</v>
      </c>
    </row>
    <row r="2225" spans="1:5" x14ac:dyDescent="0.25">
      <c r="A2225" s="22">
        <v>56.1</v>
      </c>
      <c r="B2225" s="22">
        <v>2867.15</v>
      </c>
      <c r="D2225" s="77">
        <v>56.1</v>
      </c>
      <c r="E2225" s="77">
        <v>14335.75</v>
      </c>
    </row>
    <row r="2226" spans="1:5" x14ac:dyDescent="0.25">
      <c r="A2226" s="22">
        <v>56.15</v>
      </c>
      <c r="B2226" s="22">
        <v>2861.88</v>
      </c>
      <c r="D2226" s="77">
        <v>56.15</v>
      </c>
      <c r="E2226" s="77">
        <v>14309.4</v>
      </c>
    </row>
    <row r="2227" spans="1:5" x14ac:dyDescent="0.25">
      <c r="A2227" s="22">
        <v>56.2</v>
      </c>
      <c r="B2227" s="22">
        <v>2856.62</v>
      </c>
      <c r="D2227" s="77">
        <v>56.2</v>
      </c>
      <c r="E2227" s="77">
        <v>14283.1</v>
      </c>
    </row>
    <row r="2228" spans="1:5" x14ac:dyDescent="0.25">
      <c r="A2228" s="22">
        <v>56.25</v>
      </c>
      <c r="B2228" s="22">
        <v>2851.38</v>
      </c>
      <c r="D2228" s="77">
        <v>56.25</v>
      </c>
      <c r="E2228" s="77">
        <v>14256.9</v>
      </c>
    </row>
    <row r="2229" spans="1:5" x14ac:dyDescent="0.25">
      <c r="A2229" s="22">
        <v>56.3</v>
      </c>
      <c r="B2229" s="22">
        <v>2846.14</v>
      </c>
      <c r="D2229" s="77">
        <v>56.3</v>
      </c>
      <c r="E2229" s="77">
        <v>14230.7</v>
      </c>
    </row>
    <row r="2230" spans="1:5" x14ac:dyDescent="0.25">
      <c r="A2230" s="22">
        <v>56.35</v>
      </c>
      <c r="B2230" s="22">
        <v>2840.92</v>
      </c>
      <c r="D2230" s="77">
        <v>56.35</v>
      </c>
      <c r="E2230" s="77">
        <v>14204.6</v>
      </c>
    </row>
    <row r="2231" spans="1:5" x14ac:dyDescent="0.25">
      <c r="A2231" s="22">
        <v>56.4</v>
      </c>
      <c r="B2231" s="22">
        <v>2835.7</v>
      </c>
      <c r="D2231" s="77">
        <v>56.4</v>
      </c>
      <c r="E2231" s="77">
        <v>14178.5</v>
      </c>
    </row>
    <row r="2232" spans="1:5" x14ac:dyDescent="0.25">
      <c r="A2232" s="22">
        <v>56.45</v>
      </c>
      <c r="B2232" s="22">
        <v>2830.5</v>
      </c>
      <c r="D2232" s="77">
        <v>56.45</v>
      </c>
      <c r="E2232" s="77">
        <v>14152.5</v>
      </c>
    </row>
    <row r="2233" spans="1:5" x14ac:dyDescent="0.25">
      <c r="A2233" s="22">
        <v>56.5</v>
      </c>
      <c r="B2233" s="22">
        <v>2825.31</v>
      </c>
      <c r="D2233" s="77">
        <v>56.5</v>
      </c>
      <c r="E2233" s="77">
        <v>14126.55</v>
      </c>
    </row>
    <row r="2234" spans="1:5" x14ac:dyDescent="0.25">
      <c r="A2234" s="22">
        <v>56.55</v>
      </c>
      <c r="B2234" s="22">
        <v>2820.13</v>
      </c>
      <c r="D2234" s="77">
        <v>56.55</v>
      </c>
      <c r="E2234" s="77">
        <v>14100.65</v>
      </c>
    </row>
    <row r="2235" spans="1:5" x14ac:dyDescent="0.25">
      <c r="A2235" s="22">
        <v>56.6</v>
      </c>
      <c r="B2235" s="22">
        <v>2814.96</v>
      </c>
      <c r="D2235" s="77">
        <v>56.6</v>
      </c>
      <c r="E2235" s="77">
        <v>14074.8</v>
      </c>
    </row>
    <row r="2236" spans="1:5" x14ac:dyDescent="0.25">
      <c r="A2236" s="22">
        <v>56.65</v>
      </c>
      <c r="B2236" s="22">
        <v>2809.81</v>
      </c>
      <c r="D2236" s="77">
        <v>56.65</v>
      </c>
      <c r="E2236" s="77">
        <v>14049.05</v>
      </c>
    </row>
    <row r="2237" spans="1:5" x14ac:dyDescent="0.25">
      <c r="A2237" s="22">
        <v>56.7</v>
      </c>
      <c r="B2237" s="22">
        <v>2804.66</v>
      </c>
      <c r="D2237" s="77">
        <v>56.7</v>
      </c>
      <c r="E2237" s="77">
        <v>14023.3</v>
      </c>
    </row>
    <row r="2238" spans="1:5" x14ac:dyDescent="0.25">
      <c r="A2238" s="22">
        <v>56.75</v>
      </c>
      <c r="B2238" s="22">
        <v>2799.52</v>
      </c>
      <c r="D2238" s="77">
        <v>56.75</v>
      </c>
      <c r="E2238" s="77">
        <v>13997.6</v>
      </c>
    </row>
    <row r="2239" spans="1:5" x14ac:dyDescent="0.25">
      <c r="A2239" s="22">
        <v>56.8</v>
      </c>
      <c r="B2239" s="22">
        <v>2794.4</v>
      </c>
      <c r="D2239" s="77">
        <v>56.8</v>
      </c>
      <c r="E2239" s="77">
        <v>13972</v>
      </c>
    </row>
    <row r="2240" spans="1:5" x14ac:dyDescent="0.25">
      <c r="A2240" s="22">
        <v>56.85</v>
      </c>
      <c r="B2240" s="22">
        <v>2789.28</v>
      </c>
      <c r="D2240" s="77">
        <v>56.85</v>
      </c>
      <c r="E2240" s="77">
        <v>13946.4</v>
      </c>
    </row>
    <row r="2241" spans="1:5" x14ac:dyDescent="0.25">
      <c r="A2241" s="22">
        <v>56.9</v>
      </c>
      <c r="B2241" s="22">
        <v>2784.18</v>
      </c>
      <c r="D2241" s="77">
        <v>56.9</v>
      </c>
      <c r="E2241" s="77">
        <v>13920.9</v>
      </c>
    </row>
    <row r="2242" spans="1:5" x14ac:dyDescent="0.25">
      <c r="A2242" s="22">
        <v>56.95</v>
      </c>
      <c r="B2242" s="22">
        <v>2779.08</v>
      </c>
      <c r="D2242" s="77">
        <v>56.95</v>
      </c>
      <c r="E2242" s="77">
        <v>13895.4</v>
      </c>
    </row>
    <row r="2243" spans="1:5" x14ac:dyDescent="0.25">
      <c r="A2243" s="22">
        <v>57</v>
      </c>
      <c r="B2243" s="22">
        <v>2774</v>
      </c>
      <c r="D2243" s="77">
        <v>57</v>
      </c>
      <c r="E2243" s="77">
        <v>13870</v>
      </c>
    </row>
    <row r="2244" spans="1:5" x14ac:dyDescent="0.25">
      <c r="A2244" s="22">
        <v>57.05</v>
      </c>
      <c r="B2244" s="22">
        <v>2768.93</v>
      </c>
      <c r="D2244" s="77">
        <v>57.05</v>
      </c>
      <c r="E2244" s="77">
        <v>13844.65</v>
      </c>
    </row>
    <row r="2245" spans="1:5" x14ac:dyDescent="0.25">
      <c r="A2245" s="22">
        <v>57.1</v>
      </c>
      <c r="B2245" s="22">
        <v>2763.87</v>
      </c>
      <c r="D2245" s="77">
        <v>57.1</v>
      </c>
      <c r="E2245" s="77">
        <v>13819.35</v>
      </c>
    </row>
    <row r="2246" spans="1:5" x14ac:dyDescent="0.25">
      <c r="A2246" s="22">
        <v>57.15</v>
      </c>
      <c r="B2246" s="22">
        <v>2758.82</v>
      </c>
      <c r="D2246" s="77">
        <v>57.15</v>
      </c>
      <c r="E2246" s="77">
        <v>13794.1</v>
      </c>
    </row>
    <row r="2247" spans="1:5" x14ac:dyDescent="0.25">
      <c r="A2247" s="22">
        <v>57.2</v>
      </c>
      <c r="B2247" s="22">
        <v>2753.78</v>
      </c>
      <c r="D2247" s="77">
        <v>57.2</v>
      </c>
      <c r="E2247" s="77">
        <v>13768.9</v>
      </c>
    </row>
    <row r="2248" spans="1:5" x14ac:dyDescent="0.25">
      <c r="A2248" s="22">
        <v>57.25</v>
      </c>
      <c r="B2248" s="22">
        <v>2748.75</v>
      </c>
      <c r="D2248" s="77">
        <v>57.25</v>
      </c>
      <c r="E2248" s="77">
        <v>13743.75</v>
      </c>
    </row>
    <row r="2249" spans="1:5" x14ac:dyDescent="0.25">
      <c r="A2249" s="22">
        <v>57.3</v>
      </c>
      <c r="B2249" s="22">
        <v>2743.73</v>
      </c>
      <c r="D2249" s="77">
        <v>57.3</v>
      </c>
      <c r="E2249" s="77">
        <v>13718.65</v>
      </c>
    </row>
    <row r="2250" spans="1:5" x14ac:dyDescent="0.25">
      <c r="A2250" s="22">
        <v>57.35</v>
      </c>
      <c r="B2250" s="22">
        <v>2738.72</v>
      </c>
      <c r="D2250" s="77">
        <v>57.35</v>
      </c>
      <c r="E2250" s="77">
        <v>13693.6</v>
      </c>
    </row>
    <row r="2251" spans="1:5" x14ac:dyDescent="0.25">
      <c r="A2251" s="22">
        <v>57.4</v>
      </c>
      <c r="B2251" s="22">
        <v>2733.72</v>
      </c>
      <c r="D2251" s="77">
        <v>57.4</v>
      </c>
      <c r="E2251" s="77">
        <v>13668.6</v>
      </c>
    </row>
    <row r="2252" spans="1:5" x14ac:dyDescent="0.25">
      <c r="A2252" s="22">
        <v>57.45</v>
      </c>
      <c r="B2252" s="22">
        <v>2728.73</v>
      </c>
      <c r="D2252" s="77">
        <v>57.45</v>
      </c>
      <c r="E2252" s="77">
        <v>13643.65</v>
      </c>
    </row>
    <row r="2253" spans="1:5" x14ac:dyDescent="0.25">
      <c r="A2253" s="22">
        <v>57.5</v>
      </c>
      <c r="B2253" s="22">
        <v>2723.76</v>
      </c>
      <c r="D2253" s="77">
        <v>57.5</v>
      </c>
      <c r="E2253" s="77">
        <v>13618.8</v>
      </c>
    </row>
    <row r="2254" spans="1:5" x14ac:dyDescent="0.25">
      <c r="A2254" s="22">
        <v>57.55</v>
      </c>
      <c r="B2254" s="22">
        <v>2718.79</v>
      </c>
      <c r="D2254" s="77">
        <v>57.55</v>
      </c>
      <c r="E2254" s="77">
        <v>13593.95</v>
      </c>
    </row>
    <row r="2255" spans="1:5" x14ac:dyDescent="0.25">
      <c r="A2255" s="22">
        <v>57.6</v>
      </c>
      <c r="B2255" s="22">
        <v>2713.83</v>
      </c>
      <c r="D2255" s="77">
        <v>57.6</v>
      </c>
      <c r="E2255" s="77">
        <v>13569.15</v>
      </c>
    </row>
    <row r="2256" spans="1:5" x14ac:dyDescent="0.25">
      <c r="A2256" s="22">
        <v>57.65</v>
      </c>
      <c r="B2256" s="22">
        <v>2708.89</v>
      </c>
      <c r="D2256" s="77">
        <v>57.65</v>
      </c>
      <c r="E2256" s="77">
        <v>13544.45</v>
      </c>
    </row>
    <row r="2257" spans="1:5" x14ac:dyDescent="0.25">
      <c r="A2257" s="22">
        <v>57.7</v>
      </c>
      <c r="B2257" s="22">
        <v>2703.95</v>
      </c>
      <c r="D2257" s="77">
        <v>57.7</v>
      </c>
      <c r="E2257" s="77">
        <v>13519.75</v>
      </c>
    </row>
    <row r="2258" spans="1:5" x14ac:dyDescent="0.25">
      <c r="A2258" s="22">
        <v>57.75</v>
      </c>
      <c r="B2258" s="22">
        <v>2699.03</v>
      </c>
      <c r="D2258" s="77">
        <v>57.75</v>
      </c>
      <c r="E2258" s="77">
        <v>13495.15</v>
      </c>
    </row>
    <row r="2259" spans="1:5" x14ac:dyDescent="0.25">
      <c r="A2259" s="22">
        <v>57.8</v>
      </c>
      <c r="B2259" s="22">
        <v>2694.11</v>
      </c>
      <c r="D2259" s="77">
        <v>57.8</v>
      </c>
      <c r="E2259" s="77">
        <v>13470.55</v>
      </c>
    </row>
    <row r="2260" spans="1:5" x14ac:dyDescent="0.25">
      <c r="A2260" s="22">
        <v>57.85</v>
      </c>
      <c r="B2260" s="22">
        <v>2689.21</v>
      </c>
      <c r="D2260" s="77">
        <v>57.85</v>
      </c>
      <c r="E2260" s="77">
        <v>13446.05</v>
      </c>
    </row>
    <row r="2261" spans="1:5" x14ac:dyDescent="0.25">
      <c r="A2261" s="22">
        <v>57.9</v>
      </c>
      <c r="B2261" s="22">
        <v>2684.31</v>
      </c>
      <c r="D2261" s="77">
        <v>57.9</v>
      </c>
      <c r="E2261" s="77">
        <v>13421.55</v>
      </c>
    </row>
    <row r="2262" spans="1:5" x14ac:dyDescent="0.25">
      <c r="A2262" s="22">
        <v>57.95</v>
      </c>
      <c r="B2262" s="22">
        <v>2679.43</v>
      </c>
      <c r="D2262" s="77">
        <v>57.95</v>
      </c>
      <c r="E2262" s="77">
        <v>13397.15</v>
      </c>
    </row>
    <row r="2263" spans="1:5" x14ac:dyDescent="0.25">
      <c r="A2263" s="22">
        <v>58</v>
      </c>
      <c r="B2263" s="22">
        <v>2674.55</v>
      </c>
      <c r="D2263" s="77">
        <v>58</v>
      </c>
      <c r="E2263" s="77">
        <v>13372.75</v>
      </c>
    </row>
    <row r="2264" spans="1:5" x14ac:dyDescent="0.25">
      <c r="A2264" s="22">
        <v>58.05</v>
      </c>
      <c r="B2264" s="22">
        <v>2669.69</v>
      </c>
      <c r="D2264" s="77">
        <v>58.05</v>
      </c>
      <c r="E2264" s="77">
        <v>13348.45</v>
      </c>
    </row>
    <row r="2265" spans="1:5" x14ac:dyDescent="0.25">
      <c r="A2265" s="22">
        <v>58.1</v>
      </c>
      <c r="B2265" s="22">
        <v>2664.84</v>
      </c>
      <c r="D2265" s="77">
        <v>58.1</v>
      </c>
      <c r="E2265" s="77">
        <v>13324.2</v>
      </c>
    </row>
    <row r="2266" spans="1:5" x14ac:dyDescent="0.25">
      <c r="A2266" s="22">
        <v>58.15</v>
      </c>
      <c r="B2266" s="22">
        <v>2659.99</v>
      </c>
      <c r="D2266" s="77">
        <v>58.15</v>
      </c>
      <c r="E2266" s="77">
        <v>13299.95</v>
      </c>
    </row>
    <row r="2267" spans="1:5" x14ac:dyDescent="0.25">
      <c r="A2267" s="22">
        <v>58.2</v>
      </c>
      <c r="B2267" s="22">
        <v>2655.16</v>
      </c>
      <c r="D2267" s="77">
        <v>58.2</v>
      </c>
      <c r="E2267" s="77">
        <v>13275.8</v>
      </c>
    </row>
    <row r="2268" spans="1:5" x14ac:dyDescent="0.25">
      <c r="A2268" s="22">
        <v>58.25</v>
      </c>
      <c r="B2268" s="22">
        <v>2650.34</v>
      </c>
      <c r="D2268" s="77">
        <v>58.25</v>
      </c>
      <c r="E2268" s="77">
        <v>13251.7</v>
      </c>
    </row>
    <row r="2269" spans="1:5" x14ac:dyDescent="0.25">
      <c r="A2269" s="22">
        <v>58.3</v>
      </c>
      <c r="B2269" s="22">
        <v>2645.52</v>
      </c>
      <c r="D2269" s="77">
        <v>58.3</v>
      </c>
      <c r="E2269" s="77">
        <v>13227.6</v>
      </c>
    </row>
    <row r="2270" spans="1:5" x14ac:dyDescent="0.25">
      <c r="A2270" s="22">
        <v>58.35</v>
      </c>
      <c r="B2270" s="22">
        <v>2640.72</v>
      </c>
      <c r="D2270" s="77">
        <v>58.35</v>
      </c>
      <c r="E2270" s="77">
        <v>13203.6</v>
      </c>
    </row>
    <row r="2271" spans="1:5" x14ac:dyDescent="0.25">
      <c r="A2271" s="22">
        <v>58.4</v>
      </c>
      <c r="B2271" s="22">
        <v>2635.93</v>
      </c>
      <c r="D2271" s="77">
        <v>58.4</v>
      </c>
      <c r="E2271" s="77">
        <v>13179.65</v>
      </c>
    </row>
    <row r="2272" spans="1:5" x14ac:dyDescent="0.25">
      <c r="A2272" s="22">
        <v>58.45</v>
      </c>
      <c r="B2272" s="22">
        <v>2631.14</v>
      </c>
      <c r="D2272" s="77">
        <v>58.45</v>
      </c>
      <c r="E2272" s="77">
        <v>13155.7</v>
      </c>
    </row>
    <row r="2273" spans="1:5" x14ac:dyDescent="0.25">
      <c r="A2273" s="22">
        <v>58.5</v>
      </c>
      <c r="B2273" s="22">
        <v>2626.37</v>
      </c>
      <c r="D2273" s="77">
        <v>58.5</v>
      </c>
      <c r="E2273" s="77">
        <v>13131.85</v>
      </c>
    </row>
    <row r="2274" spans="1:5" x14ac:dyDescent="0.25">
      <c r="A2274" s="22">
        <v>58.55</v>
      </c>
      <c r="B2274" s="22">
        <v>2621.61</v>
      </c>
      <c r="D2274" s="77">
        <v>58.55</v>
      </c>
      <c r="E2274" s="77">
        <v>13108.05</v>
      </c>
    </row>
    <row r="2275" spans="1:5" x14ac:dyDescent="0.25">
      <c r="A2275" s="22">
        <v>58.6</v>
      </c>
      <c r="B2275" s="22">
        <v>2616.85</v>
      </c>
      <c r="D2275" s="77">
        <v>58.6</v>
      </c>
      <c r="E2275" s="77">
        <v>13084.25</v>
      </c>
    </row>
    <row r="2276" spans="1:5" x14ac:dyDescent="0.25">
      <c r="A2276" s="22">
        <v>58.65</v>
      </c>
      <c r="B2276" s="22">
        <v>2612.11</v>
      </c>
      <c r="D2276" s="77">
        <v>58.65</v>
      </c>
      <c r="E2276" s="77">
        <v>13060.55</v>
      </c>
    </row>
    <row r="2277" spans="1:5" x14ac:dyDescent="0.25">
      <c r="A2277" s="22">
        <v>58.7</v>
      </c>
      <c r="B2277" s="22">
        <v>2607.38</v>
      </c>
      <c r="D2277" s="77">
        <v>58.7</v>
      </c>
      <c r="E2277" s="77">
        <v>13036.9</v>
      </c>
    </row>
    <row r="2278" spans="1:5" x14ac:dyDescent="0.25">
      <c r="A2278" s="22">
        <v>58.75</v>
      </c>
      <c r="B2278" s="22">
        <v>2602.65</v>
      </c>
      <c r="D2278" s="77">
        <v>58.75</v>
      </c>
      <c r="E2278" s="77">
        <v>13013.25</v>
      </c>
    </row>
    <row r="2279" spans="1:5" x14ac:dyDescent="0.25">
      <c r="A2279" s="22">
        <v>58.8</v>
      </c>
      <c r="B2279" s="22">
        <v>2597.94</v>
      </c>
      <c r="D2279" s="77">
        <v>58.8</v>
      </c>
      <c r="E2279" s="77">
        <v>12989.7</v>
      </c>
    </row>
    <row r="2280" spans="1:5" x14ac:dyDescent="0.25">
      <c r="A2280" s="22">
        <v>58.85</v>
      </c>
      <c r="B2280" s="22">
        <v>2593.23</v>
      </c>
      <c r="D2280" s="77">
        <v>58.85</v>
      </c>
      <c r="E2280" s="77">
        <v>12966.15</v>
      </c>
    </row>
    <row r="2281" spans="1:5" x14ac:dyDescent="0.25">
      <c r="A2281" s="22">
        <v>58.9</v>
      </c>
      <c r="B2281" s="22">
        <v>2588.54</v>
      </c>
      <c r="D2281" s="77">
        <v>58.9</v>
      </c>
      <c r="E2281" s="77">
        <v>12942.7</v>
      </c>
    </row>
    <row r="2282" spans="1:5" x14ac:dyDescent="0.25">
      <c r="A2282" s="22">
        <v>58.95</v>
      </c>
      <c r="B2282" s="22">
        <v>2583.85</v>
      </c>
      <c r="D2282" s="77">
        <v>58.95</v>
      </c>
      <c r="E2282" s="77">
        <v>12919.25</v>
      </c>
    </row>
    <row r="2283" spans="1:5" x14ac:dyDescent="0.25">
      <c r="A2283" s="22">
        <v>59</v>
      </c>
      <c r="B2283" s="22">
        <v>2579.1799999999998</v>
      </c>
      <c r="D2283" s="77">
        <v>59</v>
      </c>
      <c r="E2283" s="77">
        <v>12895.9</v>
      </c>
    </row>
    <row r="2284" spans="1:5" x14ac:dyDescent="0.25">
      <c r="A2284" s="22">
        <v>59.05</v>
      </c>
      <c r="B2284" s="22">
        <v>2574.5100000000002</v>
      </c>
      <c r="D2284" s="77">
        <v>59.05</v>
      </c>
      <c r="E2284" s="77">
        <v>12872.55</v>
      </c>
    </row>
    <row r="2285" spans="1:5" x14ac:dyDescent="0.25">
      <c r="A2285" s="22">
        <v>59.1</v>
      </c>
      <c r="B2285" s="22">
        <v>2569.86</v>
      </c>
      <c r="D2285" s="77">
        <v>59.1</v>
      </c>
      <c r="E2285" s="77">
        <v>12849.3</v>
      </c>
    </row>
    <row r="2286" spans="1:5" x14ac:dyDescent="0.25">
      <c r="A2286" s="22">
        <v>59.15</v>
      </c>
      <c r="B2286" s="22">
        <v>2565.21</v>
      </c>
      <c r="D2286" s="77">
        <v>59.15</v>
      </c>
      <c r="E2286" s="77">
        <v>12826.05</v>
      </c>
    </row>
    <row r="2287" spans="1:5" x14ac:dyDescent="0.25">
      <c r="A2287" s="22">
        <v>59.2</v>
      </c>
      <c r="B2287" s="22">
        <v>2560.58</v>
      </c>
      <c r="D2287" s="77">
        <v>59.2</v>
      </c>
      <c r="E2287" s="77">
        <v>12802.9</v>
      </c>
    </row>
    <row r="2288" spans="1:5" x14ac:dyDescent="0.25">
      <c r="A2288" s="22">
        <v>59.25</v>
      </c>
      <c r="B2288" s="22">
        <v>2555.9499999999998</v>
      </c>
      <c r="D2288" s="77">
        <v>59.25</v>
      </c>
      <c r="E2288" s="77">
        <v>12779.75</v>
      </c>
    </row>
    <row r="2289" spans="1:8" x14ac:dyDescent="0.25">
      <c r="A2289" s="22">
        <v>59.3</v>
      </c>
      <c r="B2289" s="22">
        <v>2551.33</v>
      </c>
      <c r="D2289" s="77">
        <v>59.3</v>
      </c>
      <c r="E2289" s="77">
        <v>12756.65</v>
      </c>
    </row>
    <row r="2290" spans="1:8" x14ac:dyDescent="0.25">
      <c r="A2290" s="22">
        <v>59.35</v>
      </c>
      <c r="B2290" s="22">
        <v>2546.73</v>
      </c>
      <c r="D2290" s="77">
        <v>59.35</v>
      </c>
      <c r="E2290" s="77">
        <v>12733.65</v>
      </c>
    </row>
    <row r="2291" spans="1:8" x14ac:dyDescent="0.25">
      <c r="A2291" s="22">
        <v>59.4</v>
      </c>
      <c r="B2291" s="22">
        <v>2542.13</v>
      </c>
      <c r="D2291" s="77">
        <v>59.4</v>
      </c>
      <c r="E2291" s="77">
        <v>12710.65</v>
      </c>
    </row>
    <row r="2292" spans="1:8" x14ac:dyDescent="0.25">
      <c r="A2292" s="22">
        <v>59.45</v>
      </c>
      <c r="B2292" s="22">
        <v>2537.54</v>
      </c>
      <c r="D2292" s="77">
        <v>59.45</v>
      </c>
      <c r="E2292" s="77">
        <v>12687.7</v>
      </c>
    </row>
    <row r="2293" spans="1:8" x14ac:dyDescent="0.25">
      <c r="A2293" s="22">
        <v>59.5</v>
      </c>
      <c r="B2293" s="22">
        <v>2532.96</v>
      </c>
      <c r="D2293" s="77">
        <v>59.5</v>
      </c>
      <c r="E2293" s="77">
        <v>12664.8</v>
      </c>
    </row>
    <row r="2294" spans="1:8" x14ac:dyDescent="0.25">
      <c r="A2294" s="22">
        <v>59.55</v>
      </c>
      <c r="B2294" s="22">
        <v>2528.39</v>
      </c>
      <c r="D2294" s="77">
        <v>59.55</v>
      </c>
      <c r="E2294" s="77">
        <v>12641.95</v>
      </c>
    </row>
    <row r="2295" spans="1:8" x14ac:dyDescent="0.25">
      <c r="A2295" s="22">
        <v>59.6</v>
      </c>
      <c r="B2295" s="22">
        <v>2523.83</v>
      </c>
      <c r="D2295" s="77">
        <v>59.6</v>
      </c>
      <c r="E2295" s="77">
        <v>12619.15</v>
      </c>
    </row>
    <row r="2296" spans="1:8" x14ac:dyDescent="0.25">
      <c r="A2296" s="22">
        <v>59.65</v>
      </c>
      <c r="B2296" s="22">
        <v>2519.2800000000002</v>
      </c>
      <c r="D2296" s="77">
        <v>59.65</v>
      </c>
      <c r="E2296" s="77">
        <v>12596.4</v>
      </c>
    </row>
    <row r="2297" spans="1:8" x14ac:dyDescent="0.25">
      <c r="A2297" s="22">
        <v>59.7</v>
      </c>
      <c r="B2297" s="22">
        <v>2514.7399999999998</v>
      </c>
      <c r="D2297" s="77">
        <v>59.7</v>
      </c>
      <c r="E2297" s="77">
        <v>12573.7</v>
      </c>
    </row>
    <row r="2298" spans="1:8" x14ac:dyDescent="0.25">
      <c r="A2298" s="22">
        <v>59.75</v>
      </c>
      <c r="B2298" s="22">
        <v>2510.21</v>
      </c>
      <c r="D2298" s="77">
        <v>59.75</v>
      </c>
      <c r="E2298" s="77">
        <v>12551.05</v>
      </c>
    </row>
    <row r="2299" spans="1:8" x14ac:dyDescent="0.25">
      <c r="A2299" s="22">
        <v>59.8</v>
      </c>
      <c r="B2299" s="22">
        <v>2505.69</v>
      </c>
      <c r="D2299" s="77">
        <v>59.8</v>
      </c>
      <c r="E2299" s="77">
        <v>12528.45</v>
      </c>
    </row>
    <row r="2300" spans="1:8" x14ac:dyDescent="0.25">
      <c r="A2300" s="22">
        <v>59.85</v>
      </c>
      <c r="B2300" s="22">
        <v>2501.17</v>
      </c>
      <c r="D2300" s="77">
        <v>59.85</v>
      </c>
      <c r="E2300" s="77">
        <v>12505.85</v>
      </c>
    </row>
    <row r="2301" spans="1:8" x14ac:dyDescent="0.25">
      <c r="A2301" s="22">
        <v>59.9</v>
      </c>
      <c r="B2301" s="22">
        <v>2496.67</v>
      </c>
      <c r="D2301" s="77">
        <v>59.9</v>
      </c>
      <c r="E2301" s="77">
        <v>12483.35</v>
      </c>
    </row>
    <row r="2302" spans="1:8" x14ac:dyDescent="0.25">
      <c r="A2302" s="22">
        <v>59.95</v>
      </c>
      <c r="B2302" s="22">
        <v>2492.1799999999998</v>
      </c>
      <c r="D2302" s="77">
        <v>59.95</v>
      </c>
      <c r="E2302" s="77">
        <v>12460.9</v>
      </c>
    </row>
    <row r="2303" spans="1:8" x14ac:dyDescent="0.25">
      <c r="A2303" s="22">
        <v>60</v>
      </c>
      <c r="B2303" s="22">
        <v>2487.69</v>
      </c>
      <c r="D2303" s="77">
        <v>60</v>
      </c>
      <c r="E2303" s="77">
        <v>12438.45</v>
      </c>
    </row>
    <row r="2304" spans="1:8" x14ac:dyDescent="0.25">
      <c r="A2304" s="22">
        <v>60.05</v>
      </c>
      <c r="B2304" s="22">
        <v>2483.2199999999998</v>
      </c>
      <c r="D2304" s="77">
        <v>60.05</v>
      </c>
      <c r="E2304" s="77">
        <v>12416.1</v>
      </c>
      <c r="F2304" s="71"/>
      <c r="H2304" s="71"/>
    </row>
    <row r="2305" spans="1:5" x14ac:dyDescent="0.25">
      <c r="A2305" s="22">
        <v>60.1</v>
      </c>
      <c r="B2305" s="22">
        <v>2478.75</v>
      </c>
      <c r="D2305" s="77">
        <v>60.1</v>
      </c>
      <c r="E2305" s="77">
        <v>12393.75</v>
      </c>
    </row>
    <row r="2306" spans="1:5" x14ac:dyDescent="0.25">
      <c r="A2306" s="22">
        <v>60.15</v>
      </c>
      <c r="B2306" s="22">
        <v>2474.29</v>
      </c>
      <c r="D2306" s="77">
        <v>60.15</v>
      </c>
      <c r="E2306" s="77">
        <v>12371.45</v>
      </c>
    </row>
    <row r="2307" spans="1:5" x14ac:dyDescent="0.25">
      <c r="A2307" s="22">
        <v>60.2</v>
      </c>
      <c r="B2307" s="22">
        <v>2469.85</v>
      </c>
      <c r="D2307" s="77">
        <v>60.2</v>
      </c>
      <c r="E2307" s="77">
        <v>12349.25</v>
      </c>
    </row>
    <row r="2308" spans="1:5" x14ac:dyDescent="0.25">
      <c r="A2308" s="22">
        <v>60.25</v>
      </c>
      <c r="B2308" s="22">
        <v>2465.41</v>
      </c>
      <c r="D2308" s="77">
        <v>60.25</v>
      </c>
      <c r="E2308" s="77">
        <v>12327.05</v>
      </c>
    </row>
    <row r="2309" spans="1:5" x14ac:dyDescent="0.25">
      <c r="A2309" s="22">
        <v>60.3</v>
      </c>
      <c r="B2309" s="22">
        <v>2460.98</v>
      </c>
      <c r="D2309" s="77">
        <v>60.3</v>
      </c>
      <c r="E2309" s="77">
        <v>12304.9</v>
      </c>
    </row>
    <row r="2310" spans="1:5" x14ac:dyDescent="0.25">
      <c r="A2310" s="22">
        <v>60.35</v>
      </c>
      <c r="B2310" s="22">
        <v>2456.56</v>
      </c>
      <c r="D2310" s="77">
        <v>60.35</v>
      </c>
      <c r="E2310" s="77">
        <v>12282.8</v>
      </c>
    </row>
    <row r="2311" spans="1:5" x14ac:dyDescent="0.25">
      <c r="A2311" s="22">
        <v>60.4</v>
      </c>
      <c r="B2311" s="22">
        <v>2452.15</v>
      </c>
      <c r="D2311" s="77">
        <v>60.4</v>
      </c>
      <c r="E2311" s="77">
        <v>12260.75</v>
      </c>
    </row>
    <row r="2312" spans="1:5" x14ac:dyDescent="0.25">
      <c r="A2312" s="22">
        <v>60.45</v>
      </c>
      <c r="B2312" s="22">
        <v>2447.7399999999998</v>
      </c>
      <c r="D2312" s="77">
        <v>60.45</v>
      </c>
      <c r="E2312" s="77">
        <v>12238.7</v>
      </c>
    </row>
    <row r="2313" spans="1:5" x14ac:dyDescent="0.25">
      <c r="A2313" s="22">
        <v>60.5</v>
      </c>
      <c r="B2313" s="22">
        <v>2443.35</v>
      </c>
      <c r="D2313" s="77">
        <v>60.5</v>
      </c>
      <c r="E2313" s="77">
        <v>12216.75</v>
      </c>
    </row>
    <row r="2314" spans="1:5" x14ac:dyDescent="0.25">
      <c r="A2314" s="22">
        <v>60.55</v>
      </c>
      <c r="B2314" s="22">
        <v>2438.9699999999998</v>
      </c>
      <c r="D2314" s="77">
        <v>60.55</v>
      </c>
      <c r="E2314" s="77">
        <v>12194.85</v>
      </c>
    </row>
    <row r="2315" spans="1:5" x14ac:dyDescent="0.25">
      <c r="A2315" s="22">
        <v>60.6</v>
      </c>
      <c r="B2315" s="22">
        <v>2434.59</v>
      </c>
      <c r="D2315" s="77">
        <v>60.6</v>
      </c>
      <c r="E2315" s="77">
        <v>12172.95</v>
      </c>
    </row>
    <row r="2316" spans="1:5" x14ac:dyDescent="0.25">
      <c r="A2316" s="22">
        <v>60.65</v>
      </c>
      <c r="B2316" s="22">
        <v>2430.23</v>
      </c>
      <c r="D2316" s="77">
        <v>60.65</v>
      </c>
      <c r="E2316" s="77">
        <v>12151.15</v>
      </c>
    </row>
    <row r="2317" spans="1:5" x14ac:dyDescent="0.25">
      <c r="A2317" s="22">
        <v>60.7</v>
      </c>
      <c r="B2317" s="22">
        <v>2425.87</v>
      </c>
      <c r="D2317" s="77">
        <v>60.7</v>
      </c>
      <c r="E2317" s="77">
        <v>12129.35</v>
      </c>
    </row>
    <row r="2318" spans="1:5" x14ac:dyDescent="0.25">
      <c r="A2318" s="22">
        <v>60.75</v>
      </c>
      <c r="B2318" s="22">
        <v>2421.52</v>
      </c>
      <c r="D2318" s="77">
        <v>60.75</v>
      </c>
      <c r="E2318" s="77">
        <v>12107.6</v>
      </c>
    </row>
    <row r="2319" spans="1:5" x14ac:dyDescent="0.25">
      <c r="A2319" s="22">
        <v>60.8</v>
      </c>
      <c r="B2319" s="22">
        <v>2417.1799999999998</v>
      </c>
      <c r="D2319" s="77">
        <v>60.8</v>
      </c>
      <c r="E2319" s="77">
        <v>12085.9</v>
      </c>
    </row>
    <row r="2320" spans="1:5" x14ac:dyDescent="0.25">
      <c r="A2320" s="22">
        <v>60.85</v>
      </c>
      <c r="B2320" s="22">
        <v>2412.85</v>
      </c>
      <c r="D2320" s="77">
        <v>60.85</v>
      </c>
      <c r="E2320" s="77">
        <v>12064.25</v>
      </c>
    </row>
    <row r="2321" spans="1:5" x14ac:dyDescent="0.25">
      <c r="A2321" s="22">
        <v>60.9</v>
      </c>
      <c r="B2321" s="22">
        <v>2408.5300000000002</v>
      </c>
      <c r="D2321" s="77">
        <v>60.9</v>
      </c>
      <c r="E2321" s="77">
        <v>12042.65</v>
      </c>
    </row>
    <row r="2322" spans="1:5" x14ac:dyDescent="0.25">
      <c r="A2322" s="22">
        <v>60.95</v>
      </c>
      <c r="B2322" s="22">
        <v>2404.2199999999998</v>
      </c>
      <c r="D2322" s="77">
        <v>60.95</v>
      </c>
      <c r="E2322" s="77">
        <v>12021.1</v>
      </c>
    </row>
    <row r="2323" spans="1:5" x14ac:dyDescent="0.25">
      <c r="A2323" s="22">
        <v>61</v>
      </c>
      <c r="B2323" s="22">
        <v>2399.91</v>
      </c>
      <c r="D2323" s="77">
        <v>61</v>
      </c>
      <c r="E2323" s="77">
        <v>11999.55</v>
      </c>
    </row>
    <row r="2324" spans="1:5" x14ac:dyDescent="0.25">
      <c r="A2324" s="22">
        <v>61.05</v>
      </c>
      <c r="B2324" s="22">
        <v>2395.62</v>
      </c>
      <c r="D2324" s="77">
        <v>61.05</v>
      </c>
      <c r="E2324" s="77">
        <v>11978.1</v>
      </c>
    </row>
    <row r="2325" spans="1:5" x14ac:dyDescent="0.25">
      <c r="A2325" s="22">
        <v>61.1</v>
      </c>
      <c r="B2325" s="22">
        <v>2391.33</v>
      </c>
      <c r="D2325" s="77">
        <v>61.1</v>
      </c>
      <c r="E2325" s="77">
        <v>11956.65</v>
      </c>
    </row>
    <row r="2326" spans="1:5" x14ac:dyDescent="0.25">
      <c r="A2326" s="22">
        <v>61.15</v>
      </c>
      <c r="B2326" s="22">
        <v>2387.06</v>
      </c>
      <c r="D2326" s="77">
        <v>61.15</v>
      </c>
      <c r="E2326" s="77">
        <v>11935.3</v>
      </c>
    </row>
    <row r="2327" spans="1:5" x14ac:dyDescent="0.25">
      <c r="A2327" s="22">
        <v>61.2</v>
      </c>
      <c r="B2327" s="22">
        <v>2382.79</v>
      </c>
      <c r="D2327" s="77">
        <v>61.2</v>
      </c>
      <c r="E2327" s="77">
        <v>11913.95</v>
      </c>
    </row>
    <row r="2328" spans="1:5" x14ac:dyDescent="0.25">
      <c r="A2328" s="22">
        <v>61.25</v>
      </c>
      <c r="B2328" s="22">
        <v>2378.5300000000002</v>
      </c>
      <c r="D2328" s="77">
        <v>61.25</v>
      </c>
      <c r="E2328" s="77">
        <v>11892.65</v>
      </c>
    </row>
    <row r="2329" spans="1:5" x14ac:dyDescent="0.25">
      <c r="A2329" s="22">
        <v>61.3</v>
      </c>
      <c r="B2329" s="22">
        <v>2374.2800000000002</v>
      </c>
      <c r="D2329" s="77">
        <v>61.3</v>
      </c>
      <c r="E2329" s="77">
        <v>11871.4</v>
      </c>
    </row>
    <row r="2330" spans="1:5" x14ac:dyDescent="0.25">
      <c r="A2330" s="22">
        <v>61.35</v>
      </c>
      <c r="B2330" s="22">
        <v>2370.04</v>
      </c>
      <c r="D2330" s="77">
        <v>61.35</v>
      </c>
      <c r="E2330" s="77">
        <v>11850.2</v>
      </c>
    </row>
    <row r="2331" spans="1:5" x14ac:dyDescent="0.25">
      <c r="A2331" s="22">
        <v>61.4</v>
      </c>
      <c r="B2331" s="22">
        <v>2365.8000000000002</v>
      </c>
      <c r="D2331" s="77">
        <v>61.4</v>
      </c>
      <c r="E2331" s="77">
        <v>11829</v>
      </c>
    </row>
    <row r="2332" spans="1:5" x14ac:dyDescent="0.25">
      <c r="A2332" s="22">
        <v>61.45</v>
      </c>
      <c r="B2332" s="22">
        <v>2361.58</v>
      </c>
      <c r="D2332" s="77">
        <v>61.45</v>
      </c>
      <c r="E2332" s="77">
        <v>11807.9</v>
      </c>
    </row>
    <row r="2333" spans="1:5" x14ac:dyDescent="0.25">
      <c r="A2333" s="22">
        <v>61.5</v>
      </c>
      <c r="B2333" s="22">
        <v>2357.36</v>
      </c>
      <c r="D2333" s="77">
        <v>61.5</v>
      </c>
      <c r="E2333" s="77">
        <v>11786.8</v>
      </c>
    </row>
    <row r="2334" spans="1:5" x14ac:dyDescent="0.25">
      <c r="A2334" s="22">
        <v>61.55</v>
      </c>
      <c r="B2334" s="22">
        <v>2353.16</v>
      </c>
      <c r="D2334" s="77">
        <v>61.55</v>
      </c>
      <c r="E2334" s="77">
        <v>11765.8</v>
      </c>
    </row>
    <row r="2335" spans="1:5" x14ac:dyDescent="0.25">
      <c r="A2335" s="22">
        <v>61.6</v>
      </c>
      <c r="B2335" s="22">
        <v>2348.96</v>
      </c>
      <c r="D2335" s="77">
        <v>61.6</v>
      </c>
      <c r="E2335" s="77">
        <v>11744.8</v>
      </c>
    </row>
    <row r="2336" spans="1:5" x14ac:dyDescent="0.25">
      <c r="A2336" s="22">
        <v>61.65</v>
      </c>
      <c r="B2336" s="22">
        <v>2344.77</v>
      </c>
      <c r="D2336" s="77">
        <v>61.65</v>
      </c>
      <c r="E2336" s="77">
        <v>11723.85</v>
      </c>
    </row>
    <row r="2337" spans="1:5" x14ac:dyDescent="0.25">
      <c r="A2337" s="22">
        <v>61.7</v>
      </c>
      <c r="B2337" s="22">
        <v>2340.59</v>
      </c>
      <c r="D2337" s="77">
        <v>61.7</v>
      </c>
      <c r="E2337" s="77">
        <v>11702.95</v>
      </c>
    </row>
    <row r="2338" spans="1:5" x14ac:dyDescent="0.25">
      <c r="A2338" s="22">
        <v>61.75</v>
      </c>
      <c r="B2338" s="22">
        <v>2336.41</v>
      </c>
      <c r="D2338" s="77">
        <v>61.75</v>
      </c>
      <c r="E2338" s="77">
        <v>11682.05</v>
      </c>
    </row>
    <row r="2339" spans="1:5" x14ac:dyDescent="0.25">
      <c r="A2339" s="22">
        <v>61.8</v>
      </c>
      <c r="B2339" s="22">
        <v>2332.25</v>
      </c>
      <c r="D2339" s="77">
        <v>61.8</v>
      </c>
      <c r="E2339" s="77">
        <v>11661.25</v>
      </c>
    </row>
    <row r="2340" spans="1:5" x14ac:dyDescent="0.25">
      <c r="A2340" s="22">
        <v>61.85</v>
      </c>
      <c r="B2340" s="22">
        <v>2328.09</v>
      </c>
      <c r="D2340" s="77">
        <v>61.85</v>
      </c>
      <c r="E2340" s="77">
        <v>11640.45</v>
      </c>
    </row>
    <row r="2341" spans="1:5" x14ac:dyDescent="0.25">
      <c r="A2341" s="22">
        <v>61.9</v>
      </c>
      <c r="B2341" s="22">
        <v>2323.9499999999998</v>
      </c>
      <c r="D2341" s="77">
        <v>61.9</v>
      </c>
      <c r="E2341" s="77">
        <v>11619.75</v>
      </c>
    </row>
    <row r="2342" spans="1:5" x14ac:dyDescent="0.25">
      <c r="A2342" s="22">
        <v>61.95</v>
      </c>
      <c r="B2342" s="22">
        <v>2319.81</v>
      </c>
      <c r="D2342" s="77">
        <v>61.95</v>
      </c>
      <c r="E2342" s="77">
        <v>11599.05</v>
      </c>
    </row>
    <row r="2343" spans="1:5" x14ac:dyDescent="0.25">
      <c r="A2343" s="22">
        <v>62</v>
      </c>
      <c r="B2343" s="22">
        <v>2315.6799999999998</v>
      </c>
      <c r="D2343" s="77">
        <v>62</v>
      </c>
      <c r="E2343" s="77">
        <v>11578.4</v>
      </c>
    </row>
    <row r="2344" spans="1:5" x14ac:dyDescent="0.25">
      <c r="A2344" s="22">
        <v>62.05</v>
      </c>
      <c r="B2344" s="22">
        <v>2311.56</v>
      </c>
      <c r="D2344" s="77">
        <v>62.05</v>
      </c>
      <c r="E2344" s="77">
        <v>11557.8</v>
      </c>
    </row>
    <row r="2345" spans="1:5" x14ac:dyDescent="0.25">
      <c r="A2345" s="22">
        <v>62.1</v>
      </c>
      <c r="B2345" s="22">
        <v>2307.44</v>
      </c>
      <c r="D2345" s="77">
        <v>62.1</v>
      </c>
      <c r="E2345" s="77">
        <v>11537.2</v>
      </c>
    </row>
    <row r="2346" spans="1:5" x14ac:dyDescent="0.25">
      <c r="A2346" s="22">
        <v>62.15</v>
      </c>
      <c r="B2346" s="22">
        <v>2303.34</v>
      </c>
      <c r="D2346" s="77">
        <v>62.15</v>
      </c>
      <c r="E2346" s="77">
        <v>11516.7</v>
      </c>
    </row>
    <row r="2347" spans="1:5" x14ac:dyDescent="0.25">
      <c r="A2347" s="22">
        <v>62.2</v>
      </c>
      <c r="B2347" s="22">
        <v>2299.2399999999998</v>
      </c>
      <c r="D2347" s="77">
        <v>62.2</v>
      </c>
      <c r="E2347" s="77">
        <v>11496.2</v>
      </c>
    </row>
    <row r="2348" spans="1:5" x14ac:dyDescent="0.25">
      <c r="A2348" s="22">
        <v>62.25</v>
      </c>
      <c r="B2348" s="22">
        <v>2295.15</v>
      </c>
      <c r="D2348" s="77">
        <v>62.25</v>
      </c>
      <c r="E2348" s="77">
        <v>11475.75</v>
      </c>
    </row>
    <row r="2349" spans="1:5" x14ac:dyDescent="0.25">
      <c r="A2349" s="22">
        <v>62.3</v>
      </c>
      <c r="B2349" s="22">
        <v>2291.08</v>
      </c>
      <c r="D2349" s="77">
        <v>62.3</v>
      </c>
      <c r="E2349" s="77">
        <v>11455.4</v>
      </c>
    </row>
    <row r="2350" spans="1:5" x14ac:dyDescent="0.25">
      <c r="A2350" s="22">
        <v>62.35</v>
      </c>
      <c r="B2350" s="22">
        <v>2287</v>
      </c>
      <c r="D2350" s="77">
        <v>62.35</v>
      </c>
      <c r="E2350" s="77">
        <v>11435</v>
      </c>
    </row>
    <row r="2351" spans="1:5" x14ac:dyDescent="0.25">
      <c r="A2351" s="22">
        <v>62.4</v>
      </c>
      <c r="B2351" s="22">
        <v>2282.94</v>
      </c>
      <c r="D2351" s="77">
        <v>62.4</v>
      </c>
      <c r="E2351" s="77">
        <v>11414.7</v>
      </c>
    </row>
    <row r="2352" spans="1:5" x14ac:dyDescent="0.25">
      <c r="A2352" s="22">
        <v>62.45</v>
      </c>
      <c r="B2352" s="22">
        <v>2278.89</v>
      </c>
      <c r="D2352" s="77">
        <v>62.45</v>
      </c>
      <c r="E2352" s="77">
        <v>11394.45</v>
      </c>
    </row>
    <row r="2353" spans="1:5" x14ac:dyDescent="0.25">
      <c r="A2353" s="22">
        <v>62.5</v>
      </c>
      <c r="B2353" s="22">
        <v>2274.84</v>
      </c>
      <c r="D2353" s="77">
        <v>62.5</v>
      </c>
      <c r="E2353" s="77">
        <v>11374.2</v>
      </c>
    </row>
    <row r="2354" spans="1:5" x14ac:dyDescent="0.25">
      <c r="A2354" s="22">
        <v>62.55</v>
      </c>
      <c r="B2354" s="22">
        <v>2270.8000000000002</v>
      </c>
      <c r="D2354" s="77">
        <v>62.55</v>
      </c>
      <c r="E2354" s="77">
        <v>11354</v>
      </c>
    </row>
    <row r="2355" spans="1:5" x14ac:dyDescent="0.25">
      <c r="A2355" s="22">
        <v>62.6</v>
      </c>
      <c r="B2355" s="22">
        <v>2266.77</v>
      </c>
      <c r="D2355" s="77">
        <v>62.6</v>
      </c>
      <c r="E2355" s="77">
        <v>11333.85</v>
      </c>
    </row>
    <row r="2356" spans="1:5" x14ac:dyDescent="0.25">
      <c r="A2356" s="22">
        <v>62.65</v>
      </c>
      <c r="B2356" s="22">
        <v>2262.75</v>
      </c>
      <c r="D2356" s="77">
        <v>62.65</v>
      </c>
      <c r="E2356" s="77">
        <v>11313.75</v>
      </c>
    </row>
    <row r="2357" spans="1:5" x14ac:dyDescent="0.25">
      <c r="A2357" s="22">
        <v>62.7</v>
      </c>
      <c r="B2357" s="22">
        <v>2258.7399999999998</v>
      </c>
      <c r="D2357" s="77">
        <v>62.7</v>
      </c>
      <c r="E2357" s="77">
        <v>11293.7</v>
      </c>
    </row>
    <row r="2358" spans="1:5" x14ac:dyDescent="0.25">
      <c r="A2358" s="22">
        <v>62.75</v>
      </c>
      <c r="B2358" s="22">
        <v>2254.73</v>
      </c>
      <c r="D2358" s="77">
        <v>62.75</v>
      </c>
      <c r="E2358" s="77">
        <v>11273.65</v>
      </c>
    </row>
    <row r="2359" spans="1:5" x14ac:dyDescent="0.25">
      <c r="A2359" s="22">
        <v>62.8</v>
      </c>
      <c r="B2359" s="22">
        <v>2250.73</v>
      </c>
      <c r="D2359" s="77">
        <v>62.8</v>
      </c>
      <c r="E2359" s="77">
        <v>11253.65</v>
      </c>
    </row>
    <row r="2360" spans="1:5" x14ac:dyDescent="0.25">
      <c r="A2360" s="22">
        <v>62.85</v>
      </c>
      <c r="B2360" s="22">
        <v>2246.7399999999998</v>
      </c>
      <c r="D2360" s="77">
        <v>62.85</v>
      </c>
      <c r="E2360" s="77">
        <v>11233.7</v>
      </c>
    </row>
    <row r="2361" spans="1:5" x14ac:dyDescent="0.25">
      <c r="A2361" s="22">
        <v>62.9</v>
      </c>
      <c r="B2361" s="22">
        <v>2242.7600000000002</v>
      </c>
      <c r="D2361" s="77">
        <v>62.9</v>
      </c>
      <c r="E2361" s="77">
        <v>11213.8</v>
      </c>
    </row>
    <row r="2362" spans="1:5" x14ac:dyDescent="0.25">
      <c r="A2362" s="22">
        <v>62.95</v>
      </c>
      <c r="B2362" s="22">
        <v>2238.79</v>
      </c>
      <c r="D2362" s="77">
        <v>62.95</v>
      </c>
      <c r="E2362" s="77">
        <v>11193.95</v>
      </c>
    </row>
    <row r="2363" spans="1:5" x14ac:dyDescent="0.25">
      <c r="A2363" s="22">
        <v>63</v>
      </c>
      <c r="B2363" s="22">
        <v>2234.83</v>
      </c>
      <c r="D2363" s="77">
        <v>63</v>
      </c>
      <c r="E2363" s="77">
        <v>11174.15</v>
      </c>
    </row>
    <row r="2364" spans="1:5" x14ac:dyDescent="0.25">
      <c r="A2364" s="22">
        <v>63.05</v>
      </c>
      <c r="B2364" s="22">
        <v>2230.87</v>
      </c>
      <c r="D2364" s="77">
        <v>63.05</v>
      </c>
      <c r="E2364" s="77">
        <v>11154.35</v>
      </c>
    </row>
    <row r="2365" spans="1:5" x14ac:dyDescent="0.25">
      <c r="A2365" s="22">
        <v>63.1</v>
      </c>
      <c r="B2365" s="22">
        <v>2226.92</v>
      </c>
      <c r="D2365" s="77">
        <v>63.1</v>
      </c>
      <c r="E2365" s="77">
        <v>11134.6</v>
      </c>
    </row>
    <row r="2366" spans="1:5" x14ac:dyDescent="0.25">
      <c r="A2366" s="22">
        <v>63.15</v>
      </c>
      <c r="B2366" s="22">
        <v>2222.98</v>
      </c>
      <c r="D2366" s="77">
        <v>63.15</v>
      </c>
      <c r="E2366" s="77">
        <v>11114.9</v>
      </c>
    </row>
    <row r="2367" spans="1:5" x14ac:dyDescent="0.25">
      <c r="A2367" s="22">
        <v>63.2</v>
      </c>
      <c r="B2367" s="22">
        <v>2219.0500000000002</v>
      </c>
      <c r="D2367" s="77">
        <v>63.2</v>
      </c>
      <c r="E2367" s="77">
        <v>11095.25</v>
      </c>
    </row>
    <row r="2368" spans="1:5" x14ac:dyDescent="0.25">
      <c r="A2368" s="22">
        <v>63.25</v>
      </c>
      <c r="B2368" s="22">
        <v>2215.12</v>
      </c>
      <c r="D2368" s="77">
        <v>63.25</v>
      </c>
      <c r="E2368" s="77">
        <v>11075.6</v>
      </c>
    </row>
    <row r="2369" spans="1:5" x14ac:dyDescent="0.25">
      <c r="A2369" s="22">
        <v>63.3</v>
      </c>
      <c r="B2369" s="22">
        <v>2211.21</v>
      </c>
      <c r="D2369" s="77">
        <v>63.3</v>
      </c>
      <c r="E2369" s="77">
        <v>11056.05</v>
      </c>
    </row>
    <row r="2370" spans="1:5" x14ac:dyDescent="0.25">
      <c r="A2370" s="22">
        <v>63.35</v>
      </c>
      <c r="B2370" s="22">
        <v>2207.3000000000002</v>
      </c>
      <c r="D2370" s="77">
        <v>63.35</v>
      </c>
      <c r="E2370" s="77">
        <v>11036.5</v>
      </c>
    </row>
    <row r="2371" spans="1:5" x14ac:dyDescent="0.25">
      <c r="A2371" s="22">
        <v>63.4</v>
      </c>
      <c r="B2371" s="22">
        <v>2203.4</v>
      </c>
      <c r="D2371" s="77">
        <v>63.4</v>
      </c>
      <c r="E2371" s="77">
        <v>11017</v>
      </c>
    </row>
    <row r="2372" spans="1:5" x14ac:dyDescent="0.25">
      <c r="A2372" s="22">
        <v>63.45</v>
      </c>
      <c r="B2372" s="22">
        <v>2199.5100000000002</v>
      </c>
      <c r="D2372" s="77">
        <v>63.45</v>
      </c>
      <c r="E2372" s="77">
        <v>10997.55</v>
      </c>
    </row>
    <row r="2373" spans="1:5" x14ac:dyDescent="0.25">
      <c r="A2373" s="22">
        <v>63.5</v>
      </c>
      <c r="B2373" s="22">
        <v>2195.62</v>
      </c>
      <c r="D2373" s="77">
        <v>63.5</v>
      </c>
      <c r="E2373" s="77">
        <v>10978.1</v>
      </c>
    </row>
    <row r="2374" spans="1:5" x14ac:dyDescent="0.25">
      <c r="A2374" s="22">
        <v>63.55</v>
      </c>
      <c r="B2374" s="22">
        <v>2191.7399999999998</v>
      </c>
      <c r="D2374" s="77">
        <v>63.55</v>
      </c>
      <c r="E2374" s="77">
        <v>10958.7</v>
      </c>
    </row>
    <row r="2375" spans="1:5" x14ac:dyDescent="0.25">
      <c r="A2375" s="22">
        <v>63.6</v>
      </c>
      <c r="B2375" s="22">
        <v>2187.88</v>
      </c>
      <c r="D2375" s="77">
        <v>63.6</v>
      </c>
      <c r="E2375" s="77">
        <v>10939.4</v>
      </c>
    </row>
    <row r="2376" spans="1:5" x14ac:dyDescent="0.25">
      <c r="A2376" s="22">
        <v>63.65</v>
      </c>
      <c r="B2376" s="22">
        <v>2184.0100000000002</v>
      </c>
      <c r="D2376" s="77">
        <v>63.65</v>
      </c>
      <c r="E2376" s="77">
        <v>10920.05</v>
      </c>
    </row>
    <row r="2377" spans="1:5" x14ac:dyDescent="0.25">
      <c r="A2377" s="22">
        <v>63.7</v>
      </c>
      <c r="B2377" s="22">
        <v>2180.16</v>
      </c>
      <c r="D2377" s="77">
        <v>63.7</v>
      </c>
      <c r="E2377" s="77">
        <v>10900.8</v>
      </c>
    </row>
    <row r="2378" spans="1:5" x14ac:dyDescent="0.25">
      <c r="A2378" s="22">
        <v>63.75</v>
      </c>
      <c r="B2378" s="22">
        <v>2176.3200000000002</v>
      </c>
      <c r="D2378" s="77">
        <v>63.75</v>
      </c>
      <c r="E2378" s="77">
        <v>10881.6</v>
      </c>
    </row>
    <row r="2379" spans="1:5" x14ac:dyDescent="0.25">
      <c r="A2379" s="22">
        <v>63.8</v>
      </c>
      <c r="B2379" s="22">
        <v>2172.48</v>
      </c>
      <c r="D2379" s="77">
        <v>63.8</v>
      </c>
      <c r="E2379" s="77">
        <v>10862.4</v>
      </c>
    </row>
    <row r="2380" spans="1:5" x14ac:dyDescent="0.25">
      <c r="A2380" s="22">
        <v>63.85</v>
      </c>
      <c r="B2380" s="22">
        <v>2168.65</v>
      </c>
      <c r="D2380" s="77">
        <v>63.85</v>
      </c>
      <c r="E2380" s="77">
        <v>10843.25</v>
      </c>
    </row>
    <row r="2381" spans="1:5" x14ac:dyDescent="0.25">
      <c r="A2381" s="22">
        <v>63.9</v>
      </c>
      <c r="B2381" s="22">
        <v>2164.83</v>
      </c>
      <c r="D2381" s="77">
        <v>63.9</v>
      </c>
      <c r="E2381" s="77">
        <v>10824.15</v>
      </c>
    </row>
    <row r="2382" spans="1:5" x14ac:dyDescent="0.25">
      <c r="A2382" s="22">
        <v>63.95</v>
      </c>
      <c r="B2382" s="22">
        <v>2161.0100000000002</v>
      </c>
      <c r="D2382" s="77">
        <v>63.95</v>
      </c>
      <c r="E2382" s="77">
        <v>10805.05</v>
      </c>
    </row>
    <row r="2383" spans="1:5" x14ac:dyDescent="0.25">
      <c r="A2383" s="22">
        <v>64</v>
      </c>
      <c r="B2383" s="22">
        <v>2157.21</v>
      </c>
      <c r="D2383" s="77">
        <v>64</v>
      </c>
      <c r="E2383" s="77">
        <v>10786.05</v>
      </c>
    </row>
    <row r="2384" spans="1:5" x14ac:dyDescent="0.25">
      <c r="A2384" s="22">
        <v>64.05</v>
      </c>
      <c r="B2384" s="22">
        <v>2153.41</v>
      </c>
      <c r="D2384" s="77">
        <v>64.05</v>
      </c>
      <c r="E2384" s="77">
        <v>10767.05</v>
      </c>
    </row>
    <row r="2385" spans="1:5" x14ac:dyDescent="0.25">
      <c r="A2385" s="22">
        <v>64.099999999999994</v>
      </c>
      <c r="B2385" s="22">
        <v>2149.62</v>
      </c>
      <c r="D2385" s="77">
        <v>64.099999999999994</v>
      </c>
      <c r="E2385" s="77">
        <v>10748.1</v>
      </c>
    </row>
    <row r="2386" spans="1:5" x14ac:dyDescent="0.25">
      <c r="A2386" s="22">
        <v>64.150000000000006</v>
      </c>
      <c r="B2386" s="22">
        <v>2145.83</v>
      </c>
      <c r="D2386" s="77">
        <v>64.150000000000006</v>
      </c>
      <c r="E2386" s="77">
        <v>10729.15</v>
      </c>
    </row>
    <row r="2387" spans="1:5" x14ac:dyDescent="0.25">
      <c r="A2387" s="22">
        <v>64.2</v>
      </c>
      <c r="B2387" s="22">
        <v>2142.06</v>
      </c>
      <c r="D2387" s="77">
        <v>64.2</v>
      </c>
      <c r="E2387" s="77">
        <v>10710.3</v>
      </c>
    </row>
    <row r="2388" spans="1:5" x14ac:dyDescent="0.25">
      <c r="A2388" s="22">
        <v>64.25</v>
      </c>
      <c r="B2388" s="22">
        <v>2138.29</v>
      </c>
      <c r="D2388" s="77">
        <v>64.25</v>
      </c>
      <c r="E2388" s="77">
        <v>10691.45</v>
      </c>
    </row>
    <row r="2389" spans="1:5" x14ac:dyDescent="0.25">
      <c r="A2389" s="22">
        <v>64.3</v>
      </c>
      <c r="B2389" s="22">
        <v>2134.5300000000002</v>
      </c>
      <c r="D2389" s="77">
        <v>64.3</v>
      </c>
      <c r="E2389" s="77">
        <v>10672.65</v>
      </c>
    </row>
    <row r="2390" spans="1:5" x14ac:dyDescent="0.25">
      <c r="A2390" s="22">
        <v>64.349999999999994</v>
      </c>
      <c r="B2390" s="22">
        <v>2130.77</v>
      </c>
      <c r="D2390" s="77">
        <v>64.349999999999994</v>
      </c>
      <c r="E2390" s="77">
        <v>10653.85</v>
      </c>
    </row>
    <row r="2391" spans="1:5" x14ac:dyDescent="0.25">
      <c r="A2391" s="22">
        <v>64.400000000000006</v>
      </c>
      <c r="B2391" s="22">
        <v>2127.0300000000002</v>
      </c>
      <c r="D2391" s="77">
        <v>64.400000000000006</v>
      </c>
      <c r="E2391" s="77">
        <v>10635.15</v>
      </c>
    </row>
    <row r="2392" spans="1:5" x14ac:dyDescent="0.25">
      <c r="A2392" s="22">
        <v>64.45</v>
      </c>
      <c r="B2392" s="22">
        <v>2123.29</v>
      </c>
      <c r="D2392" s="77">
        <v>64.45</v>
      </c>
      <c r="E2392" s="77">
        <v>10616.45</v>
      </c>
    </row>
    <row r="2393" spans="1:5" x14ac:dyDescent="0.25">
      <c r="A2393" s="22">
        <v>64.5</v>
      </c>
      <c r="B2393" s="22">
        <v>2119.56</v>
      </c>
      <c r="D2393" s="77">
        <v>64.5</v>
      </c>
      <c r="E2393" s="77">
        <v>10597.8</v>
      </c>
    </row>
    <row r="2394" spans="1:5" x14ac:dyDescent="0.25">
      <c r="A2394" s="22">
        <v>64.55</v>
      </c>
      <c r="B2394" s="22">
        <v>2115.84</v>
      </c>
      <c r="D2394" s="77">
        <v>64.55</v>
      </c>
      <c r="E2394" s="77">
        <v>10579.2</v>
      </c>
    </row>
    <row r="2395" spans="1:5" x14ac:dyDescent="0.25">
      <c r="A2395" s="22">
        <v>64.599999999999994</v>
      </c>
      <c r="B2395" s="22">
        <v>2112.12</v>
      </c>
      <c r="D2395" s="77">
        <v>64.599999999999994</v>
      </c>
      <c r="E2395" s="77">
        <v>10560.6</v>
      </c>
    </row>
    <row r="2396" spans="1:5" x14ac:dyDescent="0.25">
      <c r="A2396" s="22">
        <v>64.650000000000006</v>
      </c>
      <c r="B2396" s="22">
        <v>2108.42</v>
      </c>
      <c r="D2396" s="77">
        <v>64.650000000000006</v>
      </c>
      <c r="E2396" s="77">
        <v>10542.1</v>
      </c>
    </row>
    <row r="2397" spans="1:5" x14ac:dyDescent="0.25">
      <c r="A2397" s="22">
        <v>64.7</v>
      </c>
      <c r="B2397" s="22">
        <v>2104.7199999999998</v>
      </c>
      <c r="D2397" s="77">
        <v>64.7</v>
      </c>
      <c r="E2397" s="77">
        <v>10523.6</v>
      </c>
    </row>
    <row r="2398" spans="1:5" x14ac:dyDescent="0.25">
      <c r="A2398" s="22">
        <v>64.75</v>
      </c>
      <c r="B2398" s="22">
        <v>2101.02</v>
      </c>
      <c r="D2398" s="77">
        <v>64.75</v>
      </c>
      <c r="E2398" s="77">
        <v>10505.1</v>
      </c>
    </row>
    <row r="2399" spans="1:5" x14ac:dyDescent="0.25">
      <c r="A2399" s="22">
        <v>64.8</v>
      </c>
      <c r="B2399" s="22">
        <v>2097.34</v>
      </c>
      <c r="D2399" s="77">
        <v>64.8</v>
      </c>
      <c r="E2399" s="77">
        <v>10486.7</v>
      </c>
    </row>
    <row r="2400" spans="1:5" x14ac:dyDescent="0.25">
      <c r="A2400" s="22">
        <v>64.849999999999994</v>
      </c>
      <c r="B2400" s="22">
        <v>2093.66</v>
      </c>
      <c r="D2400" s="77">
        <v>64.849999999999994</v>
      </c>
      <c r="E2400" s="77">
        <v>10468.299999999999</v>
      </c>
    </row>
    <row r="2401" spans="1:5" x14ac:dyDescent="0.25">
      <c r="A2401" s="22">
        <v>64.900000000000006</v>
      </c>
      <c r="B2401" s="22">
        <v>2089.9899999999998</v>
      </c>
      <c r="D2401" s="77">
        <v>64.900000000000006</v>
      </c>
      <c r="E2401" s="77">
        <v>10449.950000000001</v>
      </c>
    </row>
    <row r="2402" spans="1:5" x14ac:dyDescent="0.25">
      <c r="A2402" s="22">
        <v>64.95</v>
      </c>
      <c r="B2402" s="22">
        <v>2086.33</v>
      </c>
      <c r="D2402" s="77">
        <v>64.95</v>
      </c>
      <c r="E2402" s="77">
        <v>10431.65</v>
      </c>
    </row>
    <row r="2403" spans="1:5" x14ac:dyDescent="0.25">
      <c r="A2403" s="22">
        <v>65</v>
      </c>
      <c r="B2403" s="22">
        <v>2082.67</v>
      </c>
      <c r="D2403" s="77">
        <v>65</v>
      </c>
      <c r="E2403" s="77">
        <v>10413.35</v>
      </c>
    </row>
    <row r="2404" spans="1:5" x14ac:dyDescent="0.25">
      <c r="A2404" s="22">
        <v>65.05</v>
      </c>
      <c r="B2404" s="22">
        <v>2079.02</v>
      </c>
      <c r="D2404" s="77">
        <v>65.05</v>
      </c>
      <c r="E2404" s="77">
        <v>10395.1</v>
      </c>
    </row>
    <row r="2405" spans="1:5" x14ac:dyDescent="0.25">
      <c r="A2405" s="22">
        <v>65.099999999999994</v>
      </c>
      <c r="B2405" s="22">
        <v>2075.38</v>
      </c>
      <c r="D2405" s="77">
        <v>65.099999999999994</v>
      </c>
      <c r="E2405" s="77">
        <v>10376.9</v>
      </c>
    </row>
    <row r="2406" spans="1:5" x14ac:dyDescent="0.25">
      <c r="A2406" s="22">
        <v>65.150000000000006</v>
      </c>
      <c r="B2406" s="22">
        <v>2071.75</v>
      </c>
      <c r="D2406" s="77">
        <v>65.150000000000006</v>
      </c>
      <c r="E2406" s="77">
        <v>10358.75</v>
      </c>
    </row>
    <row r="2407" spans="1:5" x14ac:dyDescent="0.25">
      <c r="A2407" s="22">
        <v>65.2</v>
      </c>
      <c r="B2407" s="22">
        <v>2068.12</v>
      </c>
      <c r="D2407" s="77">
        <v>65.2</v>
      </c>
      <c r="E2407" s="77">
        <v>10340.6</v>
      </c>
    </row>
    <row r="2408" spans="1:5" x14ac:dyDescent="0.25">
      <c r="A2408" s="22">
        <v>65.25</v>
      </c>
      <c r="B2408" s="22">
        <v>2064.5</v>
      </c>
      <c r="D2408" s="77">
        <v>65.25</v>
      </c>
      <c r="E2408" s="77">
        <v>10322.5</v>
      </c>
    </row>
    <row r="2409" spans="1:5" x14ac:dyDescent="0.25">
      <c r="A2409" s="22">
        <v>65.3</v>
      </c>
      <c r="B2409" s="22">
        <v>2060.89</v>
      </c>
      <c r="D2409" s="77">
        <v>65.3</v>
      </c>
      <c r="E2409" s="77">
        <v>10304.450000000001</v>
      </c>
    </row>
    <row r="2410" spans="1:5" x14ac:dyDescent="0.25">
      <c r="A2410" s="22">
        <v>65.349999999999994</v>
      </c>
      <c r="B2410" s="22">
        <v>2057.29</v>
      </c>
      <c r="D2410" s="77">
        <v>65.349999999999994</v>
      </c>
      <c r="E2410" s="77">
        <v>10286.450000000001</v>
      </c>
    </row>
    <row r="2411" spans="1:5" x14ac:dyDescent="0.25">
      <c r="A2411" s="22">
        <v>65.400000000000006</v>
      </c>
      <c r="B2411" s="22">
        <v>2053.69</v>
      </c>
      <c r="D2411" s="77">
        <v>65.400000000000006</v>
      </c>
      <c r="E2411" s="77">
        <v>10268.450000000001</v>
      </c>
    </row>
    <row r="2412" spans="1:5" x14ac:dyDescent="0.25">
      <c r="A2412" s="22">
        <v>65.45</v>
      </c>
      <c r="B2412" s="22">
        <v>2050.1</v>
      </c>
      <c r="D2412" s="77">
        <v>65.45</v>
      </c>
      <c r="E2412" s="77">
        <v>10250.5</v>
      </c>
    </row>
    <row r="2413" spans="1:5" x14ac:dyDescent="0.25">
      <c r="A2413" s="22">
        <v>65.5</v>
      </c>
      <c r="B2413" s="22">
        <v>2046.52</v>
      </c>
      <c r="D2413" s="77">
        <v>65.5</v>
      </c>
      <c r="E2413" s="77">
        <v>10232.6</v>
      </c>
    </row>
    <row r="2414" spans="1:5" x14ac:dyDescent="0.25">
      <c r="A2414" s="22">
        <v>65.55</v>
      </c>
      <c r="B2414" s="22">
        <v>2042.94</v>
      </c>
      <c r="D2414" s="77">
        <v>65.55</v>
      </c>
      <c r="E2414" s="77">
        <v>10214.700000000001</v>
      </c>
    </row>
    <row r="2415" spans="1:5" x14ac:dyDescent="0.25">
      <c r="A2415" s="22">
        <v>65.599999999999994</v>
      </c>
      <c r="B2415" s="22">
        <v>2039.37</v>
      </c>
      <c r="D2415" s="77">
        <v>65.599999999999994</v>
      </c>
      <c r="E2415" s="77">
        <v>10196.85</v>
      </c>
    </row>
    <row r="2416" spans="1:5" x14ac:dyDescent="0.25">
      <c r="A2416" s="22">
        <v>65.650000000000006</v>
      </c>
      <c r="B2416" s="22">
        <v>2035.81</v>
      </c>
      <c r="D2416" s="77">
        <v>65.650000000000006</v>
      </c>
      <c r="E2416" s="77">
        <v>10179.049999999999</v>
      </c>
    </row>
    <row r="2417" spans="1:5" x14ac:dyDescent="0.25">
      <c r="A2417" s="22">
        <v>65.7</v>
      </c>
      <c r="B2417" s="22">
        <v>2032.26</v>
      </c>
      <c r="D2417" s="77">
        <v>65.7</v>
      </c>
      <c r="E2417" s="77">
        <v>10161.299999999999</v>
      </c>
    </row>
    <row r="2418" spans="1:5" x14ac:dyDescent="0.25">
      <c r="A2418" s="22">
        <v>65.75</v>
      </c>
      <c r="B2418" s="22">
        <v>2028.71</v>
      </c>
      <c r="D2418" s="77">
        <v>65.75</v>
      </c>
      <c r="E2418" s="77">
        <v>10143.549999999999</v>
      </c>
    </row>
    <row r="2419" spans="1:5" x14ac:dyDescent="0.25">
      <c r="A2419" s="22">
        <v>65.8</v>
      </c>
      <c r="B2419" s="22">
        <v>2025.17</v>
      </c>
      <c r="D2419" s="77">
        <v>65.8</v>
      </c>
      <c r="E2419" s="77">
        <v>10125.85</v>
      </c>
    </row>
    <row r="2420" spans="1:5" x14ac:dyDescent="0.25">
      <c r="A2420" s="22">
        <v>65.849999999999994</v>
      </c>
      <c r="B2420" s="22">
        <v>2021.64</v>
      </c>
      <c r="D2420" s="77">
        <v>65.849999999999994</v>
      </c>
      <c r="E2420" s="77">
        <v>10108.200000000001</v>
      </c>
    </row>
    <row r="2421" spans="1:5" x14ac:dyDescent="0.25">
      <c r="A2421" s="22">
        <v>65.900000000000006</v>
      </c>
      <c r="B2421" s="22">
        <v>2018.12</v>
      </c>
      <c r="D2421" s="77">
        <v>65.900000000000006</v>
      </c>
      <c r="E2421" s="77">
        <v>10090.6</v>
      </c>
    </row>
    <row r="2422" spans="1:5" x14ac:dyDescent="0.25">
      <c r="A2422" s="22">
        <v>65.95</v>
      </c>
      <c r="B2422" s="22">
        <v>2014.6</v>
      </c>
      <c r="D2422" s="77">
        <v>65.95</v>
      </c>
      <c r="E2422" s="77">
        <v>10073</v>
      </c>
    </row>
    <row r="2423" spans="1:5" x14ac:dyDescent="0.25">
      <c r="A2423" s="22">
        <v>66</v>
      </c>
      <c r="B2423" s="22">
        <v>2011.09</v>
      </c>
      <c r="D2423" s="77">
        <v>66</v>
      </c>
      <c r="E2423" s="77">
        <v>10055.450000000001</v>
      </c>
    </row>
    <row r="2424" spans="1:5" x14ac:dyDescent="0.25">
      <c r="A2424" s="22">
        <v>66.05</v>
      </c>
      <c r="B2424" s="22">
        <v>2007.58</v>
      </c>
      <c r="D2424" s="77">
        <v>66.05</v>
      </c>
      <c r="E2424" s="77">
        <v>10037.9</v>
      </c>
    </row>
    <row r="2425" spans="1:5" x14ac:dyDescent="0.25">
      <c r="A2425" s="22">
        <v>66.099999999999994</v>
      </c>
      <c r="B2425" s="22">
        <v>2004.08</v>
      </c>
      <c r="D2425" s="77">
        <v>66.099999999999994</v>
      </c>
      <c r="E2425" s="77">
        <v>10020.4</v>
      </c>
    </row>
    <row r="2426" spans="1:5" x14ac:dyDescent="0.25">
      <c r="A2426" s="22">
        <v>66.150000000000006</v>
      </c>
      <c r="B2426" s="22">
        <v>2000.59</v>
      </c>
      <c r="D2426" s="77">
        <v>66.150000000000006</v>
      </c>
      <c r="E2426" s="77">
        <v>10002.950000000001</v>
      </c>
    </row>
    <row r="2427" spans="1:5" x14ac:dyDescent="0.25">
      <c r="A2427" s="22">
        <v>66.2</v>
      </c>
      <c r="B2427" s="22">
        <v>1997.11</v>
      </c>
      <c r="D2427" s="77">
        <v>66.2</v>
      </c>
      <c r="E2427" s="77">
        <v>9985.5499999999993</v>
      </c>
    </row>
    <row r="2428" spans="1:5" x14ac:dyDescent="0.25">
      <c r="A2428" s="22">
        <v>66.25</v>
      </c>
      <c r="B2428" s="22">
        <v>1993.64</v>
      </c>
      <c r="D2428" s="77">
        <v>66.25</v>
      </c>
      <c r="E2428" s="77">
        <v>9968.2000000000007</v>
      </c>
    </row>
    <row r="2429" spans="1:5" x14ac:dyDescent="0.25">
      <c r="A2429" s="22">
        <v>66.3</v>
      </c>
      <c r="B2429" s="22">
        <v>1990.17</v>
      </c>
      <c r="D2429" s="77">
        <v>66.3</v>
      </c>
      <c r="E2429" s="77">
        <v>9950.85</v>
      </c>
    </row>
    <row r="2430" spans="1:5" x14ac:dyDescent="0.25">
      <c r="A2430" s="22">
        <v>66.349999999999994</v>
      </c>
      <c r="B2430" s="22">
        <v>1986.7</v>
      </c>
      <c r="D2430" s="77">
        <v>66.349999999999994</v>
      </c>
      <c r="E2430" s="77">
        <v>9933.5</v>
      </c>
    </row>
    <row r="2431" spans="1:5" x14ac:dyDescent="0.25">
      <c r="A2431" s="22">
        <v>66.400000000000006</v>
      </c>
      <c r="B2431" s="22">
        <v>1983.25</v>
      </c>
      <c r="D2431" s="77">
        <v>66.400000000000006</v>
      </c>
      <c r="E2431" s="77">
        <v>9916.25</v>
      </c>
    </row>
    <row r="2432" spans="1:5" x14ac:dyDescent="0.25">
      <c r="A2432" s="22">
        <v>66.45</v>
      </c>
      <c r="B2432" s="22">
        <v>1979.8</v>
      </c>
      <c r="D2432" s="77">
        <v>66.45</v>
      </c>
      <c r="E2432" s="77">
        <v>9899</v>
      </c>
    </row>
    <row r="2433" spans="1:5" x14ac:dyDescent="0.25">
      <c r="A2433" s="22">
        <v>66.5</v>
      </c>
      <c r="B2433" s="22">
        <v>1976.36</v>
      </c>
      <c r="D2433" s="77">
        <v>66.5</v>
      </c>
      <c r="E2433" s="77">
        <v>9881.7999999999993</v>
      </c>
    </row>
    <row r="2434" spans="1:5" x14ac:dyDescent="0.25">
      <c r="A2434" s="22">
        <v>66.55</v>
      </c>
      <c r="B2434" s="22">
        <v>1972.92</v>
      </c>
      <c r="D2434" s="77">
        <v>66.55</v>
      </c>
      <c r="E2434" s="77">
        <v>9864.6</v>
      </c>
    </row>
    <row r="2435" spans="1:5" x14ac:dyDescent="0.25">
      <c r="A2435" s="22">
        <v>66.599999999999994</v>
      </c>
      <c r="B2435" s="22">
        <v>1969.5</v>
      </c>
      <c r="D2435" s="77">
        <v>66.599999999999994</v>
      </c>
      <c r="E2435" s="77">
        <v>9847.5</v>
      </c>
    </row>
    <row r="2436" spans="1:5" x14ac:dyDescent="0.25">
      <c r="A2436" s="22">
        <v>66.650000000000006</v>
      </c>
      <c r="B2436" s="22">
        <v>1966.08</v>
      </c>
      <c r="D2436" s="77">
        <v>66.650000000000006</v>
      </c>
      <c r="E2436" s="77">
        <v>9830.4</v>
      </c>
    </row>
    <row r="2437" spans="1:5" x14ac:dyDescent="0.25">
      <c r="A2437" s="22">
        <v>66.7</v>
      </c>
      <c r="B2437" s="22">
        <v>1962.66</v>
      </c>
      <c r="D2437" s="77">
        <v>66.7</v>
      </c>
      <c r="E2437" s="77">
        <v>9813.2999999999993</v>
      </c>
    </row>
    <row r="2438" spans="1:5" x14ac:dyDescent="0.25">
      <c r="A2438" s="22">
        <v>66.75</v>
      </c>
      <c r="B2438" s="22">
        <v>1959.26</v>
      </c>
      <c r="D2438" s="77">
        <v>66.75</v>
      </c>
      <c r="E2438" s="77">
        <v>9796.2999999999993</v>
      </c>
    </row>
    <row r="2439" spans="1:5" x14ac:dyDescent="0.25">
      <c r="A2439" s="22">
        <v>66.8</v>
      </c>
      <c r="B2439" s="22">
        <v>1955.85</v>
      </c>
      <c r="D2439" s="77">
        <v>66.8</v>
      </c>
      <c r="E2439" s="77">
        <v>9779.25</v>
      </c>
    </row>
    <row r="2440" spans="1:5" x14ac:dyDescent="0.25">
      <c r="A2440" s="22">
        <v>66.849999999999994</v>
      </c>
      <c r="B2440" s="22">
        <v>1952.46</v>
      </c>
      <c r="D2440" s="77">
        <v>66.849999999999994</v>
      </c>
      <c r="E2440" s="77">
        <v>9762.2999999999993</v>
      </c>
    </row>
    <row r="2441" spans="1:5" x14ac:dyDescent="0.25">
      <c r="A2441" s="22">
        <v>66.900000000000006</v>
      </c>
      <c r="B2441" s="22">
        <v>1949.07</v>
      </c>
      <c r="D2441" s="77">
        <v>66.900000000000006</v>
      </c>
      <c r="E2441" s="77">
        <v>9745.35</v>
      </c>
    </row>
    <row r="2442" spans="1:5" x14ac:dyDescent="0.25">
      <c r="A2442" s="22">
        <v>66.95</v>
      </c>
      <c r="B2442" s="22">
        <v>1945.69</v>
      </c>
      <c r="D2442" s="77">
        <v>66.95</v>
      </c>
      <c r="E2442" s="77">
        <v>9728.4500000000007</v>
      </c>
    </row>
    <row r="2443" spans="1:5" x14ac:dyDescent="0.25">
      <c r="A2443" s="22">
        <v>67</v>
      </c>
      <c r="B2443" s="22">
        <v>1942.32</v>
      </c>
      <c r="D2443" s="77">
        <v>67</v>
      </c>
      <c r="E2443" s="77">
        <v>9711.6</v>
      </c>
    </row>
    <row r="2444" spans="1:5" x14ac:dyDescent="0.25">
      <c r="A2444" s="22">
        <v>67.05</v>
      </c>
      <c r="B2444" s="22">
        <v>1938.95</v>
      </c>
      <c r="D2444" s="77">
        <v>67.05</v>
      </c>
      <c r="E2444" s="77">
        <v>9694.75</v>
      </c>
    </row>
    <row r="2445" spans="1:5" x14ac:dyDescent="0.25">
      <c r="A2445" s="22">
        <v>67.099999999999994</v>
      </c>
      <c r="B2445" s="22">
        <v>1935.59</v>
      </c>
      <c r="D2445" s="77">
        <v>67.099999999999994</v>
      </c>
      <c r="E2445" s="77">
        <v>9677.9500000000007</v>
      </c>
    </row>
    <row r="2446" spans="1:5" x14ac:dyDescent="0.25">
      <c r="A2446" s="22">
        <v>67.150000000000006</v>
      </c>
      <c r="B2446" s="22">
        <v>1932.24</v>
      </c>
      <c r="D2446" s="77">
        <v>67.150000000000006</v>
      </c>
      <c r="E2446" s="77">
        <v>9661.2000000000007</v>
      </c>
    </row>
    <row r="2447" spans="1:5" x14ac:dyDescent="0.25">
      <c r="A2447" s="22">
        <v>67.2</v>
      </c>
      <c r="B2447" s="22">
        <v>1928.9</v>
      </c>
      <c r="D2447" s="77">
        <v>67.2</v>
      </c>
      <c r="E2447" s="77">
        <v>9644.5</v>
      </c>
    </row>
    <row r="2448" spans="1:5" x14ac:dyDescent="0.25">
      <c r="A2448" s="22">
        <v>67.25</v>
      </c>
      <c r="B2448" s="22">
        <v>1925.56</v>
      </c>
      <c r="D2448" s="77">
        <v>67.25</v>
      </c>
      <c r="E2448" s="77">
        <v>9627.7999999999993</v>
      </c>
    </row>
    <row r="2449" spans="1:5" x14ac:dyDescent="0.25">
      <c r="A2449" s="22">
        <v>67.3</v>
      </c>
      <c r="B2449" s="22">
        <v>1922.22</v>
      </c>
      <c r="D2449" s="77">
        <v>67.3</v>
      </c>
      <c r="E2449" s="77">
        <v>9611.1</v>
      </c>
    </row>
    <row r="2450" spans="1:5" x14ac:dyDescent="0.25">
      <c r="A2450" s="22">
        <v>67.349999999999994</v>
      </c>
      <c r="B2450" s="22">
        <v>1918.9</v>
      </c>
      <c r="D2450" s="77">
        <v>67.349999999999994</v>
      </c>
      <c r="E2450" s="77">
        <v>9594.5</v>
      </c>
    </row>
    <row r="2451" spans="1:5" x14ac:dyDescent="0.25">
      <c r="A2451" s="22">
        <v>67.400000000000006</v>
      </c>
      <c r="B2451" s="22">
        <v>1915.58</v>
      </c>
      <c r="D2451" s="77">
        <v>67.400000000000006</v>
      </c>
      <c r="E2451" s="77">
        <v>9577.9</v>
      </c>
    </row>
    <row r="2452" spans="1:5" x14ac:dyDescent="0.25">
      <c r="A2452" s="22">
        <v>67.45</v>
      </c>
      <c r="B2452" s="22">
        <v>1912.26</v>
      </c>
      <c r="D2452" s="77">
        <v>67.45</v>
      </c>
      <c r="E2452" s="77">
        <v>9561.2999999999993</v>
      </c>
    </row>
    <row r="2453" spans="1:5" x14ac:dyDescent="0.25">
      <c r="A2453" s="22">
        <v>67.5</v>
      </c>
      <c r="B2453" s="22">
        <v>1908.96</v>
      </c>
      <c r="D2453" s="77">
        <v>67.5</v>
      </c>
      <c r="E2453" s="77">
        <v>9544.7999999999993</v>
      </c>
    </row>
    <row r="2454" spans="1:5" x14ac:dyDescent="0.25">
      <c r="A2454" s="22">
        <v>67.55</v>
      </c>
      <c r="B2454" s="22">
        <v>1905.66</v>
      </c>
      <c r="D2454" s="77">
        <v>67.55</v>
      </c>
      <c r="E2454" s="77">
        <v>9528.2999999999993</v>
      </c>
    </row>
    <row r="2455" spans="1:5" x14ac:dyDescent="0.25">
      <c r="A2455" s="22">
        <v>67.599999999999994</v>
      </c>
      <c r="B2455" s="22">
        <v>1902.36</v>
      </c>
      <c r="D2455" s="77">
        <v>67.599999999999994</v>
      </c>
      <c r="E2455" s="77">
        <v>9511.7999999999993</v>
      </c>
    </row>
    <row r="2456" spans="1:5" x14ac:dyDescent="0.25">
      <c r="A2456" s="22">
        <v>67.650000000000006</v>
      </c>
      <c r="B2456" s="22">
        <v>1899.08</v>
      </c>
      <c r="D2456" s="77">
        <v>67.650000000000006</v>
      </c>
      <c r="E2456" s="77">
        <v>9495.4</v>
      </c>
    </row>
    <row r="2457" spans="1:5" x14ac:dyDescent="0.25">
      <c r="A2457" s="22">
        <v>67.7</v>
      </c>
      <c r="B2457" s="22">
        <v>1895.8</v>
      </c>
      <c r="D2457" s="77">
        <v>67.7</v>
      </c>
      <c r="E2457" s="77">
        <v>9479</v>
      </c>
    </row>
    <row r="2458" spans="1:5" x14ac:dyDescent="0.25">
      <c r="A2458" s="22">
        <v>67.75</v>
      </c>
      <c r="B2458" s="22">
        <v>1892.52</v>
      </c>
      <c r="D2458" s="77">
        <v>67.75</v>
      </c>
      <c r="E2458" s="77">
        <v>9462.6</v>
      </c>
    </row>
    <row r="2459" spans="1:5" x14ac:dyDescent="0.25">
      <c r="A2459" s="22">
        <v>67.8</v>
      </c>
      <c r="B2459" s="22">
        <v>1889.26</v>
      </c>
      <c r="D2459" s="77">
        <v>67.8</v>
      </c>
      <c r="E2459" s="77">
        <v>9446.2999999999993</v>
      </c>
    </row>
    <row r="2460" spans="1:5" x14ac:dyDescent="0.25">
      <c r="A2460" s="22">
        <v>67.849999999999994</v>
      </c>
      <c r="B2460" s="22">
        <v>1885.99</v>
      </c>
      <c r="D2460" s="77">
        <v>67.849999999999994</v>
      </c>
      <c r="E2460" s="77">
        <v>9429.9500000000007</v>
      </c>
    </row>
    <row r="2461" spans="1:5" x14ac:dyDescent="0.25">
      <c r="A2461" s="22">
        <v>67.900000000000006</v>
      </c>
      <c r="B2461" s="22">
        <v>1882.74</v>
      </c>
      <c r="D2461" s="77">
        <v>67.900000000000006</v>
      </c>
      <c r="E2461" s="77">
        <v>9413.7000000000007</v>
      </c>
    </row>
    <row r="2462" spans="1:5" x14ac:dyDescent="0.25">
      <c r="A2462" s="22">
        <v>67.95</v>
      </c>
      <c r="B2462" s="22">
        <v>1879.49</v>
      </c>
      <c r="D2462" s="77">
        <v>67.95</v>
      </c>
      <c r="E2462" s="77">
        <v>9397.4500000000007</v>
      </c>
    </row>
    <row r="2463" spans="1:5" x14ac:dyDescent="0.25">
      <c r="A2463" s="22">
        <v>68</v>
      </c>
      <c r="B2463" s="22">
        <v>1876.25</v>
      </c>
      <c r="D2463" s="77">
        <v>68</v>
      </c>
      <c r="E2463" s="77">
        <v>9381.25</v>
      </c>
    </row>
    <row r="2464" spans="1:5" x14ac:dyDescent="0.25">
      <c r="A2464" s="22">
        <v>68.05</v>
      </c>
      <c r="B2464" s="22">
        <v>1873.02</v>
      </c>
      <c r="D2464" s="77">
        <v>68.05</v>
      </c>
      <c r="E2464" s="77">
        <v>9365.1</v>
      </c>
    </row>
    <row r="2465" spans="1:5" x14ac:dyDescent="0.25">
      <c r="A2465" s="22">
        <v>68.099999999999994</v>
      </c>
      <c r="B2465" s="22">
        <v>1869.79</v>
      </c>
      <c r="D2465" s="77">
        <v>68.099999999999994</v>
      </c>
      <c r="E2465" s="77">
        <v>9348.9500000000007</v>
      </c>
    </row>
    <row r="2466" spans="1:5" x14ac:dyDescent="0.25">
      <c r="A2466" s="22">
        <v>68.150000000000006</v>
      </c>
      <c r="B2466" s="22">
        <v>1866.57</v>
      </c>
      <c r="D2466" s="77">
        <v>68.150000000000006</v>
      </c>
      <c r="E2466" s="77">
        <v>9332.85</v>
      </c>
    </row>
    <row r="2467" spans="1:5" x14ac:dyDescent="0.25">
      <c r="A2467" s="22">
        <v>68.2</v>
      </c>
      <c r="B2467" s="22">
        <v>1863.35</v>
      </c>
      <c r="D2467" s="77">
        <v>68.2</v>
      </c>
      <c r="E2467" s="77">
        <v>9316.75</v>
      </c>
    </row>
    <row r="2468" spans="1:5" x14ac:dyDescent="0.25">
      <c r="A2468" s="22">
        <v>68.25</v>
      </c>
      <c r="B2468" s="22">
        <v>1860.14</v>
      </c>
      <c r="D2468" s="77">
        <v>68.25</v>
      </c>
      <c r="E2468" s="77">
        <v>9300.7000000000007</v>
      </c>
    </row>
    <row r="2469" spans="1:5" x14ac:dyDescent="0.25">
      <c r="A2469" s="22">
        <v>68.3</v>
      </c>
      <c r="B2469" s="22">
        <v>1856.94</v>
      </c>
      <c r="D2469" s="77">
        <v>68.3</v>
      </c>
      <c r="E2469" s="77">
        <v>9284.7000000000007</v>
      </c>
    </row>
    <row r="2470" spans="1:5" x14ac:dyDescent="0.25">
      <c r="A2470" s="22">
        <v>68.349999999999994</v>
      </c>
      <c r="B2470" s="22">
        <v>1853.74</v>
      </c>
      <c r="D2470" s="77">
        <v>68.349999999999994</v>
      </c>
      <c r="E2470" s="77">
        <v>9268.7000000000007</v>
      </c>
    </row>
    <row r="2471" spans="1:5" x14ac:dyDescent="0.25">
      <c r="A2471" s="22">
        <v>68.400000000000006</v>
      </c>
      <c r="B2471" s="22">
        <v>1850.55</v>
      </c>
      <c r="D2471" s="77">
        <v>68.400000000000006</v>
      </c>
      <c r="E2471" s="77">
        <v>9252.75</v>
      </c>
    </row>
    <row r="2472" spans="1:5" x14ac:dyDescent="0.25">
      <c r="A2472" s="22">
        <v>68.45</v>
      </c>
      <c r="B2472" s="22">
        <v>1847.37</v>
      </c>
      <c r="D2472" s="77">
        <v>68.45</v>
      </c>
      <c r="E2472" s="77">
        <v>9236.85</v>
      </c>
    </row>
    <row r="2473" spans="1:5" x14ac:dyDescent="0.25">
      <c r="A2473" s="22">
        <v>68.5</v>
      </c>
      <c r="B2473" s="22">
        <v>1844.19</v>
      </c>
      <c r="D2473" s="77">
        <v>68.5</v>
      </c>
      <c r="E2473" s="77">
        <v>9220.9500000000007</v>
      </c>
    </row>
    <row r="2474" spans="1:5" x14ac:dyDescent="0.25">
      <c r="A2474" s="22">
        <v>68.55</v>
      </c>
      <c r="B2474" s="22">
        <v>1841.02</v>
      </c>
      <c r="D2474" s="77">
        <v>68.55</v>
      </c>
      <c r="E2474" s="77">
        <v>9205.1</v>
      </c>
    </row>
    <row r="2475" spans="1:5" x14ac:dyDescent="0.25">
      <c r="A2475" s="22">
        <v>68.599999999999994</v>
      </c>
      <c r="B2475" s="22">
        <v>1837.85</v>
      </c>
      <c r="D2475" s="77">
        <v>68.599999999999994</v>
      </c>
      <c r="E2475" s="77">
        <v>9189.25</v>
      </c>
    </row>
    <row r="2476" spans="1:5" x14ac:dyDescent="0.25">
      <c r="A2476" s="22">
        <v>68.650000000000006</v>
      </c>
      <c r="B2476" s="22">
        <v>1834.7</v>
      </c>
      <c r="D2476" s="77">
        <v>68.650000000000006</v>
      </c>
      <c r="E2476" s="77">
        <v>9173.5</v>
      </c>
    </row>
    <row r="2477" spans="1:5" x14ac:dyDescent="0.25">
      <c r="A2477" s="22">
        <v>68.7</v>
      </c>
      <c r="B2477" s="22">
        <v>1831.54</v>
      </c>
      <c r="D2477" s="77">
        <v>68.7</v>
      </c>
      <c r="E2477" s="77">
        <v>9157.7000000000007</v>
      </c>
    </row>
    <row r="2478" spans="1:5" x14ac:dyDescent="0.25">
      <c r="A2478" s="22">
        <v>68.75</v>
      </c>
      <c r="B2478" s="22">
        <v>1828.4</v>
      </c>
      <c r="D2478" s="77">
        <v>68.75</v>
      </c>
      <c r="E2478" s="77">
        <v>9142</v>
      </c>
    </row>
    <row r="2479" spans="1:5" x14ac:dyDescent="0.25">
      <c r="A2479" s="22">
        <v>68.8</v>
      </c>
      <c r="B2479" s="22">
        <v>1825.26</v>
      </c>
      <c r="D2479" s="77">
        <v>68.8</v>
      </c>
      <c r="E2479" s="77">
        <v>9126.2999999999993</v>
      </c>
    </row>
    <row r="2480" spans="1:5" x14ac:dyDescent="0.25">
      <c r="A2480" s="22">
        <v>68.849999999999994</v>
      </c>
      <c r="B2480" s="22">
        <v>1822.12</v>
      </c>
      <c r="D2480" s="77">
        <v>68.849999999999994</v>
      </c>
      <c r="E2480" s="77">
        <v>9110.6</v>
      </c>
    </row>
    <row r="2481" spans="1:5" x14ac:dyDescent="0.25">
      <c r="A2481" s="22">
        <v>68.900000000000006</v>
      </c>
      <c r="B2481" s="22">
        <v>1819</v>
      </c>
      <c r="D2481" s="77">
        <v>68.900000000000006</v>
      </c>
      <c r="E2481" s="77">
        <v>9095</v>
      </c>
    </row>
    <row r="2482" spans="1:5" x14ac:dyDescent="0.25">
      <c r="A2482" s="22">
        <v>68.95</v>
      </c>
      <c r="B2482" s="22">
        <v>1815.87</v>
      </c>
      <c r="D2482" s="77">
        <v>68.95</v>
      </c>
      <c r="E2482" s="77">
        <v>9079.35</v>
      </c>
    </row>
    <row r="2483" spans="1:5" x14ac:dyDescent="0.25">
      <c r="A2483" s="22">
        <v>69</v>
      </c>
      <c r="B2483" s="22">
        <v>1812.76</v>
      </c>
      <c r="D2483" s="77">
        <v>69</v>
      </c>
      <c r="E2483" s="77">
        <v>9063.7999999999993</v>
      </c>
    </row>
    <row r="2484" spans="1:5" x14ac:dyDescent="0.25">
      <c r="A2484" s="22">
        <v>69.05</v>
      </c>
      <c r="B2484" s="22">
        <v>1809.65</v>
      </c>
      <c r="D2484" s="77">
        <v>69.05</v>
      </c>
      <c r="E2484" s="77">
        <v>9048.25</v>
      </c>
    </row>
    <row r="2485" spans="1:5" x14ac:dyDescent="0.25">
      <c r="A2485" s="22">
        <v>69.099999999999994</v>
      </c>
      <c r="B2485" s="22">
        <v>1806.55</v>
      </c>
      <c r="D2485" s="77">
        <v>69.099999999999994</v>
      </c>
      <c r="E2485" s="77">
        <v>9032.75</v>
      </c>
    </row>
    <row r="2486" spans="1:5" x14ac:dyDescent="0.25">
      <c r="A2486" s="22">
        <v>69.150000000000006</v>
      </c>
      <c r="B2486" s="22">
        <v>1803.45</v>
      </c>
      <c r="D2486" s="77">
        <v>69.150000000000006</v>
      </c>
      <c r="E2486" s="77">
        <v>9017.25</v>
      </c>
    </row>
    <row r="2487" spans="1:5" x14ac:dyDescent="0.25">
      <c r="A2487" s="22">
        <v>69.2</v>
      </c>
      <c r="B2487" s="22">
        <v>1800.36</v>
      </c>
      <c r="D2487" s="77">
        <v>69.2</v>
      </c>
      <c r="E2487" s="77">
        <v>9001.7999999999993</v>
      </c>
    </row>
    <row r="2488" spans="1:5" x14ac:dyDescent="0.25">
      <c r="A2488" s="22">
        <v>69.25</v>
      </c>
      <c r="B2488" s="22">
        <v>1797.28</v>
      </c>
      <c r="D2488" s="77">
        <v>69.25</v>
      </c>
      <c r="E2488" s="77">
        <v>8986.4</v>
      </c>
    </row>
    <row r="2489" spans="1:5" x14ac:dyDescent="0.25">
      <c r="A2489" s="22">
        <v>69.3</v>
      </c>
      <c r="B2489" s="22">
        <v>1794.2</v>
      </c>
      <c r="D2489" s="77">
        <v>69.3</v>
      </c>
      <c r="E2489" s="77">
        <v>8971</v>
      </c>
    </row>
    <row r="2490" spans="1:5" x14ac:dyDescent="0.25">
      <c r="A2490" s="22">
        <v>69.349999999999994</v>
      </c>
      <c r="B2490" s="22">
        <v>1791.13</v>
      </c>
      <c r="D2490" s="77">
        <v>69.349999999999994</v>
      </c>
      <c r="E2490" s="77">
        <v>8955.65</v>
      </c>
    </row>
    <row r="2491" spans="1:5" x14ac:dyDescent="0.25">
      <c r="A2491" s="22">
        <v>69.400000000000006</v>
      </c>
      <c r="B2491" s="22">
        <v>1788.06</v>
      </c>
      <c r="D2491" s="77">
        <v>69.400000000000006</v>
      </c>
      <c r="E2491" s="77">
        <v>8940.2999999999993</v>
      </c>
    </row>
    <row r="2492" spans="1:5" x14ac:dyDescent="0.25">
      <c r="A2492" s="22">
        <v>69.45</v>
      </c>
      <c r="B2492" s="22">
        <v>1785</v>
      </c>
      <c r="D2492" s="77">
        <v>69.45</v>
      </c>
      <c r="E2492" s="77">
        <v>8925</v>
      </c>
    </row>
    <row r="2493" spans="1:5" x14ac:dyDescent="0.25">
      <c r="A2493" s="22">
        <v>69.5</v>
      </c>
      <c r="B2493" s="22">
        <v>1781.94</v>
      </c>
      <c r="D2493" s="77">
        <v>69.5</v>
      </c>
      <c r="E2493" s="77">
        <v>8909.7000000000007</v>
      </c>
    </row>
    <row r="2494" spans="1:5" x14ac:dyDescent="0.25">
      <c r="A2494" s="22">
        <v>69.55</v>
      </c>
      <c r="B2494" s="22">
        <v>1778.9</v>
      </c>
      <c r="D2494" s="77">
        <v>69.55</v>
      </c>
      <c r="E2494" s="77">
        <v>8894.5</v>
      </c>
    </row>
    <row r="2495" spans="1:5" x14ac:dyDescent="0.25">
      <c r="A2495" s="22">
        <v>69.599999999999994</v>
      </c>
      <c r="B2495" s="22">
        <v>1775.85</v>
      </c>
      <c r="D2495" s="77">
        <v>69.599999999999994</v>
      </c>
      <c r="E2495" s="77">
        <v>8879.25</v>
      </c>
    </row>
    <row r="2496" spans="1:5" x14ac:dyDescent="0.25">
      <c r="A2496" s="22">
        <v>69.650000000000006</v>
      </c>
      <c r="B2496" s="22">
        <v>1772.82</v>
      </c>
      <c r="D2496" s="77">
        <v>69.650000000000006</v>
      </c>
      <c r="E2496" s="77">
        <v>8864.1</v>
      </c>
    </row>
    <row r="2497" spans="1:5" x14ac:dyDescent="0.25">
      <c r="A2497" s="22">
        <v>69.7</v>
      </c>
      <c r="B2497" s="22">
        <v>1769.79</v>
      </c>
      <c r="D2497" s="77">
        <v>69.7</v>
      </c>
      <c r="E2497" s="77">
        <v>8848.9500000000007</v>
      </c>
    </row>
    <row r="2498" spans="1:5" x14ac:dyDescent="0.25">
      <c r="A2498" s="22">
        <v>69.75</v>
      </c>
      <c r="B2498" s="22">
        <v>1766.76</v>
      </c>
      <c r="D2498" s="77">
        <v>69.75</v>
      </c>
      <c r="E2498" s="77">
        <v>8833.7999999999993</v>
      </c>
    </row>
    <row r="2499" spans="1:5" x14ac:dyDescent="0.25">
      <c r="A2499" s="22">
        <v>69.8</v>
      </c>
      <c r="B2499" s="22">
        <v>1763.75</v>
      </c>
      <c r="D2499" s="77">
        <v>69.8</v>
      </c>
      <c r="E2499" s="77">
        <v>8818.75</v>
      </c>
    </row>
    <row r="2500" spans="1:5" x14ac:dyDescent="0.25">
      <c r="A2500" s="22">
        <v>69.849999999999994</v>
      </c>
      <c r="B2500" s="22">
        <v>1760.73</v>
      </c>
      <c r="D2500" s="77">
        <v>69.849999999999994</v>
      </c>
      <c r="E2500" s="77">
        <v>8803.65</v>
      </c>
    </row>
    <row r="2501" spans="1:5" x14ac:dyDescent="0.25">
      <c r="A2501" s="22">
        <v>69.900000000000006</v>
      </c>
      <c r="B2501" s="22">
        <v>1757.73</v>
      </c>
      <c r="D2501" s="77">
        <v>69.900000000000006</v>
      </c>
      <c r="E2501" s="77">
        <v>8788.65</v>
      </c>
    </row>
    <row r="2502" spans="1:5" x14ac:dyDescent="0.25">
      <c r="A2502" s="22">
        <v>69.95</v>
      </c>
      <c r="B2502" s="22">
        <v>1754.73</v>
      </c>
      <c r="D2502" s="77">
        <v>69.95</v>
      </c>
      <c r="E2502" s="77">
        <v>8773.65</v>
      </c>
    </row>
    <row r="2503" spans="1:5" x14ac:dyDescent="0.25">
      <c r="A2503" s="22">
        <v>70</v>
      </c>
      <c r="B2503" s="22">
        <v>1751.73</v>
      </c>
      <c r="D2503" s="77">
        <v>70</v>
      </c>
      <c r="E2503" s="77">
        <v>8758.65</v>
      </c>
    </row>
    <row r="2504" spans="1:5" x14ac:dyDescent="0.25">
      <c r="A2504" s="22">
        <v>70.05</v>
      </c>
      <c r="B2504" s="22">
        <v>1748.74</v>
      </c>
      <c r="D2504" s="77">
        <v>70.05</v>
      </c>
      <c r="E2504" s="77">
        <v>8743.7000000000007</v>
      </c>
    </row>
    <row r="2505" spans="1:5" x14ac:dyDescent="0.25">
      <c r="A2505" s="22">
        <v>70.099999999999994</v>
      </c>
      <c r="B2505" s="22">
        <v>1745.76</v>
      </c>
      <c r="D2505" s="77">
        <v>70.099999999999994</v>
      </c>
      <c r="E2505" s="77">
        <v>8728.7999999999993</v>
      </c>
    </row>
    <row r="2506" spans="1:5" x14ac:dyDescent="0.25">
      <c r="A2506" s="22">
        <v>70.150000000000006</v>
      </c>
      <c r="B2506" s="22">
        <v>1742.78</v>
      </c>
      <c r="D2506" s="77">
        <v>70.150000000000006</v>
      </c>
      <c r="E2506" s="77">
        <v>8713.9</v>
      </c>
    </row>
    <row r="2507" spans="1:5" x14ac:dyDescent="0.25">
      <c r="A2507" s="22">
        <v>70.2</v>
      </c>
      <c r="B2507" s="22">
        <v>1739.81</v>
      </c>
      <c r="D2507" s="77">
        <v>70.2</v>
      </c>
      <c r="E2507" s="77">
        <v>8699.0499999999993</v>
      </c>
    </row>
    <row r="2508" spans="1:5" x14ac:dyDescent="0.25">
      <c r="A2508" s="22">
        <v>70.25</v>
      </c>
      <c r="B2508" s="22">
        <v>1736.85</v>
      </c>
      <c r="D2508" s="77">
        <v>70.25</v>
      </c>
      <c r="E2508" s="77">
        <v>8684.25</v>
      </c>
    </row>
    <row r="2509" spans="1:5" x14ac:dyDescent="0.25">
      <c r="A2509" s="22">
        <v>70.3</v>
      </c>
      <c r="B2509" s="22">
        <v>1733.89</v>
      </c>
      <c r="D2509" s="77">
        <v>70.3</v>
      </c>
      <c r="E2509" s="77">
        <v>8669.4500000000007</v>
      </c>
    </row>
    <row r="2510" spans="1:5" x14ac:dyDescent="0.25">
      <c r="A2510" s="22">
        <v>70.349999999999994</v>
      </c>
      <c r="B2510" s="22">
        <v>1730.94</v>
      </c>
      <c r="D2510" s="77">
        <v>70.349999999999994</v>
      </c>
      <c r="E2510" s="77">
        <v>8654.7000000000007</v>
      </c>
    </row>
    <row r="2511" spans="1:5" x14ac:dyDescent="0.25">
      <c r="A2511" s="22">
        <v>70.400000000000006</v>
      </c>
      <c r="B2511" s="22">
        <v>1727.99</v>
      </c>
      <c r="D2511" s="77">
        <v>70.400000000000006</v>
      </c>
      <c r="E2511" s="77">
        <v>8639.9500000000007</v>
      </c>
    </row>
    <row r="2512" spans="1:5" x14ac:dyDescent="0.25">
      <c r="A2512" s="22">
        <v>70.45</v>
      </c>
      <c r="B2512" s="22">
        <v>1725.05</v>
      </c>
      <c r="D2512" s="77">
        <v>70.45</v>
      </c>
      <c r="E2512" s="77">
        <v>8625.25</v>
      </c>
    </row>
    <row r="2513" spans="1:5" x14ac:dyDescent="0.25">
      <c r="A2513" s="22">
        <v>70.5</v>
      </c>
      <c r="B2513" s="22">
        <v>1722.11</v>
      </c>
      <c r="D2513" s="77">
        <v>70.5</v>
      </c>
      <c r="E2513" s="77">
        <v>8610.5499999999993</v>
      </c>
    </row>
    <row r="2514" spans="1:5" x14ac:dyDescent="0.25">
      <c r="A2514" s="22">
        <v>70.55</v>
      </c>
      <c r="B2514" s="22">
        <v>1719.18</v>
      </c>
      <c r="D2514" s="77">
        <v>70.55</v>
      </c>
      <c r="E2514" s="77">
        <v>8595.9</v>
      </c>
    </row>
    <row r="2515" spans="1:5" x14ac:dyDescent="0.25">
      <c r="A2515" s="22">
        <v>70.599999999999994</v>
      </c>
      <c r="B2515" s="22">
        <v>1716.25</v>
      </c>
      <c r="D2515" s="77">
        <v>70.599999999999994</v>
      </c>
      <c r="E2515" s="77">
        <v>8581.25</v>
      </c>
    </row>
    <row r="2516" spans="1:5" x14ac:dyDescent="0.25">
      <c r="A2516" s="22">
        <v>70.650000000000006</v>
      </c>
      <c r="B2516" s="22">
        <v>1713.34</v>
      </c>
      <c r="D2516" s="77">
        <v>70.650000000000006</v>
      </c>
      <c r="E2516" s="77">
        <v>8566.7000000000007</v>
      </c>
    </row>
    <row r="2517" spans="1:5" x14ac:dyDescent="0.25">
      <c r="A2517" s="22">
        <v>70.7</v>
      </c>
      <c r="B2517" s="22">
        <v>1710.42</v>
      </c>
      <c r="D2517" s="77">
        <v>70.7</v>
      </c>
      <c r="E2517" s="77">
        <v>8552.1</v>
      </c>
    </row>
    <row r="2518" spans="1:5" x14ac:dyDescent="0.25">
      <c r="A2518" s="22">
        <v>70.75</v>
      </c>
      <c r="B2518" s="22">
        <v>1707.52</v>
      </c>
      <c r="D2518" s="77">
        <v>70.75</v>
      </c>
      <c r="E2518" s="77">
        <v>8537.6</v>
      </c>
    </row>
    <row r="2519" spans="1:5" x14ac:dyDescent="0.25">
      <c r="A2519" s="22">
        <v>70.8</v>
      </c>
      <c r="B2519" s="22">
        <v>1704.61</v>
      </c>
      <c r="D2519" s="77">
        <v>70.8</v>
      </c>
      <c r="E2519" s="77">
        <v>8523.0499999999993</v>
      </c>
    </row>
    <row r="2520" spans="1:5" x14ac:dyDescent="0.25">
      <c r="A2520" s="22">
        <v>70.849999999999994</v>
      </c>
      <c r="B2520" s="22">
        <v>1701.72</v>
      </c>
      <c r="D2520" s="77">
        <v>70.849999999999994</v>
      </c>
      <c r="E2520" s="77">
        <v>8508.6</v>
      </c>
    </row>
    <row r="2521" spans="1:5" x14ac:dyDescent="0.25">
      <c r="A2521" s="22">
        <v>70.900000000000006</v>
      </c>
      <c r="B2521" s="22">
        <v>1698.83</v>
      </c>
      <c r="D2521" s="77">
        <v>70.900000000000006</v>
      </c>
      <c r="E2521" s="77">
        <v>8494.15</v>
      </c>
    </row>
    <row r="2522" spans="1:5" x14ac:dyDescent="0.25">
      <c r="A2522" s="22">
        <v>70.95</v>
      </c>
      <c r="B2522" s="22">
        <v>1695.94</v>
      </c>
      <c r="D2522" s="77">
        <v>70.95</v>
      </c>
      <c r="E2522" s="77">
        <v>8479.7000000000007</v>
      </c>
    </row>
    <row r="2523" spans="1:5" x14ac:dyDescent="0.25">
      <c r="A2523" s="22">
        <v>71</v>
      </c>
      <c r="B2523" s="22">
        <v>1693.06</v>
      </c>
      <c r="D2523" s="77">
        <v>71</v>
      </c>
      <c r="E2523" s="77">
        <v>8465.2999999999993</v>
      </c>
    </row>
    <row r="2524" spans="1:5" x14ac:dyDescent="0.25">
      <c r="A2524" s="22">
        <v>71.05</v>
      </c>
      <c r="B2524" s="22">
        <v>1690.19</v>
      </c>
      <c r="D2524" s="77">
        <v>71.05</v>
      </c>
      <c r="E2524" s="77">
        <v>8450.9500000000007</v>
      </c>
    </row>
    <row r="2525" spans="1:5" x14ac:dyDescent="0.25">
      <c r="A2525" s="22">
        <v>71.099999999999994</v>
      </c>
      <c r="B2525" s="22">
        <v>1687.32</v>
      </c>
      <c r="D2525" s="77">
        <v>71.099999999999994</v>
      </c>
      <c r="E2525" s="77">
        <v>8436.6</v>
      </c>
    </row>
    <row r="2526" spans="1:5" x14ac:dyDescent="0.25">
      <c r="A2526" s="22">
        <v>71.150000000000006</v>
      </c>
      <c r="B2526" s="22">
        <v>1684.46</v>
      </c>
      <c r="D2526" s="77">
        <v>71.150000000000006</v>
      </c>
      <c r="E2526" s="77">
        <v>8422.2999999999993</v>
      </c>
    </row>
    <row r="2527" spans="1:5" x14ac:dyDescent="0.25">
      <c r="A2527" s="22">
        <v>71.2</v>
      </c>
      <c r="B2527" s="22">
        <v>1681.6</v>
      </c>
      <c r="D2527" s="77">
        <v>71.2</v>
      </c>
      <c r="E2527" s="77">
        <v>8408</v>
      </c>
    </row>
    <row r="2528" spans="1:5" x14ac:dyDescent="0.25">
      <c r="A2528" s="22">
        <v>71.25</v>
      </c>
      <c r="B2528" s="22">
        <v>1678.75</v>
      </c>
      <c r="D2528" s="77">
        <v>71.25</v>
      </c>
      <c r="E2528" s="77">
        <v>8393.75</v>
      </c>
    </row>
    <row r="2529" spans="1:5" x14ac:dyDescent="0.25">
      <c r="A2529" s="22">
        <v>71.3</v>
      </c>
      <c r="B2529" s="22">
        <v>1675.91</v>
      </c>
      <c r="D2529" s="77">
        <v>71.3</v>
      </c>
      <c r="E2529" s="77">
        <v>8379.5499999999993</v>
      </c>
    </row>
    <row r="2530" spans="1:5" x14ac:dyDescent="0.25">
      <c r="A2530" s="22">
        <v>71.349999999999994</v>
      </c>
      <c r="B2530" s="22">
        <v>1673.07</v>
      </c>
      <c r="D2530" s="77">
        <v>71.349999999999994</v>
      </c>
      <c r="E2530" s="77">
        <v>8365.35</v>
      </c>
    </row>
    <row r="2531" spans="1:5" x14ac:dyDescent="0.25">
      <c r="A2531" s="22">
        <v>71.400000000000006</v>
      </c>
      <c r="B2531" s="22">
        <v>1670.23</v>
      </c>
      <c r="D2531" s="77">
        <v>71.400000000000006</v>
      </c>
      <c r="E2531" s="77">
        <v>8351.15</v>
      </c>
    </row>
    <row r="2532" spans="1:5" x14ac:dyDescent="0.25">
      <c r="A2532" s="22">
        <v>71.45</v>
      </c>
      <c r="B2532" s="22">
        <v>1667.4</v>
      </c>
      <c r="D2532" s="77">
        <v>71.45</v>
      </c>
      <c r="E2532" s="77">
        <v>8337</v>
      </c>
    </row>
    <row r="2533" spans="1:5" x14ac:dyDescent="0.25">
      <c r="A2533" s="22">
        <v>71.5</v>
      </c>
      <c r="B2533" s="22">
        <v>1664.58</v>
      </c>
      <c r="D2533" s="77">
        <v>71.5</v>
      </c>
      <c r="E2533" s="77">
        <v>8322.9</v>
      </c>
    </row>
    <row r="2534" spans="1:5" x14ac:dyDescent="0.25">
      <c r="A2534" s="22">
        <v>71.55</v>
      </c>
      <c r="B2534" s="22">
        <v>1661.76</v>
      </c>
      <c r="D2534" s="77">
        <v>71.55</v>
      </c>
      <c r="E2534" s="77">
        <v>8308.7999999999993</v>
      </c>
    </row>
    <row r="2535" spans="1:5" x14ac:dyDescent="0.25">
      <c r="A2535" s="22">
        <v>71.599999999999994</v>
      </c>
      <c r="B2535" s="22">
        <v>1658.95</v>
      </c>
      <c r="D2535" s="77">
        <v>71.599999999999994</v>
      </c>
      <c r="E2535" s="77">
        <v>8294.75</v>
      </c>
    </row>
    <row r="2536" spans="1:5" x14ac:dyDescent="0.25">
      <c r="A2536" s="22">
        <v>71.650000000000006</v>
      </c>
      <c r="B2536" s="22">
        <v>1656.14</v>
      </c>
      <c r="D2536" s="77">
        <v>71.650000000000006</v>
      </c>
      <c r="E2536" s="77">
        <v>8280.7000000000007</v>
      </c>
    </row>
    <row r="2537" spans="1:5" x14ac:dyDescent="0.25">
      <c r="A2537" s="22">
        <v>71.7</v>
      </c>
      <c r="B2537" s="22">
        <v>1653.34</v>
      </c>
      <c r="D2537" s="77">
        <v>71.7</v>
      </c>
      <c r="E2537" s="77">
        <v>8266.7000000000007</v>
      </c>
    </row>
    <row r="2538" spans="1:5" x14ac:dyDescent="0.25">
      <c r="A2538" s="22">
        <v>71.75</v>
      </c>
      <c r="B2538" s="22">
        <v>1650.55</v>
      </c>
      <c r="D2538" s="77">
        <v>71.75</v>
      </c>
      <c r="E2538" s="77">
        <v>8252.75</v>
      </c>
    </row>
    <row r="2539" spans="1:5" x14ac:dyDescent="0.25">
      <c r="A2539" s="22">
        <v>71.8</v>
      </c>
      <c r="B2539" s="22">
        <v>1647.76</v>
      </c>
      <c r="D2539" s="77">
        <v>71.8</v>
      </c>
      <c r="E2539" s="77">
        <v>8238.7999999999993</v>
      </c>
    </row>
    <row r="2540" spans="1:5" x14ac:dyDescent="0.25">
      <c r="A2540" s="22">
        <v>71.849999999999994</v>
      </c>
      <c r="B2540" s="22">
        <v>1644.97</v>
      </c>
      <c r="D2540" s="77">
        <v>71.849999999999994</v>
      </c>
      <c r="E2540" s="77">
        <v>8224.85</v>
      </c>
    </row>
    <row r="2541" spans="1:5" x14ac:dyDescent="0.25">
      <c r="A2541" s="22">
        <v>71.900000000000006</v>
      </c>
      <c r="B2541" s="22">
        <v>1642.19</v>
      </c>
      <c r="D2541" s="77">
        <v>71.900000000000006</v>
      </c>
      <c r="E2541" s="77">
        <v>8210.9500000000007</v>
      </c>
    </row>
    <row r="2542" spans="1:5" x14ac:dyDescent="0.25">
      <c r="A2542" s="22">
        <v>71.95</v>
      </c>
      <c r="B2542" s="22">
        <v>1639.42</v>
      </c>
      <c r="D2542" s="77">
        <v>71.95</v>
      </c>
      <c r="E2542" s="77">
        <v>8197.1</v>
      </c>
    </row>
    <row r="2543" spans="1:5" x14ac:dyDescent="0.25">
      <c r="A2543" s="22">
        <v>72</v>
      </c>
      <c r="B2543" s="22">
        <v>1636.65</v>
      </c>
      <c r="D2543" s="77">
        <v>72</v>
      </c>
      <c r="E2543" s="77">
        <v>8183.25</v>
      </c>
    </row>
    <row r="2544" spans="1:5" x14ac:dyDescent="0.25">
      <c r="A2544" s="22">
        <v>72.05</v>
      </c>
      <c r="B2544" s="22">
        <v>1633.89</v>
      </c>
      <c r="D2544" s="77">
        <v>72.05</v>
      </c>
      <c r="E2544" s="77">
        <v>8169.45</v>
      </c>
    </row>
    <row r="2545" spans="1:5" x14ac:dyDescent="0.25">
      <c r="A2545" s="22">
        <v>72.099999999999994</v>
      </c>
      <c r="B2545" s="22">
        <v>1631.13</v>
      </c>
      <c r="D2545" s="77">
        <v>72.099999999999994</v>
      </c>
      <c r="E2545" s="77">
        <v>8155.65</v>
      </c>
    </row>
    <row r="2546" spans="1:5" x14ac:dyDescent="0.25">
      <c r="A2546" s="22">
        <v>72.150000000000006</v>
      </c>
      <c r="B2546" s="22">
        <v>1628.38</v>
      </c>
      <c r="D2546" s="77">
        <v>72.150000000000006</v>
      </c>
      <c r="E2546" s="77">
        <v>8141.9</v>
      </c>
    </row>
    <row r="2547" spans="1:5" x14ac:dyDescent="0.25">
      <c r="A2547" s="22">
        <v>72.2</v>
      </c>
      <c r="B2547" s="22">
        <v>1625.63</v>
      </c>
      <c r="D2547" s="77">
        <v>72.2</v>
      </c>
      <c r="E2547" s="77">
        <v>8128.15</v>
      </c>
    </row>
    <row r="2548" spans="1:5" x14ac:dyDescent="0.25">
      <c r="A2548" s="22">
        <v>72.25</v>
      </c>
      <c r="B2548" s="22">
        <v>1622.89</v>
      </c>
      <c r="D2548" s="77">
        <v>72.25</v>
      </c>
      <c r="E2548" s="77">
        <v>8114.45</v>
      </c>
    </row>
    <row r="2549" spans="1:5" x14ac:dyDescent="0.25">
      <c r="A2549" s="22">
        <v>72.3</v>
      </c>
      <c r="B2549" s="22">
        <v>1620.15</v>
      </c>
      <c r="D2549" s="77">
        <v>72.3</v>
      </c>
      <c r="E2549" s="77">
        <v>8100.75</v>
      </c>
    </row>
    <row r="2550" spans="1:5" x14ac:dyDescent="0.25">
      <c r="A2550" s="22">
        <v>72.349999999999994</v>
      </c>
      <c r="B2550" s="22">
        <v>1617.42</v>
      </c>
      <c r="D2550" s="77">
        <v>72.349999999999994</v>
      </c>
      <c r="E2550" s="77">
        <v>8087.1</v>
      </c>
    </row>
    <row r="2551" spans="1:5" x14ac:dyDescent="0.25">
      <c r="A2551" s="22">
        <v>72.400000000000006</v>
      </c>
      <c r="B2551" s="22">
        <v>1614.69</v>
      </c>
      <c r="D2551" s="77">
        <v>72.400000000000006</v>
      </c>
      <c r="E2551" s="77">
        <v>8073.45</v>
      </c>
    </row>
    <row r="2552" spans="1:5" x14ac:dyDescent="0.25">
      <c r="A2552" s="22">
        <v>72.45</v>
      </c>
      <c r="B2552" s="22">
        <v>1611.97</v>
      </c>
      <c r="D2552" s="77">
        <v>72.45</v>
      </c>
      <c r="E2552" s="77">
        <v>8059.85</v>
      </c>
    </row>
    <row r="2553" spans="1:5" x14ac:dyDescent="0.25">
      <c r="A2553" s="22">
        <v>72.5</v>
      </c>
      <c r="B2553" s="22">
        <v>1609.26</v>
      </c>
      <c r="D2553" s="77">
        <v>72.5</v>
      </c>
      <c r="E2553" s="77">
        <v>8046.3</v>
      </c>
    </row>
    <row r="2554" spans="1:5" x14ac:dyDescent="0.25">
      <c r="A2554" s="22">
        <v>72.55</v>
      </c>
      <c r="B2554" s="22">
        <v>1606.55</v>
      </c>
      <c r="D2554" s="77">
        <v>72.55</v>
      </c>
      <c r="E2554" s="77">
        <v>8032.75</v>
      </c>
    </row>
    <row r="2555" spans="1:5" x14ac:dyDescent="0.25">
      <c r="A2555" s="22">
        <v>72.599999999999994</v>
      </c>
      <c r="B2555" s="22">
        <v>1603.84</v>
      </c>
      <c r="D2555" s="77">
        <v>72.599999999999994</v>
      </c>
      <c r="E2555" s="77">
        <v>8019.2</v>
      </c>
    </row>
    <row r="2556" spans="1:5" x14ac:dyDescent="0.25">
      <c r="A2556" s="22">
        <v>72.650000000000006</v>
      </c>
      <c r="B2556" s="22">
        <v>1601.15</v>
      </c>
      <c r="D2556" s="77">
        <v>72.650000000000006</v>
      </c>
      <c r="E2556" s="77">
        <v>8005.75</v>
      </c>
    </row>
    <row r="2557" spans="1:5" x14ac:dyDescent="0.25">
      <c r="A2557" s="22">
        <v>72.7</v>
      </c>
      <c r="B2557" s="22">
        <v>1598.45</v>
      </c>
      <c r="D2557" s="77">
        <v>72.7</v>
      </c>
      <c r="E2557" s="77">
        <v>7992.25</v>
      </c>
    </row>
    <row r="2558" spans="1:5" x14ac:dyDescent="0.25">
      <c r="A2558" s="22">
        <v>72.75</v>
      </c>
      <c r="B2558" s="22">
        <v>1595.76</v>
      </c>
      <c r="D2558" s="77">
        <v>72.75</v>
      </c>
      <c r="E2558" s="77">
        <v>7978.8</v>
      </c>
    </row>
    <row r="2559" spans="1:5" x14ac:dyDescent="0.25">
      <c r="A2559" s="22">
        <v>72.8</v>
      </c>
      <c r="B2559" s="22">
        <v>1593.08</v>
      </c>
      <c r="D2559" s="77">
        <v>72.8</v>
      </c>
      <c r="E2559" s="77">
        <v>7965.4</v>
      </c>
    </row>
    <row r="2560" spans="1:5" x14ac:dyDescent="0.25">
      <c r="A2560" s="22">
        <v>72.849999999999994</v>
      </c>
      <c r="B2560" s="22">
        <v>1590.4</v>
      </c>
      <c r="D2560" s="77">
        <v>72.849999999999994</v>
      </c>
      <c r="E2560" s="77">
        <v>7952</v>
      </c>
    </row>
    <row r="2561" spans="1:5" x14ac:dyDescent="0.25">
      <c r="A2561" s="22">
        <v>72.900000000000006</v>
      </c>
      <c r="B2561" s="22">
        <v>1587.73</v>
      </c>
      <c r="D2561" s="77">
        <v>72.900000000000006</v>
      </c>
      <c r="E2561" s="77">
        <v>7938.65</v>
      </c>
    </row>
    <row r="2562" spans="1:5" x14ac:dyDescent="0.25">
      <c r="A2562" s="22">
        <v>72.95</v>
      </c>
      <c r="B2562" s="22">
        <v>1585.06</v>
      </c>
      <c r="D2562" s="77">
        <v>72.95</v>
      </c>
      <c r="E2562" s="77">
        <v>7925.3</v>
      </c>
    </row>
    <row r="2563" spans="1:5" x14ac:dyDescent="0.25">
      <c r="A2563" s="22">
        <v>73</v>
      </c>
      <c r="B2563" s="22">
        <v>1582.4</v>
      </c>
      <c r="D2563" s="77">
        <v>73</v>
      </c>
      <c r="E2563" s="77">
        <v>7912</v>
      </c>
    </row>
    <row r="2564" spans="1:5" x14ac:dyDescent="0.25">
      <c r="A2564" s="22">
        <v>73.05</v>
      </c>
      <c r="B2564" s="22">
        <v>1579.74</v>
      </c>
      <c r="D2564" s="77">
        <v>73.05</v>
      </c>
      <c r="E2564" s="77">
        <v>7898.7</v>
      </c>
    </row>
    <row r="2565" spans="1:5" x14ac:dyDescent="0.25">
      <c r="A2565" s="22">
        <v>73.099999999999994</v>
      </c>
      <c r="B2565" s="22">
        <v>1577.09</v>
      </c>
      <c r="D2565" s="77">
        <v>73.099999999999994</v>
      </c>
      <c r="E2565" s="77">
        <v>7885.45</v>
      </c>
    </row>
    <row r="2566" spans="1:5" x14ac:dyDescent="0.25">
      <c r="A2566" s="22">
        <v>73.150000000000006</v>
      </c>
      <c r="B2566" s="22">
        <v>1574.44</v>
      </c>
      <c r="D2566" s="77">
        <v>73.150000000000006</v>
      </c>
      <c r="E2566" s="77">
        <v>7872.2</v>
      </c>
    </row>
    <row r="2567" spans="1:5" x14ac:dyDescent="0.25">
      <c r="A2567" s="22">
        <v>73.2</v>
      </c>
      <c r="B2567" s="22">
        <v>1571.8</v>
      </c>
      <c r="D2567" s="77">
        <v>73.2</v>
      </c>
      <c r="E2567" s="77">
        <v>7859</v>
      </c>
    </row>
    <row r="2568" spans="1:5" x14ac:dyDescent="0.25">
      <c r="A2568" s="22">
        <v>73.25</v>
      </c>
      <c r="B2568" s="22">
        <v>1569.16</v>
      </c>
      <c r="D2568" s="77">
        <v>73.25</v>
      </c>
      <c r="E2568" s="77">
        <v>7845.8</v>
      </c>
    </row>
    <row r="2569" spans="1:5" x14ac:dyDescent="0.25">
      <c r="A2569" s="22">
        <v>73.3</v>
      </c>
      <c r="B2569" s="22">
        <v>1566.53</v>
      </c>
      <c r="D2569" s="77">
        <v>73.3</v>
      </c>
      <c r="E2569" s="77">
        <v>7832.65</v>
      </c>
    </row>
    <row r="2570" spans="1:5" x14ac:dyDescent="0.25">
      <c r="A2570" s="22">
        <v>73.349999999999994</v>
      </c>
      <c r="B2570" s="22">
        <v>1563.9</v>
      </c>
      <c r="D2570" s="77">
        <v>73.349999999999994</v>
      </c>
      <c r="E2570" s="77">
        <v>7819.5</v>
      </c>
    </row>
    <row r="2571" spans="1:5" x14ac:dyDescent="0.25">
      <c r="A2571" s="22">
        <v>73.400000000000006</v>
      </c>
      <c r="B2571" s="22">
        <v>1561.28</v>
      </c>
      <c r="D2571" s="77">
        <v>73.400000000000006</v>
      </c>
      <c r="E2571" s="77">
        <v>7806.4</v>
      </c>
    </row>
    <row r="2572" spans="1:5" x14ac:dyDescent="0.25">
      <c r="A2572" s="22">
        <v>73.45</v>
      </c>
      <c r="B2572" s="22">
        <v>1558.66</v>
      </c>
      <c r="D2572" s="77">
        <v>73.45</v>
      </c>
      <c r="E2572" s="77">
        <v>7793.3</v>
      </c>
    </row>
    <row r="2573" spans="1:5" x14ac:dyDescent="0.25">
      <c r="A2573" s="22">
        <v>73.5</v>
      </c>
      <c r="B2573" s="22">
        <v>1556.05</v>
      </c>
      <c r="D2573" s="77">
        <v>73.5</v>
      </c>
      <c r="E2573" s="77">
        <v>7780.25</v>
      </c>
    </row>
    <row r="2574" spans="1:5" x14ac:dyDescent="0.25">
      <c r="A2574" s="22">
        <v>73.55</v>
      </c>
      <c r="B2574" s="22">
        <v>1553.44</v>
      </c>
      <c r="D2574" s="77">
        <v>73.55</v>
      </c>
      <c r="E2574" s="77">
        <v>7767.2</v>
      </c>
    </row>
    <row r="2575" spans="1:5" x14ac:dyDescent="0.25">
      <c r="A2575" s="22">
        <v>73.599999999999994</v>
      </c>
      <c r="B2575" s="22">
        <v>1550.84</v>
      </c>
      <c r="D2575" s="77">
        <v>73.599999999999994</v>
      </c>
      <c r="E2575" s="77">
        <v>7754.2</v>
      </c>
    </row>
    <row r="2576" spans="1:5" x14ac:dyDescent="0.25">
      <c r="A2576" s="22">
        <v>73.650000000000006</v>
      </c>
      <c r="B2576" s="22">
        <v>1548.25</v>
      </c>
      <c r="D2576" s="77">
        <v>73.650000000000006</v>
      </c>
      <c r="E2576" s="77">
        <v>7741.25</v>
      </c>
    </row>
    <row r="2577" spans="1:5" x14ac:dyDescent="0.25">
      <c r="A2577" s="22">
        <v>73.7</v>
      </c>
      <c r="B2577" s="22">
        <v>1545.65</v>
      </c>
      <c r="D2577" s="77">
        <v>73.7</v>
      </c>
      <c r="E2577" s="77">
        <v>7728.25</v>
      </c>
    </row>
    <row r="2578" spans="1:5" x14ac:dyDescent="0.25">
      <c r="A2578" s="22">
        <v>73.75</v>
      </c>
      <c r="B2578" s="22">
        <v>1543.07</v>
      </c>
      <c r="D2578" s="77">
        <v>73.75</v>
      </c>
      <c r="E2578" s="77">
        <v>7715.35</v>
      </c>
    </row>
    <row r="2579" spans="1:5" x14ac:dyDescent="0.25">
      <c r="A2579" s="22">
        <v>73.8</v>
      </c>
      <c r="B2579" s="22">
        <v>1540.49</v>
      </c>
      <c r="D2579" s="77">
        <v>73.8</v>
      </c>
      <c r="E2579" s="77">
        <v>7702.45</v>
      </c>
    </row>
    <row r="2580" spans="1:5" x14ac:dyDescent="0.25">
      <c r="A2580" s="22">
        <v>73.849999999999994</v>
      </c>
      <c r="B2580" s="22">
        <v>1537.91</v>
      </c>
      <c r="D2580" s="77">
        <v>73.849999999999994</v>
      </c>
      <c r="E2580" s="77">
        <v>7689.55</v>
      </c>
    </row>
    <row r="2581" spans="1:5" x14ac:dyDescent="0.25">
      <c r="A2581" s="22">
        <v>73.900000000000006</v>
      </c>
      <c r="B2581" s="22">
        <v>1535.34</v>
      </c>
      <c r="D2581" s="77">
        <v>73.900000000000006</v>
      </c>
      <c r="E2581" s="77">
        <v>7676.7</v>
      </c>
    </row>
    <row r="2582" spans="1:5" x14ac:dyDescent="0.25">
      <c r="A2582" s="22">
        <v>73.95</v>
      </c>
      <c r="B2582" s="22">
        <v>1532.77</v>
      </c>
      <c r="D2582" s="77">
        <v>73.95</v>
      </c>
      <c r="E2582" s="77">
        <v>7663.85</v>
      </c>
    </row>
    <row r="2583" spans="1:5" x14ac:dyDescent="0.25">
      <c r="A2583" s="22">
        <v>74</v>
      </c>
      <c r="B2583" s="22">
        <v>1530.21</v>
      </c>
      <c r="D2583" s="77">
        <v>74</v>
      </c>
      <c r="E2583" s="77">
        <v>7651.05</v>
      </c>
    </row>
    <row r="2584" spans="1:5" x14ac:dyDescent="0.25">
      <c r="A2584" s="22">
        <v>74.05</v>
      </c>
      <c r="B2584" s="22">
        <v>1527.65</v>
      </c>
      <c r="D2584" s="77">
        <v>74.05</v>
      </c>
      <c r="E2584" s="77">
        <v>7638.25</v>
      </c>
    </row>
    <row r="2585" spans="1:5" x14ac:dyDescent="0.25">
      <c r="A2585" s="22">
        <v>74.099999999999994</v>
      </c>
      <c r="B2585" s="22">
        <v>1525.1</v>
      </c>
      <c r="D2585" s="77">
        <v>74.099999999999994</v>
      </c>
      <c r="E2585" s="77">
        <v>7625.5</v>
      </c>
    </row>
    <row r="2586" spans="1:5" x14ac:dyDescent="0.25">
      <c r="A2586" s="22">
        <v>74.150000000000006</v>
      </c>
      <c r="B2586" s="22">
        <v>1522.55</v>
      </c>
      <c r="D2586" s="77">
        <v>74.150000000000006</v>
      </c>
      <c r="E2586" s="77">
        <v>7612.75</v>
      </c>
    </row>
    <row r="2587" spans="1:5" x14ac:dyDescent="0.25">
      <c r="A2587" s="22">
        <v>74.2</v>
      </c>
      <c r="B2587" s="22">
        <v>1520.01</v>
      </c>
      <c r="D2587" s="77">
        <v>74.2</v>
      </c>
      <c r="E2587" s="77">
        <v>7600.05</v>
      </c>
    </row>
    <row r="2588" spans="1:5" x14ac:dyDescent="0.25">
      <c r="A2588" s="22">
        <v>74.25</v>
      </c>
      <c r="B2588" s="22">
        <v>1517.47</v>
      </c>
      <c r="D2588" s="77">
        <v>74.25</v>
      </c>
      <c r="E2588" s="77">
        <v>7587.35</v>
      </c>
    </row>
    <row r="2589" spans="1:5" x14ac:dyDescent="0.25">
      <c r="A2589" s="22">
        <v>74.3</v>
      </c>
      <c r="B2589" s="22">
        <v>1514.94</v>
      </c>
      <c r="D2589" s="77">
        <v>74.3</v>
      </c>
      <c r="E2589" s="77">
        <v>7574.7</v>
      </c>
    </row>
    <row r="2590" spans="1:5" x14ac:dyDescent="0.25">
      <c r="A2590" s="22">
        <v>74.349999999999994</v>
      </c>
      <c r="B2590" s="22">
        <v>1512.42</v>
      </c>
      <c r="D2590" s="77">
        <v>74.349999999999994</v>
      </c>
      <c r="E2590" s="77">
        <v>7562.1</v>
      </c>
    </row>
    <row r="2591" spans="1:5" x14ac:dyDescent="0.25">
      <c r="A2591" s="22">
        <v>74.400000000000006</v>
      </c>
      <c r="B2591" s="22">
        <v>1509.89</v>
      </c>
      <c r="D2591" s="77">
        <v>74.400000000000006</v>
      </c>
      <c r="E2591" s="77">
        <v>7549.45</v>
      </c>
    </row>
    <row r="2592" spans="1:5" x14ac:dyDescent="0.25">
      <c r="A2592" s="22">
        <v>74.45</v>
      </c>
      <c r="B2592" s="22">
        <v>1507.38</v>
      </c>
      <c r="D2592" s="77">
        <v>74.45</v>
      </c>
      <c r="E2592" s="77">
        <v>7536.9</v>
      </c>
    </row>
    <row r="2593" spans="1:5" x14ac:dyDescent="0.25">
      <c r="A2593" s="22">
        <v>74.5</v>
      </c>
      <c r="B2593" s="22">
        <v>1504.86</v>
      </c>
      <c r="D2593" s="77">
        <v>74.5</v>
      </c>
      <c r="E2593" s="77">
        <v>7524.3</v>
      </c>
    </row>
    <row r="2594" spans="1:5" x14ac:dyDescent="0.25">
      <c r="A2594" s="22">
        <v>74.55</v>
      </c>
      <c r="B2594" s="22">
        <v>1502.35</v>
      </c>
      <c r="D2594" s="77">
        <v>74.55</v>
      </c>
      <c r="E2594" s="77">
        <v>7511.75</v>
      </c>
    </row>
    <row r="2595" spans="1:5" x14ac:dyDescent="0.25">
      <c r="A2595" s="22">
        <v>74.599999999999994</v>
      </c>
      <c r="B2595" s="22">
        <v>1499.85</v>
      </c>
      <c r="D2595" s="77">
        <v>74.599999999999994</v>
      </c>
      <c r="E2595" s="77">
        <v>7499.25</v>
      </c>
    </row>
    <row r="2596" spans="1:5" x14ac:dyDescent="0.25">
      <c r="A2596" s="22">
        <v>74.650000000000006</v>
      </c>
      <c r="B2596" s="22">
        <v>1497.35</v>
      </c>
      <c r="D2596" s="77">
        <v>74.650000000000006</v>
      </c>
      <c r="E2596" s="77">
        <v>7486.75</v>
      </c>
    </row>
    <row r="2597" spans="1:5" x14ac:dyDescent="0.25">
      <c r="A2597" s="22">
        <v>74.7</v>
      </c>
      <c r="B2597" s="22">
        <v>1494.86</v>
      </c>
      <c r="D2597" s="77">
        <v>74.7</v>
      </c>
      <c r="E2597" s="77">
        <v>7474.3</v>
      </c>
    </row>
    <row r="2598" spans="1:5" x14ac:dyDescent="0.25">
      <c r="A2598" s="22">
        <v>74.75</v>
      </c>
      <c r="B2598" s="22">
        <v>1492.37</v>
      </c>
      <c r="D2598" s="77">
        <v>74.75</v>
      </c>
      <c r="E2598" s="77">
        <v>7461.85</v>
      </c>
    </row>
    <row r="2599" spans="1:5" x14ac:dyDescent="0.25">
      <c r="A2599" s="22">
        <v>74.8</v>
      </c>
      <c r="B2599" s="22">
        <v>1489.89</v>
      </c>
      <c r="D2599" s="77">
        <v>74.8</v>
      </c>
      <c r="E2599" s="77">
        <v>7449.45</v>
      </c>
    </row>
    <row r="2600" spans="1:5" x14ac:dyDescent="0.25">
      <c r="A2600" s="22">
        <v>74.849999999999994</v>
      </c>
      <c r="B2600" s="22">
        <v>1487.41</v>
      </c>
      <c r="D2600" s="77">
        <v>74.849999999999994</v>
      </c>
      <c r="E2600" s="77">
        <v>7437.05</v>
      </c>
    </row>
    <row r="2601" spans="1:5" x14ac:dyDescent="0.25">
      <c r="A2601" s="22">
        <v>74.900000000000006</v>
      </c>
      <c r="B2601" s="22">
        <v>1484.93</v>
      </c>
      <c r="D2601" s="77">
        <v>74.900000000000006</v>
      </c>
      <c r="E2601" s="77">
        <v>7424.65</v>
      </c>
    </row>
    <row r="2602" spans="1:5" x14ac:dyDescent="0.25">
      <c r="A2602" s="22">
        <v>74.95</v>
      </c>
      <c r="B2602" s="22">
        <v>1482.46</v>
      </c>
      <c r="D2602" s="77">
        <v>74.95</v>
      </c>
      <c r="E2602" s="77">
        <v>7412.3</v>
      </c>
    </row>
    <row r="2603" spans="1:5" x14ac:dyDescent="0.25">
      <c r="A2603" s="22">
        <v>75</v>
      </c>
      <c r="B2603" s="22">
        <v>1480</v>
      </c>
      <c r="D2603" s="77">
        <v>75</v>
      </c>
      <c r="E2603" s="77">
        <v>7400</v>
      </c>
    </row>
    <row r="2604" spans="1:5" x14ac:dyDescent="0.25">
      <c r="A2604" s="22">
        <v>75.05</v>
      </c>
      <c r="B2604" s="22">
        <v>1477.54</v>
      </c>
      <c r="D2604" s="77">
        <v>75.05</v>
      </c>
      <c r="E2604" s="77">
        <v>7387.7</v>
      </c>
    </row>
    <row r="2605" spans="1:5" x14ac:dyDescent="0.25">
      <c r="A2605" s="22">
        <v>75.099999999999994</v>
      </c>
      <c r="B2605" s="22">
        <v>1475.08</v>
      </c>
      <c r="D2605" s="77">
        <v>75.099999999999994</v>
      </c>
      <c r="E2605" s="77">
        <v>7375.4</v>
      </c>
    </row>
    <row r="2606" spans="1:5" x14ac:dyDescent="0.25">
      <c r="A2606" s="22">
        <v>75.150000000000006</v>
      </c>
      <c r="B2606" s="22">
        <v>1472.63</v>
      </c>
      <c r="D2606" s="77">
        <v>75.150000000000006</v>
      </c>
      <c r="E2606" s="77">
        <v>7363.15</v>
      </c>
    </row>
    <row r="2607" spans="1:5" x14ac:dyDescent="0.25">
      <c r="A2607" s="22">
        <v>75.2</v>
      </c>
      <c r="B2607" s="22">
        <v>1470.19</v>
      </c>
      <c r="D2607" s="77">
        <v>75.2</v>
      </c>
      <c r="E2607" s="77">
        <v>7350.95</v>
      </c>
    </row>
    <row r="2608" spans="1:5" x14ac:dyDescent="0.25">
      <c r="A2608" s="22">
        <v>75.25</v>
      </c>
      <c r="B2608" s="22">
        <v>1467.75</v>
      </c>
      <c r="D2608" s="77">
        <v>75.25</v>
      </c>
      <c r="E2608" s="77">
        <v>7338.75</v>
      </c>
    </row>
    <row r="2609" spans="1:5" x14ac:dyDescent="0.25">
      <c r="A2609" s="22">
        <v>75.3</v>
      </c>
      <c r="B2609" s="22">
        <v>1465.31</v>
      </c>
      <c r="D2609" s="77">
        <v>75.3</v>
      </c>
      <c r="E2609" s="77">
        <v>7326.55</v>
      </c>
    </row>
    <row r="2610" spans="1:5" x14ac:dyDescent="0.25">
      <c r="A2610" s="22">
        <v>75.349999999999994</v>
      </c>
      <c r="B2610" s="22">
        <v>1462.88</v>
      </c>
      <c r="D2610" s="77">
        <v>75.349999999999994</v>
      </c>
      <c r="E2610" s="77">
        <v>7314.4</v>
      </c>
    </row>
    <row r="2611" spans="1:5" x14ac:dyDescent="0.25">
      <c r="A2611" s="22">
        <v>75.400000000000006</v>
      </c>
      <c r="B2611" s="22">
        <v>1460.45</v>
      </c>
      <c r="D2611" s="77">
        <v>75.400000000000006</v>
      </c>
      <c r="E2611" s="77">
        <v>7302.25</v>
      </c>
    </row>
    <row r="2612" spans="1:5" x14ac:dyDescent="0.25">
      <c r="A2612" s="22">
        <v>75.45</v>
      </c>
      <c r="B2612" s="22">
        <v>1458.03</v>
      </c>
      <c r="D2612" s="77">
        <v>75.45</v>
      </c>
      <c r="E2612" s="77">
        <v>7290.15</v>
      </c>
    </row>
    <row r="2613" spans="1:5" x14ac:dyDescent="0.25">
      <c r="A2613" s="22">
        <v>75.5</v>
      </c>
      <c r="B2613" s="22">
        <v>1455.61</v>
      </c>
      <c r="D2613" s="77">
        <v>75.5</v>
      </c>
      <c r="E2613" s="77">
        <v>7278.05</v>
      </c>
    </row>
    <row r="2614" spans="1:5" x14ac:dyDescent="0.25">
      <c r="A2614" s="22">
        <v>75.55</v>
      </c>
      <c r="B2614" s="22">
        <v>1453.2</v>
      </c>
      <c r="D2614" s="77">
        <v>75.55</v>
      </c>
      <c r="E2614" s="77">
        <v>7266</v>
      </c>
    </row>
    <row r="2615" spans="1:5" x14ac:dyDescent="0.25">
      <c r="A2615" s="22">
        <v>75.599999999999994</v>
      </c>
      <c r="B2615" s="22">
        <v>1450.79</v>
      </c>
      <c r="D2615" s="77">
        <v>75.599999999999994</v>
      </c>
      <c r="E2615" s="77">
        <v>7253.95</v>
      </c>
    </row>
    <row r="2616" spans="1:5" x14ac:dyDescent="0.25">
      <c r="A2616" s="22">
        <v>75.650000000000006</v>
      </c>
      <c r="B2616" s="22">
        <v>1448.39</v>
      </c>
      <c r="D2616" s="77">
        <v>75.650000000000006</v>
      </c>
      <c r="E2616" s="77">
        <v>7241.95</v>
      </c>
    </row>
    <row r="2617" spans="1:5" x14ac:dyDescent="0.25">
      <c r="A2617" s="22">
        <v>75.7</v>
      </c>
      <c r="B2617" s="22">
        <v>1445.99</v>
      </c>
      <c r="D2617" s="77">
        <v>75.7</v>
      </c>
      <c r="E2617" s="77">
        <v>7229.95</v>
      </c>
    </row>
    <row r="2618" spans="1:5" x14ac:dyDescent="0.25">
      <c r="A2618" s="22">
        <v>75.75</v>
      </c>
      <c r="B2618" s="22">
        <v>1443.59</v>
      </c>
      <c r="D2618" s="77">
        <v>75.75</v>
      </c>
      <c r="E2618" s="77">
        <v>7217.95</v>
      </c>
    </row>
    <row r="2619" spans="1:5" x14ac:dyDescent="0.25">
      <c r="A2619" s="22">
        <v>75.8</v>
      </c>
      <c r="B2619" s="22">
        <v>1441.2</v>
      </c>
      <c r="D2619" s="77">
        <v>75.8</v>
      </c>
      <c r="E2619" s="77">
        <v>7206</v>
      </c>
    </row>
    <row r="2620" spans="1:5" x14ac:dyDescent="0.25">
      <c r="A2620" s="22">
        <v>75.849999999999994</v>
      </c>
      <c r="B2620" s="22">
        <v>1438.82</v>
      </c>
      <c r="D2620" s="77">
        <v>75.849999999999994</v>
      </c>
      <c r="E2620" s="77">
        <v>7194.1</v>
      </c>
    </row>
    <row r="2621" spans="1:5" x14ac:dyDescent="0.25">
      <c r="A2621" s="22">
        <v>75.900000000000006</v>
      </c>
      <c r="B2621" s="22">
        <v>1436.43</v>
      </c>
      <c r="D2621" s="77">
        <v>75.900000000000006</v>
      </c>
      <c r="E2621" s="77">
        <v>7182.15</v>
      </c>
    </row>
    <row r="2622" spans="1:5" x14ac:dyDescent="0.25">
      <c r="A2622" s="22">
        <v>75.95</v>
      </c>
      <c r="B2622" s="22">
        <v>1434.06</v>
      </c>
      <c r="D2622" s="77">
        <v>75.95</v>
      </c>
      <c r="E2622" s="77">
        <v>7170.3</v>
      </c>
    </row>
    <row r="2623" spans="1:5" x14ac:dyDescent="0.25">
      <c r="A2623" s="22">
        <v>76</v>
      </c>
      <c r="B2623" s="22">
        <v>1431.69</v>
      </c>
      <c r="D2623" s="77">
        <v>76</v>
      </c>
      <c r="E2623" s="77">
        <v>7158.45</v>
      </c>
    </row>
    <row r="2624" spans="1:5" x14ac:dyDescent="0.25">
      <c r="A2624" s="22">
        <v>75</v>
      </c>
      <c r="B2624" s="22">
        <v>1480</v>
      </c>
      <c r="D2624" s="77">
        <v>75</v>
      </c>
      <c r="E2624" s="77">
        <v>7400</v>
      </c>
    </row>
    <row r="2625" spans="1:5" x14ac:dyDescent="0.25">
      <c r="A2625" s="22">
        <v>75.05</v>
      </c>
      <c r="B2625" s="22">
        <v>1477.53</v>
      </c>
      <c r="D2625" s="77">
        <v>75.05</v>
      </c>
      <c r="E2625" s="77">
        <v>7387.65</v>
      </c>
    </row>
    <row r="2626" spans="1:5" x14ac:dyDescent="0.25">
      <c r="A2626" s="22">
        <v>75.099999999999994</v>
      </c>
      <c r="B2626" s="22">
        <v>1475.07</v>
      </c>
      <c r="D2626" s="77">
        <v>75.099999999999994</v>
      </c>
      <c r="E2626" s="77">
        <v>7375.35</v>
      </c>
    </row>
    <row r="2627" spans="1:5" x14ac:dyDescent="0.25">
      <c r="A2627" s="22">
        <v>75.150000000000006</v>
      </c>
      <c r="B2627" s="22">
        <v>1472.62</v>
      </c>
      <c r="D2627" s="77">
        <v>75.150000000000006</v>
      </c>
      <c r="E2627" s="77">
        <v>7363.1</v>
      </c>
    </row>
    <row r="2628" spans="1:5" x14ac:dyDescent="0.25">
      <c r="A2628" s="22">
        <v>75.2</v>
      </c>
      <c r="B2628" s="22">
        <v>1470.16</v>
      </c>
      <c r="D2628" s="77">
        <v>75.2</v>
      </c>
      <c r="E2628" s="77">
        <v>7350.8</v>
      </c>
    </row>
    <row r="2629" spans="1:5" x14ac:dyDescent="0.25">
      <c r="A2629" s="22">
        <v>75.25</v>
      </c>
      <c r="B2629" s="22">
        <v>1467.72</v>
      </c>
      <c r="D2629" s="77">
        <v>75.25</v>
      </c>
      <c r="E2629" s="77">
        <v>7338.6</v>
      </c>
    </row>
    <row r="2630" spans="1:5" x14ac:dyDescent="0.25">
      <c r="A2630" s="22">
        <v>75.3</v>
      </c>
      <c r="B2630" s="22">
        <v>1465.27</v>
      </c>
      <c r="D2630" s="77">
        <v>75.3</v>
      </c>
      <c r="E2630" s="77">
        <v>7326.35</v>
      </c>
    </row>
    <row r="2631" spans="1:5" x14ac:dyDescent="0.25">
      <c r="A2631" s="22">
        <v>75.349999999999994</v>
      </c>
      <c r="B2631" s="22">
        <v>1462.84</v>
      </c>
      <c r="D2631" s="77">
        <v>75.349999999999994</v>
      </c>
      <c r="E2631" s="77">
        <v>7314.2</v>
      </c>
    </row>
    <row r="2632" spans="1:5" x14ac:dyDescent="0.25">
      <c r="A2632" s="22">
        <v>75.400000000000006</v>
      </c>
      <c r="B2632" s="22">
        <v>1460.4</v>
      </c>
      <c r="D2632" s="77">
        <v>75.400000000000006</v>
      </c>
      <c r="E2632" s="77">
        <v>7302</v>
      </c>
    </row>
    <row r="2633" spans="1:5" x14ac:dyDescent="0.25">
      <c r="A2633" s="22">
        <v>75.45</v>
      </c>
      <c r="B2633" s="22">
        <v>1457.98</v>
      </c>
      <c r="D2633" s="77">
        <v>75.45</v>
      </c>
      <c r="E2633" s="77">
        <v>7289.9</v>
      </c>
    </row>
    <row r="2634" spans="1:5" x14ac:dyDescent="0.25">
      <c r="A2634" s="22">
        <v>75.5</v>
      </c>
      <c r="B2634" s="22">
        <v>1455.55</v>
      </c>
      <c r="D2634" s="77">
        <v>75.5</v>
      </c>
      <c r="E2634" s="77">
        <v>7277.75</v>
      </c>
    </row>
    <row r="2635" spans="1:5" x14ac:dyDescent="0.25">
      <c r="A2635" s="22">
        <v>75.55</v>
      </c>
      <c r="B2635" s="22">
        <v>1453.13</v>
      </c>
      <c r="D2635" s="77">
        <v>75.55</v>
      </c>
      <c r="E2635" s="77">
        <v>7265.65</v>
      </c>
    </row>
    <row r="2636" spans="1:5" x14ac:dyDescent="0.25">
      <c r="A2636" s="22">
        <v>75.599999999999994</v>
      </c>
      <c r="B2636" s="22">
        <v>1450.72</v>
      </c>
      <c r="D2636" s="77">
        <v>75.599999999999994</v>
      </c>
      <c r="E2636" s="77">
        <v>7253.6</v>
      </c>
    </row>
    <row r="2637" spans="1:5" x14ac:dyDescent="0.25">
      <c r="A2637" s="22">
        <v>75.650000000000006</v>
      </c>
      <c r="B2637" s="22">
        <v>1448.31</v>
      </c>
      <c r="D2637" s="77">
        <v>75.650000000000006</v>
      </c>
      <c r="E2637" s="77">
        <v>7241.55</v>
      </c>
    </row>
    <row r="2638" spans="1:5" x14ac:dyDescent="0.25">
      <c r="A2638" s="22">
        <v>75.7</v>
      </c>
      <c r="B2638" s="22">
        <v>1445.91</v>
      </c>
      <c r="D2638" s="77">
        <v>75.7</v>
      </c>
      <c r="E2638" s="77">
        <v>7229.55</v>
      </c>
    </row>
    <row r="2639" spans="1:5" x14ac:dyDescent="0.25">
      <c r="A2639" s="22">
        <v>75.75</v>
      </c>
      <c r="B2639" s="22">
        <v>1443.51</v>
      </c>
      <c r="D2639" s="77">
        <v>75.75</v>
      </c>
      <c r="E2639" s="77">
        <v>7217.55</v>
      </c>
    </row>
    <row r="2640" spans="1:5" x14ac:dyDescent="0.25">
      <c r="A2640" s="22">
        <v>75.8</v>
      </c>
      <c r="B2640" s="22">
        <v>1441.11</v>
      </c>
      <c r="D2640" s="77">
        <v>75.8</v>
      </c>
      <c r="E2640" s="77">
        <v>7205.55</v>
      </c>
    </row>
    <row r="2641" spans="1:5" x14ac:dyDescent="0.25">
      <c r="A2641" s="22">
        <v>75.849999999999994</v>
      </c>
      <c r="B2641" s="22">
        <v>1438.72</v>
      </c>
      <c r="D2641" s="77">
        <v>75.849999999999994</v>
      </c>
      <c r="E2641" s="77">
        <v>7193.6</v>
      </c>
    </row>
    <row r="2642" spans="1:5" x14ac:dyDescent="0.25">
      <c r="A2642" s="22">
        <v>75.900000000000006</v>
      </c>
      <c r="B2642" s="22">
        <v>1436.33</v>
      </c>
      <c r="D2642" s="77">
        <v>75.900000000000006</v>
      </c>
      <c r="E2642" s="77">
        <v>7181.65</v>
      </c>
    </row>
    <row r="2643" spans="1:5" x14ac:dyDescent="0.25">
      <c r="A2643" s="22">
        <v>75.95</v>
      </c>
      <c r="B2643" s="22">
        <v>1433.95</v>
      </c>
      <c r="D2643" s="77">
        <v>75.95</v>
      </c>
      <c r="E2643" s="77">
        <v>7169.75</v>
      </c>
    </row>
    <row r="2644" spans="1:5" x14ac:dyDescent="0.25">
      <c r="A2644" s="22">
        <v>76</v>
      </c>
      <c r="B2644" s="22">
        <v>1431.58</v>
      </c>
      <c r="D2644" s="77">
        <v>76</v>
      </c>
      <c r="E2644" s="77">
        <v>7157.9</v>
      </c>
    </row>
    <row r="2645" spans="1:5" x14ac:dyDescent="0.25">
      <c r="A2645" s="22">
        <v>76.05</v>
      </c>
      <c r="B2645" s="22">
        <v>1429.2</v>
      </c>
      <c r="D2645" s="77">
        <v>76.05</v>
      </c>
      <c r="E2645" s="77">
        <v>7146</v>
      </c>
    </row>
    <row r="2646" spans="1:5" x14ac:dyDescent="0.25">
      <c r="A2646" s="22">
        <v>76.099999999999994</v>
      </c>
      <c r="B2646" s="22">
        <v>1426.84</v>
      </c>
      <c r="D2646" s="77">
        <v>76.099999999999994</v>
      </c>
      <c r="E2646" s="77">
        <v>7134.2</v>
      </c>
    </row>
    <row r="2647" spans="1:5" x14ac:dyDescent="0.25">
      <c r="A2647" s="22">
        <v>76.150000000000006</v>
      </c>
      <c r="B2647" s="22">
        <v>1424.47</v>
      </c>
      <c r="D2647" s="77">
        <v>76.150000000000006</v>
      </c>
      <c r="E2647" s="77">
        <v>7122.35</v>
      </c>
    </row>
    <row r="2648" spans="1:5" x14ac:dyDescent="0.25">
      <c r="A2648" s="22">
        <v>76.2</v>
      </c>
      <c r="B2648" s="22">
        <v>1422.11</v>
      </c>
      <c r="D2648" s="77">
        <v>76.2</v>
      </c>
      <c r="E2648" s="77">
        <v>7110.55</v>
      </c>
    </row>
    <row r="2649" spans="1:5" x14ac:dyDescent="0.25">
      <c r="A2649" s="22">
        <v>76.25</v>
      </c>
      <c r="B2649" s="22">
        <v>1419.76</v>
      </c>
      <c r="D2649" s="77">
        <v>76.25</v>
      </c>
      <c r="E2649" s="77">
        <v>7098.8</v>
      </c>
    </row>
    <row r="2650" spans="1:5" x14ac:dyDescent="0.25">
      <c r="A2650" s="22">
        <v>76.3</v>
      </c>
      <c r="B2650" s="22">
        <v>1417.41</v>
      </c>
      <c r="D2650" s="77">
        <v>76.3</v>
      </c>
      <c r="E2650" s="77">
        <v>7087.05</v>
      </c>
    </row>
    <row r="2651" spans="1:5" x14ac:dyDescent="0.25">
      <c r="A2651" s="22">
        <v>76.349999999999994</v>
      </c>
      <c r="B2651" s="22">
        <v>1415.07</v>
      </c>
      <c r="D2651" s="77">
        <v>76.349999999999994</v>
      </c>
      <c r="E2651" s="77">
        <v>7075.35</v>
      </c>
    </row>
    <row r="2652" spans="1:5" x14ac:dyDescent="0.25">
      <c r="A2652" s="22">
        <v>76.400000000000006</v>
      </c>
      <c r="B2652" s="22">
        <v>1412.73</v>
      </c>
      <c r="D2652" s="77">
        <v>76.400000000000006</v>
      </c>
      <c r="E2652" s="77">
        <v>7063.65</v>
      </c>
    </row>
    <row r="2653" spans="1:5" x14ac:dyDescent="0.25">
      <c r="A2653" s="22">
        <v>76.45</v>
      </c>
      <c r="B2653" s="22">
        <v>1410.39</v>
      </c>
      <c r="D2653" s="77">
        <v>76.45</v>
      </c>
      <c r="E2653" s="77">
        <v>7051.95</v>
      </c>
    </row>
    <row r="2654" spans="1:5" x14ac:dyDescent="0.25">
      <c r="A2654" s="22">
        <v>76.5</v>
      </c>
      <c r="B2654" s="22">
        <v>1408.06</v>
      </c>
      <c r="D2654" s="77">
        <v>76.5</v>
      </c>
      <c r="E2654" s="77">
        <v>7040.3</v>
      </c>
    </row>
    <row r="2655" spans="1:5" x14ac:dyDescent="0.25">
      <c r="A2655" s="22">
        <v>76.55</v>
      </c>
      <c r="B2655" s="22">
        <v>1405.73</v>
      </c>
      <c r="D2655" s="77">
        <v>76.55</v>
      </c>
      <c r="E2655" s="77">
        <v>7028.65</v>
      </c>
    </row>
    <row r="2656" spans="1:5" x14ac:dyDescent="0.25">
      <c r="A2656" s="22">
        <v>76.599999999999994</v>
      </c>
      <c r="B2656" s="22">
        <v>1403.41</v>
      </c>
      <c r="D2656" s="77">
        <v>76.599999999999994</v>
      </c>
      <c r="E2656" s="77">
        <v>7017.05</v>
      </c>
    </row>
    <row r="2657" spans="1:5" x14ac:dyDescent="0.25">
      <c r="A2657" s="22">
        <v>76.650000000000006</v>
      </c>
      <c r="B2657" s="22">
        <v>1401.09</v>
      </c>
      <c r="D2657" s="77">
        <v>76.650000000000006</v>
      </c>
      <c r="E2657" s="77">
        <v>7005.45</v>
      </c>
    </row>
    <row r="2658" spans="1:5" x14ac:dyDescent="0.25">
      <c r="A2658" s="22">
        <v>76.7</v>
      </c>
      <c r="B2658" s="22">
        <v>1398.78</v>
      </c>
      <c r="D2658" s="77">
        <v>76.7</v>
      </c>
      <c r="E2658" s="77">
        <v>6993.9</v>
      </c>
    </row>
    <row r="2659" spans="1:5" x14ac:dyDescent="0.25">
      <c r="A2659" s="22">
        <v>76.75</v>
      </c>
      <c r="B2659" s="22">
        <v>1396.47</v>
      </c>
      <c r="D2659" s="77">
        <v>76.75</v>
      </c>
      <c r="E2659" s="77">
        <v>6982.35</v>
      </c>
    </row>
    <row r="2660" spans="1:5" x14ac:dyDescent="0.25">
      <c r="A2660" s="22">
        <v>76.8</v>
      </c>
      <c r="B2660" s="22">
        <v>1394.17</v>
      </c>
      <c r="D2660" s="77">
        <v>76.8</v>
      </c>
      <c r="E2660" s="77">
        <v>6970.85</v>
      </c>
    </row>
    <row r="2661" spans="1:5" x14ac:dyDescent="0.25">
      <c r="A2661" s="22">
        <v>76.849999999999994</v>
      </c>
      <c r="B2661" s="22">
        <v>1391.87</v>
      </c>
      <c r="D2661" s="77">
        <v>76.849999999999994</v>
      </c>
      <c r="E2661" s="77">
        <v>6959.35</v>
      </c>
    </row>
    <row r="2662" spans="1:5" x14ac:dyDescent="0.25">
      <c r="A2662" s="22">
        <v>76.900000000000006</v>
      </c>
      <c r="B2662" s="22">
        <v>1389.57</v>
      </c>
      <c r="D2662" s="77">
        <v>76.900000000000006</v>
      </c>
      <c r="E2662" s="77">
        <v>6947.85</v>
      </c>
    </row>
    <row r="2663" spans="1:5" x14ac:dyDescent="0.25">
      <c r="A2663" s="22">
        <v>76.95</v>
      </c>
      <c r="B2663" s="22">
        <v>1387.28</v>
      </c>
      <c r="D2663" s="77">
        <v>76.95</v>
      </c>
      <c r="E2663" s="77">
        <v>6936.4</v>
      </c>
    </row>
    <row r="2664" spans="1:5" x14ac:dyDescent="0.25">
      <c r="A2664" s="22">
        <v>77</v>
      </c>
      <c r="B2664" s="22">
        <v>1384.99</v>
      </c>
      <c r="D2664" s="77">
        <v>77</v>
      </c>
      <c r="E2664" s="77">
        <v>6924.95</v>
      </c>
    </row>
    <row r="2665" spans="1:5" x14ac:dyDescent="0.25">
      <c r="A2665" s="22">
        <v>77.05</v>
      </c>
      <c r="B2665" s="22">
        <v>1382.71</v>
      </c>
      <c r="D2665" s="77">
        <v>77.05</v>
      </c>
      <c r="E2665" s="77">
        <v>6913.55</v>
      </c>
    </row>
    <row r="2666" spans="1:5" x14ac:dyDescent="0.25">
      <c r="A2666" s="22">
        <v>77.099999999999994</v>
      </c>
      <c r="B2666" s="22">
        <v>1380.43</v>
      </c>
      <c r="D2666" s="77">
        <v>77.099999999999994</v>
      </c>
      <c r="E2666" s="77">
        <v>6902.15</v>
      </c>
    </row>
    <row r="2667" spans="1:5" x14ac:dyDescent="0.25">
      <c r="A2667" s="22">
        <v>77.150000000000006</v>
      </c>
      <c r="B2667" s="22">
        <v>1378.16</v>
      </c>
      <c r="D2667" s="77">
        <v>77.150000000000006</v>
      </c>
      <c r="E2667" s="77">
        <v>6890.8</v>
      </c>
    </row>
    <row r="2668" spans="1:5" x14ac:dyDescent="0.25">
      <c r="A2668" s="22">
        <v>77.2</v>
      </c>
      <c r="B2668" s="22">
        <v>1375.89</v>
      </c>
      <c r="D2668" s="77">
        <v>77.2</v>
      </c>
      <c r="E2668" s="77">
        <v>6879.45</v>
      </c>
    </row>
    <row r="2669" spans="1:5" x14ac:dyDescent="0.25">
      <c r="A2669" s="22">
        <v>77.25</v>
      </c>
      <c r="B2669" s="22">
        <v>1373.63</v>
      </c>
      <c r="D2669" s="77">
        <v>77.25</v>
      </c>
      <c r="E2669" s="77">
        <v>6868.15</v>
      </c>
    </row>
    <row r="2670" spans="1:5" x14ac:dyDescent="0.25">
      <c r="A2670" s="22">
        <v>77.3</v>
      </c>
      <c r="B2670" s="22">
        <v>1371.36</v>
      </c>
      <c r="D2670" s="77">
        <v>77.3</v>
      </c>
      <c r="E2670" s="77">
        <v>6856.8</v>
      </c>
    </row>
    <row r="2671" spans="1:5" x14ac:dyDescent="0.25">
      <c r="A2671" s="22">
        <v>77.349999999999994</v>
      </c>
      <c r="B2671" s="22">
        <v>1369.11</v>
      </c>
      <c r="D2671" s="77">
        <v>77.349999999999994</v>
      </c>
      <c r="E2671" s="77">
        <v>6845.55</v>
      </c>
    </row>
    <row r="2672" spans="1:5" x14ac:dyDescent="0.25">
      <c r="A2672" s="22">
        <v>77.400000000000006</v>
      </c>
      <c r="B2672" s="22">
        <v>1366.86</v>
      </c>
      <c r="D2672" s="77">
        <v>77.400000000000006</v>
      </c>
      <c r="E2672" s="77">
        <v>6834.3</v>
      </c>
    </row>
    <row r="2673" spans="1:5" x14ac:dyDescent="0.25">
      <c r="A2673" s="22">
        <v>77.45</v>
      </c>
      <c r="B2673" s="22">
        <v>1364.61</v>
      </c>
      <c r="D2673" s="77">
        <v>77.45</v>
      </c>
      <c r="E2673" s="77">
        <v>6823.05</v>
      </c>
    </row>
    <row r="2674" spans="1:5" x14ac:dyDescent="0.25">
      <c r="A2674" s="22">
        <v>77.5</v>
      </c>
      <c r="B2674" s="22">
        <v>1362.37</v>
      </c>
      <c r="D2674" s="77">
        <v>77.5</v>
      </c>
      <c r="E2674" s="77">
        <v>6811.85</v>
      </c>
    </row>
    <row r="2675" spans="1:5" x14ac:dyDescent="0.25">
      <c r="A2675" s="22">
        <v>77.55</v>
      </c>
      <c r="B2675" s="22">
        <v>1360.13</v>
      </c>
      <c r="D2675" s="77">
        <v>77.55</v>
      </c>
      <c r="E2675" s="77">
        <v>6800.65</v>
      </c>
    </row>
    <row r="2676" spans="1:5" x14ac:dyDescent="0.25">
      <c r="A2676" s="22">
        <v>77.599999999999994</v>
      </c>
      <c r="B2676" s="22">
        <v>1357.89</v>
      </c>
      <c r="D2676" s="77">
        <v>77.599999999999994</v>
      </c>
      <c r="E2676" s="77">
        <v>6789.45</v>
      </c>
    </row>
    <row r="2677" spans="1:5" x14ac:dyDescent="0.25">
      <c r="A2677" s="22">
        <v>77.650000000000006</v>
      </c>
      <c r="B2677" s="22">
        <v>1355.66</v>
      </c>
      <c r="D2677" s="77">
        <v>77.650000000000006</v>
      </c>
      <c r="E2677" s="77">
        <v>6778.3</v>
      </c>
    </row>
    <row r="2678" spans="1:5" x14ac:dyDescent="0.25">
      <c r="A2678" s="22">
        <v>77.7</v>
      </c>
      <c r="B2678" s="22">
        <v>1353.44</v>
      </c>
      <c r="D2678" s="77">
        <v>77.7</v>
      </c>
      <c r="E2678" s="77">
        <v>6767.2</v>
      </c>
    </row>
    <row r="2679" spans="1:5" x14ac:dyDescent="0.25">
      <c r="A2679" s="22">
        <v>77.75</v>
      </c>
      <c r="B2679" s="22">
        <v>1351.22</v>
      </c>
      <c r="D2679" s="77">
        <v>77.75</v>
      </c>
      <c r="E2679" s="77">
        <v>6756.1</v>
      </c>
    </row>
    <row r="2680" spans="1:5" x14ac:dyDescent="0.25">
      <c r="A2680" s="22">
        <v>77.8</v>
      </c>
      <c r="B2680" s="22">
        <v>1349</v>
      </c>
      <c r="D2680" s="77">
        <v>77.8</v>
      </c>
      <c r="E2680" s="77">
        <v>6745</v>
      </c>
    </row>
    <row r="2681" spans="1:5" x14ac:dyDescent="0.25">
      <c r="A2681" s="22">
        <v>77.849999999999994</v>
      </c>
      <c r="B2681" s="22">
        <v>1346.78</v>
      </c>
      <c r="D2681" s="77">
        <v>77.849999999999994</v>
      </c>
      <c r="E2681" s="77">
        <v>6733.9</v>
      </c>
    </row>
    <row r="2682" spans="1:5" x14ac:dyDescent="0.25">
      <c r="A2682" s="22">
        <v>77.900000000000006</v>
      </c>
      <c r="B2682" s="22">
        <v>1344.58</v>
      </c>
      <c r="D2682" s="77">
        <v>77.900000000000006</v>
      </c>
      <c r="E2682" s="77">
        <v>6722.9</v>
      </c>
    </row>
    <row r="2683" spans="1:5" x14ac:dyDescent="0.25">
      <c r="A2683" s="22">
        <v>77.95</v>
      </c>
      <c r="B2683" s="22">
        <v>1342.37</v>
      </c>
      <c r="D2683" s="77">
        <v>77.95</v>
      </c>
      <c r="E2683" s="77">
        <v>6711.85</v>
      </c>
    </row>
    <row r="2684" spans="1:5" x14ac:dyDescent="0.25">
      <c r="A2684" s="22">
        <v>78</v>
      </c>
      <c r="B2684" s="22">
        <v>1340.17</v>
      </c>
      <c r="D2684" s="77">
        <v>78</v>
      </c>
      <c r="E2684" s="77">
        <v>6700.85</v>
      </c>
    </row>
    <row r="2685" spans="1:5" x14ac:dyDescent="0.25">
      <c r="A2685" s="22">
        <v>78.05</v>
      </c>
      <c r="B2685" s="22">
        <v>1337.97</v>
      </c>
      <c r="D2685" s="77">
        <v>78.05</v>
      </c>
      <c r="E2685" s="77">
        <v>6689.85</v>
      </c>
    </row>
    <row r="2686" spans="1:5" x14ac:dyDescent="0.25">
      <c r="A2686" s="22">
        <v>78.099999999999994</v>
      </c>
      <c r="B2686" s="22">
        <v>1335.78</v>
      </c>
      <c r="D2686" s="77">
        <v>78.099999999999994</v>
      </c>
      <c r="E2686" s="77">
        <v>6678.9</v>
      </c>
    </row>
    <row r="2687" spans="1:5" x14ac:dyDescent="0.25">
      <c r="A2687" s="22">
        <v>78.150000000000006</v>
      </c>
      <c r="B2687" s="22">
        <v>1333.59</v>
      </c>
      <c r="D2687" s="77">
        <v>78.150000000000006</v>
      </c>
      <c r="E2687" s="77">
        <v>6667.95</v>
      </c>
    </row>
    <row r="2688" spans="1:5" x14ac:dyDescent="0.25">
      <c r="A2688" s="22">
        <v>78.2</v>
      </c>
      <c r="B2688" s="22">
        <v>1331.41</v>
      </c>
      <c r="D2688" s="77">
        <v>78.2</v>
      </c>
      <c r="E2688" s="77">
        <v>6657.05</v>
      </c>
    </row>
    <row r="2689" spans="1:5" x14ac:dyDescent="0.25">
      <c r="A2689" s="22">
        <v>78.25</v>
      </c>
      <c r="B2689" s="22">
        <v>1329.23</v>
      </c>
      <c r="D2689" s="77">
        <v>78.25</v>
      </c>
      <c r="E2689" s="77">
        <v>6646.15</v>
      </c>
    </row>
    <row r="2690" spans="1:5" x14ac:dyDescent="0.25">
      <c r="A2690" s="22">
        <v>78.3</v>
      </c>
      <c r="B2690" s="22">
        <v>1327.06</v>
      </c>
      <c r="D2690" s="77">
        <v>78.3</v>
      </c>
      <c r="E2690" s="77">
        <v>6635.3</v>
      </c>
    </row>
    <row r="2691" spans="1:5" x14ac:dyDescent="0.25">
      <c r="A2691" s="22">
        <v>78.349999999999994</v>
      </c>
      <c r="B2691" s="22">
        <v>1324.89</v>
      </c>
      <c r="D2691" s="77">
        <v>78.349999999999994</v>
      </c>
      <c r="E2691" s="77">
        <v>6624.45</v>
      </c>
    </row>
    <row r="2692" spans="1:5" x14ac:dyDescent="0.25">
      <c r="A2692" s="22">
        <v>78.400000000000006</v>
      </c>
      <c r="B2692" s="22">
        <v>1322.72</v>
      </c>
      <c r="D2692" s="77">
        <v>78.400000000000006</v>
      </c>
      <c r="E2692" s="77">
        <v>6613.6</v>
      </c>
    </row>
    <row r="2693" spans="1:5" x14ac:dyDescent="0.25">
      <c r="A2693" s="22">
        <v>78.45</v>
      </c>
      <c r="B2693" s="22">
        <v>1320.56</v>
      </c>
      <c r="D2693" s="77">
        <v>78.45</v>
      </c>
      <c r="E2693" s="77">
        <v>6602.8</v>
      </c>
    </row>
    <row r="2694" spans="1:5" x14ac:dyDescent="0.25">
      <c r="A2694" s="22">
        <v>78.5</v>
      </c>
      <c r="B2694" s="22">
        <v>1318.4</v>
      </c>
      <c r="D2694" s="77">
        <v>78.5</v>
      </c>
      <c r="E2694" s="77">
        <v>6592</v>
      </c>
    </row>
    <row r="2695" spans="1:5" x14ac:dyDescent="0.25">
      <c r="A2695" s="22">
        <v>78.55</v>
      </c>
      <c r="B2695" s="22">
        <v>1316.24</v>
      </c>
      <c r="D2695" s="77">
        <v>78.55</v>
      </c>
      <c r="E2695" s="77">
        <v>6581.2</v>
      </c>
    </row>
    <row r="2696" spans="1:5" x14ac:dyDescent="0.25">
      <c r="A2696" s="22">
        <v>78.599999999999994</v>
      </c>
      <c r="B2696" s="22">
        <v>1314.09</v>
      </c>
      <c r="D2696" s="77">
        <v>78.599999999999994</v>
      </c>
      <c r="E2696" s="77">
        <v>6570.45</v>
      </c>
    </row>
    <row r="2697" spans="1:5" x14ac:dyDescent="0.25">
      <c r="A2697" s="22">
        <v>78.650000000000006</v>
      </c>
      <c r="B2697" s="22">
        <v>1311.95</v>
      </c>
      <c r="D2697" s="77">
        <v>78.650000000000006</v>
      </c>
      <c r="E2697" s="77">
        <v>6559.75</v>
      </c>
    </row>
    <row r="2698" spans="1:5" x14ac:dyDescent="0.25">
      <c r="A2698" s="22">
        <v>78.7</v>
      </c>
      <c r="B2698" s="22">
        <v>1309.8</v>
      </c>
      <c r="D2698" s="77">
        <v>78.7</v>
      </c>
      <c r="E2698" s="77">
        <v>6549</v>
      </c>
    </row>
    <row r="2699" spans="1:5" x14ac:dyDescent="0.25">
      <c r="A2699" s="22">
        <v>78.75</v>
      </c>
      <c r="B2699" s="22">
        <v>1307.67</v>
      </c>
      <c r="D2699" s="77">
        <v>78.75</v>
      </c>
      <c r="E2699" s="77">
        <v>6538.35</v>
      </c>
    </row>
    <row r="2700" spans="1:5" x14ac:dyDescent="0.25">
      <c r="A2700" s="22">
        <v>78.8</v>
      </c>
      <c r="B2700" s="22">
        <v>1305.53</v>
      </c>
      <c r="D2700" s="77">
        <v>78.8</v>
      </c>
      <c r="E2700" s="77">
        <v>6527.65</v>
      </c>
    </row>
    <row r="2701" spans="1:5" x14ac:dyDescent="0.25">
      <c r="A2701" s="22">
        <v>78.849999999999994</v>
      </c>
      <c r="B2701" s="22">
        <v>1303.4000000000001</v>
      </c>
      <c r="D2701" s="77">
        <v>78.849999999999994</v>
      </c>
      <c r="E2701" s="77">
        <v>6517</v>
      </c>
    </row>
    <row r="2702" spans="1:5" x14ac:dyDescent="0.25">
      <c r="A2702" s="22">
        <v>78.900000000000006</v>
      </c>
      <c r="B2702" s="22">
        <v>1301.28</v>
      </c>
      <c r="D2702" s="77">
        <v>78.900000000000006</v>
      </c>
      <c r="E2702" s="77">
        <v>6506.4</v>
      </c>
    </row>
    <row r="2703" spans="1:5" x14ac:dyDescent="0.25">
      <c r="A2703" s="22">
        <v>78.95</v>
      </c>
      <c r="B2703" s="22">
        <v>1299.1500000000001</v>
      </c>
      <c r="D2703" s="77">
        <v>78.95</v>
      </c>
      <c r="E2703" s="77">
        <v>6495.75</v>
      </c>
    </row>
    <row r="2704" spans="1:5" x14ac:dyDescent="0.25">
      <c r="A2704" s="22">
        <v>79</v>
      </c>
      <c r="B2704" s="22">
        <v>1297.04</v>
      </c>
      <c r="D2704" s="77">
        <v>79</v>
      </c>
      <c r="E2704" s="77">
        <v>6485.2</v>
      </c>
    </row>
    <row r="2705" spans="1:5" x14ac:dyDescent="0.25">
      <c r="A2705" s="22">
        <v>79.05</v>
      </c>
      <c r="B2705" s="22">
        <v>1294.92</v>
      </c>
      <c r="D2705" s="77">
        <v>79.05</v>
      </c>
      <c r="E2705" s="77">
        <v>6474.6</v>
      </c>
    </row>
    <row r="2706" spans="1:5" x14ac:dyDescent="0.25">
      <c r="A2706" s="22">
        <v>79.099999999999994</v>
      </c>
      <c r="B2706" s="22">
        <v>1292.81</v>
      </c>
      <c r="D2706" s="77">
        <v>79.099999999999994</v>
      </c>
      <c r="E2706" s="77">
        <v>6464.05</v>
      </c>
    </row>
    <row r="2707" spans="1:5" x14ac:dyDescent="0.25">
      <c r="A2707" s="22">
        <v>79.150000000000006</v>
      </c>
      <c r="B2707" s="22">
        <v>1290.71</v>
      </c>
      <c r="D2707" s="77">
        <v>79.150000000000006</v>
      </c>
      <c r="E2707" s="77">
        <v>6453.55</v>
      </c>
    </row>
    <row r="2708" spans="1:5" x14ac:dyDescent="0.25">
      <c r="A2708" s="22">
        <v>79.2</v>
      </c>
      <c r="B2708" s="22">
        <v>1288.5999999999999</v>
      </c>
      <c r="D2708" s="77">
        <v>79.2</v>
      </c>
      <c r="E2708" s="77">
        <v>6443</v>
      </c>
    </row>
    <row r="2709" spans="1:5" x14ac:dyDescent="0.25">
      <c r="A2709" s="22">
        <v>79.25</v>
      </c>
      <c r="B2709" s="22">
        <v>1286.51</v>
      </c>
      <c r="D2709" s="77">
        <v>79.25</v>
      </c>
      <c r="E2709" s="77">
        <v>6432.55</v>
      </c>
    </row>
    <row r="2710" spans="1:5" x14ac:dyDescent="0.25">
      <c r="A2710" s="22">
        <v>79.3</v>
      </c>
      <c r="B2710" s="22">
        <v>1284.4100000000001</v>
      </c>
      <c r="D2710" s="77">
        <v>79.3</v>
      </c>
      <c r="E2710" s="77">
        <v>6422.05</v>
      </c>
    </row>
    <row r="2711" spans="1:5" x14ac:dyDescent="0.25">
      <c r="A2711" s="22">
        <v>79.349999999999994</v>
      </c>
      <c r="B2711" s="22">
        <v>1282.32</v>
      </c>
      <c r="D2711" s="77">
        <v>79.349999999999994</v>
      </c>
      <c r="E2711" s="77">
        <v>6411.6</v>
      </c>
    </row>
    <row r="2712" spans="1:5" x14ac:dyDescent="0.25">
      <c r="A2712" s="22">
        <v>79.400000000000006</v>
      </c>
      <c r="B2712" s="22">
        <v>1280.24</v>
      </c>
      <c r="D2712" s="77">
        <v>79.400000000000006</v>
      </c>
      <c r="E2712" s="77">
        <v>6401.2</v>
      </c>
    </row>
    <row r="2713" spans="1:5" x14ac:dyDescent="0.25">
      <c r="A2713" s="22">
        <v>79.45</v>
      </c>
      <c r="B2713" s="22">
        <v>1278.1600000000001</v>
      </c>
      <c r="D2713" s="77">
        <v>79.45</v>
      </c>
      <c r="E2713" s="77">
        <v>6390.8</v>
      </c>
    </row>
    <row r="2714" spans="1:5" x14ac:dyDescent="0.25">
      <c r="A2714" s="22">
        <v>79.5</v>
      </c>
      <c r="B2714" s="22">
        <v>1276.08</v>
      </c>
      <c r="D2714" s="77">
        <v>79.5</v>
      </c>
      <c r="E2714" s="77">
        <v>6380.4</v>
      </c>
    </row>
    <row r="2715" spans="1:5" x14ac:dyDescent="0.25">
      <c r="A2715" s="22">
        <v>79.55</v>
      </c>
      <c r="B2715" s="22">
        <v>1274</v>
      </c>
      <c r="D2715" s="77">
        <v>79.55</v>
      </c>
      <c r="E2715" s="77">
        <v>6370</v>
      </c>
    </row>
    <row r="2716" spans="1:5" x14ac:dyDescent="0.25">
      <c r="A2716" s="22">
        <v>79.599999999999994</v>
      </c>
      <c r="B2716" s="22">
        <v>1271.93</v>
      </c>
      <c r="D2716" s="77">
        <v>79.599999999999994</v>
      </c>
      <c r="E2716" s="77">
        <v>6359.65</v>
      </c>
    </row>
    <row r="2717" spans="1:5" x14ac:dyDescent="0.25">
      <c r="A2717" s="22">
        <v>79.650000000000006</v>
      </c>
      <c r="B2717" s="22">
        <v>1269.8699999999999</v>
      </c>
      <c r="D2717" s="77">
        <v>79.650000000000006</v>
      </c>
      <c r="E2717" s="77">
        <v>6349.35</v>
      </c>
    </row>
    <row r="2718" spans="1:5" x14ac:dyDescent="0.25">
      <c r="A2718" s="22">
        <v>79.7</v>
      </c>
      <c r="B2718" s="22">
        <v>1267.81</v>
      </c>
      <c r="D2718" s="77">
        <v>79.7</v>
      </c>
      <c r="E2718" s="77">
        <v>6339.05</v>
      </c>
    </row>
    <row r="2719" spans="1:5" x14ac:dyDescent="0.25">
      <c r="A2719" s="22">
        <v>79.75</v>
      </c>
      <c r="B2719" s="22">
        <v>1265.75</v>
      </c>
      <c r="D2719" s="77">
        <v>79.75</v>
      </c>
      <c r="E2719" s="77">
        <v>6328.75</v>
      </c>
    </row>
    <row r="2720" spans="1:5" x14ac:dyDescent="0.25">
      <c r="A2720" s="22">
        <v>79.8</v>
      </c>
      <c r="B2720" s="22">
        <v>1263.69</v>
      </c>
      <c r="D2720" s="77">
        <v>79.8</v>
      </c>
      <c r="E2720" s="77">
        <v>6318.45</v>
      </c>
    </row>
    <row r="2721" spans="1:5" x14ac:dyDescent="0.25">
      <c r="A2721" s="22">
        <v>79.849999999999994</v>
      </c>
      <c r="B2721" s="22">
        <v>1261.6400000000001</v>
      </c>
      <c r="D2721" s="77">
        <v>79.849999999999994</v>
      </c>
      <c r="E2721" s="77">
        <v>6308.2</v>
      </c>
    </row>
    <row r="2722" spans="1:5" x14ac:dyDescent="0.25">
      <c r="A2722" s="22">
        <v>79.900000000000006</v>
      </c>
      <c r="B2722" s="22">
        <v>1259.5999999999999</v>
      </c>
      <c r="D2722" s="77">
        <v>79.900000000000006</v>
      </c>
      <c r="E2722" s="77">
        <v>6298</v>
      </c>
    </row>
    <row r="2723" spans="1:5" x14ac:dyDescent="0.25">
      <c r="A2723" s="22">
        <v>79.95</v>
      </c>
      <c r="B2723" s="22">
        <v>1257.55</v>
      </c>
      <c r="D2723" s="77">
        <v>79.95</v>
      </c>
      <c r="E2723" s="77">
        <v>6287.75</v>
      </c>
    </row>
    <row r="2724" spans="1:5" x14ac:dyDescent="0.25">
      <c r="A2724" s="22">
        <v>80</v>
      </c>
      <c r="B2724" s="22">
        <v>1255.51</v>
      </c>
      <c r="D2724" s="77">
        <v>80</v>
      </c>
      <c r="E2724" s="77">
        <v>6277.55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3" sqref="E23"/>
    </sheetView>
  </sheetViews>
  <sheetFormatPr defaultRowHeight="15" x14ac:dyDescent="0.25"/>
  <cols>
    <col min="1" max="1" width="5.5703125" customWidth="1"/>
    <col min="2" max="2" width="26.42578125" bestFit="1" customWidth="1"/>
    <col min="3" max="3" width="2" customWidth="1"/>
  </cols>
  <sheetData>
    <row r="1" spans="1:9" ht="15.75" thickBot="1" x14ac:dyDescent="0.3">
      <c r="D1" s="4" t="s">
        <v>156</v>
      </c>
      <c r="E1" s="4" t="s">
        <v>157</v>
      </c>
      <c r="F1" s="4" t="s">
        <v>158</v>
      </c>
    </row>
    <row r="2" spans="1:9" ht="30" customHeight="1" thickBot="1" x14ac:dyDescent="0.3">
      <c r="A2" s="89" t="s">
        <v>154</v>
      </c>
      <c r="B2" s="90"/>
      <c r="D2" s="43">
        <f>SUM(D3:D6)</f>
        <v>56.54</v>
      </c>
      <c r="E2" s="43">
        <f t="shared" ref="E2:F2" si="0">SUM(E3:E6)</f>
        <v>1413.5</v>
      </c>
      <c r="F2" s="43">
        <f t="shared" si="0"/>
        <v>2827</v>
      </c>
      <c r="G2" s="65" t="s">
        <v>161</v>
      </c>
      <c r="H2" s="66"/>
      <c r="I2" s="67"/>
    </row>
    <row r="3" spans="1:9" x14ac:dyDescent="0.25">
      <c r="B3" t="s">
        <v>26</v>
      </c>
      <c r="D3" s="2">
        <v>20.66</v>
      </c>
      <c r="E3" s="2">
        <f>D3*25</f>
        <v>516.5</v>
      </c>
      <c r="F3" s="2">
        <f>D3*50</f>
        <v>1033</v>
      </c>
    </row>
    <row r="4" spans="1:9" x14ac:dyDescent="0.25">
      <c r="B4" t="s">
        <v>15</v>
      </c>
      <c r="D4" s="2">
        <v>8.9600000000000009</v>
      </c>
      <c r="E4" s="2">
        <f t="shared" ref="E4:E17" si="1">D4*25</f>
        <v>224.00000000000003</v>
      </c>
      <c r="F4" s="2">
        <f t="shared" ref="F4:F6" si="2">D4*50</f>
        <v>448.00000000000006</v>
      </c>
    </row>
    <row r="5" spans="1:9" x14ac:dyDescent="0.25">
      <c r="B5" t="s">
        <v>92</v>
      </c>
      <c r="D5" s="2">
        <v>17.96</v>
      </c>
      <c r="E5" s="2">
        <f t="shared" si="1"/>
        <v>449</v>
      </c>
      <c r="F5" s="2">
        <f t="shared" si="2"/>
        <v>898</v>
      </c>
    </row>
    <row r="6" spans="1:9" x14ac:dyDescent="0.25">
      <c r="B6" t="s">
        <v>21</v>
      </c>
      <c r="D6" s="2">
        <v>8.9600000000000009</v>
      </c>
      <c r="E6" s="2">
        <f t="shared" si="1"/>
        <v>224.00000000000003</v>
      </c>
      <c r="F6" s="2">
        <f t="shared" si="2"/>
        <v>448.00000000000006</v>
      </c>
    </row>
    <row r="7" spans="1:9" ht="15.75" thickBot="1" x14ac:dyDescent="0.3">
      <c r="D7" s="2"/>
      <c r="E7" s="2"/>
      <c r="F7" s="2"/>
    </row>
    <row r="8" spans="1:9" ht="15.75" thickBot="1" x14ac:dyDescent="0.3">
      <c r="A8" s="89" t="s">
        <v>155</v>
      </c>
      <c r="B8" s="90"/>
      <c r="D8" s="43">
        <f>SUM(D9:D12)</f>
        <v>30</v>
      </c>
      <c r="E8" s="43">
        <f t="shared" ref="E8:F8" si="3">SUM(E9:E12)</f>
        <v>750</v>
      </c>
      <c r="F8" s="43">
        <f t="shared" si="3"/>
        <v>1500</v>
      </c>
      <c r="G8" s="65" t="s">
        <v>161</v>
      </c>
      <c r="H8" s="66"/>
      <c r="I8" s="67"/>
    </row>
    <row r="9" spans="1:9" x14ac:dyDescent="0.25">
      <c r="B9" t="s">
        <v>18</v>
      </c>
      <c r="D9" s="2">
        <v>4</v>
      </c>
      <c r="E9" s="2">
        <f t="shared" si="1"/>
        <v>100</v>
      </c>
      <c r="F9" s="2">
        <f t="shared" ref="F9:F12" si="4">D9*50</f>
        <v>200</v>
      </c>
    </row>
    <row r="10" spans="1:9" x14ac:dyDescent="0.25">
      <c r="B10" s="42" t="s">
        <v>160</v>
      </c>
      <c r="D10" s="2">
        <v>6</v>
      </c>
      <c r="E10" s="2">
        <f t="shared" si="1"/>
        <v>150</v>
      </c>
      <c r="F10" s="2">
        <f t="shared" ref="F10" si="5">D10*50</f>
        <v>300</v>
      </c>
    </row>
    <row r="11" spans="1:9" x14ac:dyDescent="0.25">
      <c r="B11" t="s">
        <v>116</v>
      </c>
      <c r="D11" s="2">
        <v>18</v>
      </c>
      <c r="E11" s="2">
        <f t="shared" si="1"/>
        <v>450</v>
      </c>
      <c r="F11" s="2">
        <f t="shared" si="4"/>
        <v>900</v>
      </c>
    </row>
    <row r="12" spans="1:9" x14ac:dyDescent="0.25">
      <c r="B12" t="s">
        <v>22</v>
      </c>
      <c r="D12" s="2">
        <v>2</v>
      </c>
      <c r="E12" s="2">
        <f t="shared" si="1"/>
        <v>50</v>
      </c>
      <c r="F12" s="2">
        <f t="shared" si="4"/>
        <v>100</v>
      </c>
    </row>
    <row r="13" spans="1:9" ht="15.75" thickBot="1" x14ac:dyDescent="0.3">
      <c r="D13" s="2"/>
      <c r="E13" s="2"/>
      <c r="F13" s="2"/>
    </row>
    <row r="14" spans="1:9" ht="15.75" thickBot="1" x14ac:dyDescent="0.3">
      <c r="A14" s="89" t="s">
        <v>159</v>
      </c>
      <c r="B14" s="90"/>
      <c r="D14" s="43">
        <v>14</v>
      </c>
      <c r="E14" s="43">
        <f t="shared" si="1"/>
        <v>350</v>
      </c>
      <c r="F14" s="43">
        <f t="shared" ref="F14" si="6">D14*50</f>
        <v>700</v>
      </c>
      <c r="G14" s="65" t="s">
        <v>161</v>
      </c>
      <c r="H14" s="66"/>
      <c r="I14" s="67"/>
    </row>
    <row r="15" spans="1:9" ht="15" customHeight="1" x14ac:dyDescent="0.25">
      <c r="B15" t="s">
        <v>110</v>
      </c>
      <c r="D15" s="44">
        <v>14</v>
      </c>
      <c r="E15" s="44">
        <f t="shared" si="1"/>
        <v>350</v>
      </c>
      <c r="F15" s="44">
        <f t="shared" ref="F15" si="7">D15*50</f>
        <v>700</v>
      </c>
    </row>
    <row r="16" spans="1:9" ht="15.75" thickBot="1" x14ac:dyDescent="0.3"/>
    <row r="17" spans="2:9" ht="15.75" thickBot="1" x14ac:dyDescent="0.3">
      <c r="B17" s="68" t="s">
        <v>17</v>
      </c>
      <c r="C17" s="69"/>
      <c r="D17" s="63">
        <f>SUM(D2:D15)/2</f>
        <v>100.54</v>
      </c>
      <c r="E17" s="63">
        <f t="shared" si="1"/>
        <v>2513.5</v>
      </c>
      <c r="F17" s="64">
        <f t="shared" ref="F17" si="8">D17*50</f>
        <v>5027</v>
      </c>
    </row>
    <row r="18" spans="2:9" x14ac:dyDescent="0.25">
      <c r="D18" s="8" t="s">
        <v>156</v>
      </c>
      <c r="E18" s="8" t="s">
        <v>157</v>
      </c>
      <c r="F18" s="8" t="s">
        <v>158</v>
      </c>
    </row>
    <row r="20" spans="2:9" ht="15.75" thickBot="1" x14ac:dyDescent="0.3">
      <c r="B20" t="s">
        <v>166</v>
      </c>
    </row>
    <row r="21" spans="2:9" ht="15.75" thickBot="1" x14ac:dyDescent="0.3">
      <c r="B21" s="45" t="s">
        <v>5</v>
      </c>
      <c r="C21" s="46"/>
      <c r="D21" s="47">
        <v>1</v>
      </c>
      <c r="E21" s="47">
        <v>5</v>
      </c>
      <c r="F21" s="48">
        <v>15</v>
      </c>
      <c r="G21" s="48">
        <v>60</v>
      </c>
      <c r="H21" s="47">
        <v>120</v>
      </c>
      <c r="I21" s="49" t="s">
        <v>7</v>
      </c>
    </row>
    <row r="22" spans="2:9" x14ac:dyDescent="0.25">
      <c r="B22" s="50" t="s">
        <v>165</v>
      </c>
      <c r="C22" s="51"/>
      <c r="D22" s="52">
        <v>56.630486078338841</v>
      </c>
      <c r="E22" s="52">
        <v>230.85802231627545</v>
      </c>
      <c r="F22" s="53">
        <v>473.80889707817852</v>
      </c>
      <c r="G22" s="53">
        <v>782.69377106207196</v>
      </c>
      <c r="H22" s="52">
        <v>878.10232331239706</v>
      </c>
      <c r="I22" s="54" t="s">
        <v>163</v>
      </c>
    </row>
    <row r="23" spans="2:9" ht="15.75" thickBot="1" x14ac:dyDescent="0.3">
      <c r="B23" s="55"/>
      <c r="C23" s="56"/>
      <c r="D23" s="57">
        <v>0.15515201665298312</v>
      </c>
      <c r="E23" s="57">
        <v>0.63248773237335743</v>
      </c>
      <c r="F23" s="58">
        <v>1.2981065673374754</v>
      </c>
      <c r="G23" s="58">
        <v>2.1443664960604711</v>
      </c>
      <c r="H23" s="57">
        <v>2.4057597898969783</v>
      </c>
      <c r="I23" s="59" t="s">
        <v>164</v>
      </c>
    </row>
    <row r="24" spans="2:9" x14ac:dyDescent="0.25">
      <c r="B24" s="60" t="s">
        <v>162</v>
      </c>
      <c r="C24" s="51"/>
      <c r="D24" s="52">
        <v>141.57621519584708</v>
      </c>
      <c r="E24" s="52">
        <v>577.14505579068862</v>
      </c>
      <c r="F24" s="52">
        <v>1184.5222426954463</v>
      </c>
      <c r="G24" s="52">
        <v>1956.7344276551801</v>
      </c>
      <c r="H24" s="52">
        <v>2195.2558082809924</v>
      </c>
      <c r="I24" s="61" t="s">
        <v>163</v>
      </c>
    </row>
    <row r="25" spans="2:9" ht="15.75" thickBot="1" x14ac:dyDescent="0.3">
      <c r="B25" s="55"/>
      <c r="C25" s="56"/>
      <c r="D25" s="57">
        <v>0.38788004163245776</v>
      </c>
      <c r="E25" s="57">
        <v>1.5812193309333935</v>
      </c>
      <c r="F25" s="57">
        <v>3.2452664183436881</v>
      </c>
      <c r="G25" s="57">
        <v>5.3609162401511785</v>
      </c>
      <c r="H25" s="57">
        <v>6.0143994747424454</v>
      </c>
      <c r="I25" s="62" t="s">
        <v>164</v>
      </c>
    </row>
  </sheetData>
  <mergeCells count="3">
    <mergeCell ref="A2:B2"/>
    <mergeCell ref="A8:B8"/>
    <mergeCell ref="A14:B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7"/>
  <sheetViews>
    <sheetView workbookViewId="0">
      <selection activeCell="P20" sqref="P20"/>
    </sheetView>
  </sheetViews>
  <sheetFormatPr defaultRowHeight="15" x14ac:dyDescent="0.25"/>
  <cols>
    <col min="2" max="2" width="16.140625" customWidth="1"/>
    <col min="3" max="3" width="10.140625" bestFit="1" customWidth="1"/>
    <col min="4" max="4" width="10.28515625" customWidth="1"/>
    <col min="7" max="8" width="10.140625" bestFit="1" customWidth="1"/>
    <col min="16" max="16" width="10.140625" bestFit="1" customWidth="1"/>
    <col min="20" max="21" width="14.28515625" customWidth="1"/>
  </cols>
  <sheetData>
    <row r="3" spans="2:23" ht="18.75" thickBot="1" x14ac:dyDescent="0.4">
      <c r="C3" t="s">
        <v>177</v>
      </c>
      <c r="D3" t="s">
        <v>121</v>
      </c>
      <c r="F3" t="s">
        <v>122</v>
      </c>
      <c r="G3" t="s">
        <v>170</v>
      </c>
      <c r="H3" t="s">
        <v>168</v>
      </c>
      <c r="I3" t="s">
        <v>169</v>
      </c>
      <c r="J3" t="s">
        <v>167</v>
      </c>
      <c r="K3" t="s">
        <v>174</v>
      </c>
      <c r="L3" t="s">
        <v>175</v>
      </c>
      <c r="M3" t="s">
        <v>171</v>
      </c>
      <c r="N3" t="s">
        <v>96</v>
      </c>
      <c r="O3" t="s">
        <v>172</v>
      </c>
      <c r="P3" t="s">
        <v>173</v>
      </c>
      <c r="Q3" t="s">
        <v>139</v>
      </c>
      <c r="R3" t="s">
        <v>139</v>
      </c>
    </row>
    <row r="4" spans="2:23" ht="15.75" thickBot="1" x14ac:dyDescent="0.3">
      <c r="C4">
        <f>C5-0.05</f>
        <v>-2.3499999999999996</v>
      </c>
      <c r="D4" s="33">
        <v>184245.2</v>
      </c>
      <c r="F4">
        <f>$C$5</f>
        <v>-2.2999999999999998</v>
      </c>
      <c r="G4" s="22">
        <f>$D$4</f>
        <v>184245.2</v>
      </c>
      <c r="H4" s="22">
        <f>$D$6</f>
        <v>183292.45</v>
      </c>
      <c r="I4" s="22">
        <f>($C$13)+$C$13*$C$14/100+$C$15*$C$13/1000000*(25-$F$4)</f>
        <v>15003.547500000001</v>
      </c>
      <c r="J4" s="22">
        <f>($C$13)-$C$13*$C$14/100-$C$15*$C$13/1000000*(25-$F$4)</f>
        <v>14996.452499999999</v>
      </c>
      <c r="K4" s="22">
        <v>1.6</v>
      </c>
      <c r="L4" s="22">
        <v>1.75</v>
      </c>
      <c r="M4" s="71">
        <f>J4</f>
        <v>14996.452499999999</v>
      </c>
      <c r="N4" s="71">
        <f>J4</f>
        <v>14996.452499999999</v>
      </c>
      <c r="O4" s="71">
        <f>J4</f>
        <v>14996.452499999999</v>
      </c>
      <c r="P4" s="71">
        <f>G4</f>
        <v>184245.2</v>
      </c>
      <c r="Q4" s="71">
        <f>L4</f>
        <v>1.75</v>
      </c>
      <c r="R4">
        <f>((P4/(O4+P4))-(N4/(M4+N4)))*Q4</f>
        <v>0.74328159902458135</v>
      </c>
      <c r="T4" t="s">
        <v>184</v>
      </c>
      <c r="U4" s="76">
        <f>MAX(R4:R19)</f>
        <v>0.74348853652458136</v>
      </c>
      <c r="V4" t="s">
        <v>139</v>
      </c>
    </row>
    <row r="5" spans="2:23" ht="15.75" thickBot="1" x14ac:dyDescent="0.3">
      <c r="B5" t="s">
        <v>176</v>
      </c>
      <c r="C5" s="33">
        <v>-2.2999999999999998</v>
      </c>
      <c r="F5">
        <f t="shared" ref="F5:F19" si="0">$C$5</f>
        <v>-2.2999999999999998</v>
      </c>
      <c r="G5" s="22">
        <f t="shared" ref="G5:G19" si="1">$D$4</f>
        <v>184245.2</v>
      </c>
      <c r="H5" s="22">
        <f t="shared" ref="H5:H19" si="2">$D$6</f>
        <v>183292.45</v>
      </c>
      <c r="I5" s="22">
        <f t="shared" ref="I5:I18" si="3">($C$13)+$C$13*$C$14/100+$C$15*$C$13/1000000*(25-$F$4)</f>
        <v>15003.547500000001</v>
      </c>
      <c r="J5" s="22">
        <f t="shared" ref="J5:J19" si="4">($C$13)-$C$13*$C$14/100-$C$15*$C$13/1000000*(25-$F$4)</f>
        <v>14996.452499999999</v>
      </c>
      <c r="K5" s="22">
        <v>1.6</v>
      </c>
      <c r="L5" s="22">
        <v>1.75</v>
      </c>
      <c r="M5" s="71">
        <f t="shared" ref="M5:M7" si="5">J5</f>
        <v>14996.452499999999</v>
      </c>
      <c r="N5" s="71">
        <f t="shared" ref="N5" si="6">J5</f>
        <v>14996.452499999999</v>
      </c>
      <c r="O5" s="71">
        <f>I5</f>
        <v>15003.547500000001</v>
      </c>
      <c r="P5" s="71">
        <f t="shared" ref="P5:P11" si="7">G5</f>
        <v>184245.2</v>
      </c>
      <c r="Q5" s="71">
        <f t="shared" ref="Q5:Q19" si="8">L5</f>
        <v>1.75</v>
      </c>
      <c r="R5">
        <f t="shared" ref="R5:R16" si="9">((P5/(O5+P5))-(N5/(M5+N5)))*Q5</f>
        <v>0.74322397403025087</v>
      </c>
      <c r="T5" t="s">
        <v>185</v>
      </c>
      <c r="U5" s="76">
        <f>MIN(R22:R37)</f>
        <v>-8.2776072004737772E-2</v>
      </c>
      <c r="V5" t="s">
        <v>139</v>
      </c>
    </row>
    <row r="6" spans="2:23" x14ac:dyDescent="0.25">
      <c r="C6">
        <f>C5+0.05</f>
        <v>-2.25</v>
      </c>
      <c r="D6" s="33">
        <v>183292.45</v>
      </c>
      <c r="F6">
        <f t="shared" si="0"/>
        <v>-2.2999999999999998</v>
      </c>
      <c r="G6" s="22">
        <f t="shared" si="1"/>
        <v>184245.2</v>
      </c>
      <c r="H6" s="22">
        <f t="shared" si="2"/>
        <v>183292.45</v>
      </c>
      <c r="I6" s="22">
        <f t="shared" si="3"/>
        <v>15003.547500000001</v>
      </c>
      <c r="J6" s="22">
        <f t="shared" si="4"/>
        <v>14996.452499999999</v>
      </c>
      <c r="K6" s="22">
        <v>1.6</v>
      </c>
      <c r="L6" s="22">
        <v>1.75</v>
      </c>
      <c r="M6" s="71">
        <f t="shared" si="5"/>
        <v>14996.452499999999</v>
      </c>
      <c r="N6" s="71">
        <f>I5</f>
        <v>15003.547500000001</v>
      </c>
      <c r="O6" s="71">
        <f>J6</f>
        <v>14996.452499999999</v>
      </c>
      <c r="P6" s="71">
        <f t="shared" si="7"/>
        <v>184245.2</v>
      </c>
      <c r="Q6" s="71">
        <f t="shared" si="8"/>
        <v>1.75</v>
      </c>
      <c r="R6">
        <f t="shared" si="9"/>
        <v>0.74307466152458135</v>
      </c>
    </row>
    <row r="7" spans="2:23" ht="15.75" thickBot="1" x14ac:dyDescent="0.3">
      <c r="F7">
        <f t="shared" si="0"/>
        <v>-2.2999999999999998</v>
      </c>
      <c r="G7" s="22">
        <f t="shared" si="1"/>
        <v>184245.2</v>
      </c>
      <c r="H7" s="22">
        <f t="shared" si="2"/>
        <v>183292.45</v>
      </c>
      <c r="I7" s="22">
        <f t="shared" si="3"/>
        <v>15003.547500000001</v>
      </c>
      <c r="J7" s="22">
        <f t="shared" si="4"/>
        <v>14996.452499999999</v>
      </c>
      <c r="K7" s="75">
        <v>1.6</v>
      </c>
      <c r="L7" s="75">
        <v>1.75</v>
      </c>
      <c r="M7" s="74">
        <f t="shared" si="5"/>
        <v>14996.452499999999</v>
      </c>
      <c r="N7" s="74">
        <f>I6</f>
        <v>15003.547500000001</v>
      </c>
      <c r="O7" s="74">
        <f>I7</f>
        <v>15003.547500000001</v>
      </c>
      <c r="P7" s="74">
        <f t="shared" si="7"/>
        <v>184245.2</v>
      </c>
      <c r="Q7" s="74">
        <f t="shared" si="8"/>
        <v>1.75</v>
      </c>
      <c r="R7" s="7">
        <f t="shared" si="9"/>
        <v>0.74301703653025086</v>
      </c>
    </row>
    <row r="8" spans="2:23" ht="18.75" thickBot="1" x14ac:dyDescent="0.4">
      <c r="C8">
        <f>C9-0.05</f>
        <v>59.95</v>
      </c>
      <c r="D8" s="33">
        <v>12460.9</v>
      </c>
      <c r="F8" s="1">
        <f t="shared" si="0"/>
        <v>-2.2999999999999998</v>
      </c>
      <c r="G8" s="72">
        <f t="shared" si="1"/>
        <v>184245.2</v>
      </c>
      <c r="H8" s="72">
        <f t="shared" si="2"/>
        <v>183292.45</v>
      </c>
      <c r="I8" s="72">
        <f t="shared" si="3"/>
        <v>15003.547500000001</v>
      </c>
      <c r="J8" s="72">
        <f t="shared" si="4"/>
        <v>14996.452499999999</v>
      </c>
      <c r="K8" s="72">
        <v>1.6</v>
      </c>
      <c r="L8" s="72">
        <v>1.75</v>
      </c>
      <c r="M8" s="73">
        <f>I6</f>
        <v>15003.547500000001</v>
      </c>
      <c r="N8" s="73">
        <f>J8</f>
        <v>14996.452499999999</v>
      </c>
      <c r="O8" s="73">
        <f>J8</f>
        <v>14996.452499999999</v>
      </c>
      <c r="P8" s="73">
        <f t="shared" si="7"/>
        <v>184245.2</v>
      </c>
      <c r="Q8" s="73">
        <f t="shared" si="8"/>
        <v>1.75</v>
      </c>
      <c r="R8" s="76">
        <f t="shared" si="9"/>
        <v>0.74348853652458136</v>
      </c>
      <c r="T8" t="s">
        <v>186</v>
      </c>
      <c r="U8">
        <f>0.5*(U4+U5)</f>
        <v>0.33035623225992178</v>
      </c>
      <c r="V8" t="s">
        <v>139</v>
      </c>
    </row>
    <row r="9" spans="2:23" ht="18" x14ac:dyDescent="0.35">
      <c r="B9" t="s">
        <v>178</v>
      </c>
      <c r="C9" s="33">
        <v>60</v>
      </c>
      <c r="F9">
        <f t="shared" si="0"/>
        <v>-2.2999999999999998</v>
      </c>
      <c r="G9" s="22">
        <f t="shared" si="1"/>
        <v>184245.2</v>
      </c>
      <c r="H9" s="22">
        <f t="shared" si="2"/>
        <v>183292.45</v>
      </c>
      <c r="I9" s="22">
        <f t="shared" si="3"/>
        <v>15003.547500000001</v>
      </c>
      <c r="J9" s="22">
        <f t="shared" si="4"/>
        <v>14996.452499999999</v>
      </c>
      <c r="K9" s="22">
        <v>1.6</v>
      </c>
      <c r="L9" s="22">
        <v>1.75</v>
      </c>
      <c r="M9" s="71">
        <f>I7</f>
        <v>15003.547500000001</v>
      </c>
      <c r="N9" s="71">
        <f t="shared" ref="N9" si="10">J9</f>
        <v>14996.452499999999</v>
      </c>
      <c r="O9" s="71">
        <f>I9</f>
        <v>15003.547500000001</v>
      </c>
      <c r="P9" s="71">
        <f t="shared" si="7"/>
        <v>184245.2</v>
      </c>
      <c r="Q9" s="71">
        <f t="shared" si="8"/>
        <v>1.75</v>
      </c>
      <c r="R9">
        <f t="shared" si="9"/>
        <v>0.74343091153025098</v>
      </c>
      <c r="T9" t="s">
        <v>187</v>
      </c>
      <c r="U9">
        <f>U8/(U4-U5)*100</f>
        <v>39.981893070299577</v>
      </c>
    </row>
    <row r="10" spans="2:23" ht="18" x14ac:dyDescent="0.35">
      <c r="C10">
        <f>C9+0.05</f>
        <v>60.05</v>
      </c>
      <c r="D10" s="33">
        <v>12416.1</v>
      </c>
      <c r="F10">
        <f t="shared" si="0"/>
        <v>-2.2999999999999998</v>
      </c>
      <c r="G10" s="22">
        <f t="shared" si="1"/>
        <v>184245.2</v>
      </c>
      <c r="H10" s="22">
        <f t="shared" si="2"/>
        <v>183292.45</v>
      </c>
      <c r="I10" s="22">
        <f t="shared" si="3"/>
        <v>15003.547500000001</v>
      </c>
      <c r="J10" s="22">
        <f t="shared" si="4"/>
        <v>14996.452499999999</v>
      </c>
      <c r="K10" s="22">
        <v>1.6</v>
      </c>
      <c r="L10" s="22">
        <v>1.75</v>
      </c>
      <c r="M10" s="71">
        <f>I8</f>
        <v>15003.547500000001</v>
      </c>
      <c r="N10" s="71">
        <f>I9</f>
        <v>15003.547500000001</v>
      </c>
      <c r="O10" s="71">
        <f>J10</f>
        <v>14996.452499999999</v>
      </c>
      <c r="P10" s="71">
        <f t="shared" si="7"/>
        <v>184245.2</v>
      </c>
      <c r="Q10" s="71">
        <f t="shared" si="8"/>
        <v>1.75</v>
      </c>
      <c r="R10">
        <f t="shared" si="9"/>
        <v>0.74328159902458135</v>
      </c>
      <c r="T10" t="s">
        <v>188</v>
      </c>
      <c r="U10">
        <f>1.4/(U4*(1-U9/100))</f>
        <v>3.1374113692434853</v>
      </c>
    </row>
    <row r="11" spans="2:23" x14ac:dyDescent="0.25">
      <c r="F11">
        <f t="shared" si="0"/>
        <v>-2.2999999999999998</v>
      </c>
      <c r="G11" s="22">
        <f t="shared" si="1"/>
        <v>184245.2</v>
      </c>
      <c r="H11" s="22">
        <f t="shared" si="2"/>
        <v>183292.45</v>
      </c>
      <c r="I11" s="22">
        <f t="shared" si="3"/>
        <v>15003.547500000001</v>
      </c>
      <c r="J11" s="22">
        <f t="shared" si="4"/>
        <v>14996.452499999999</v>
      </c>
      <c r="K11" s="22">
        <v>1.6</v>
      </c>
      <c r="L11" s="22">
        <v>1.75</v>
      </c>
      <c r="M11" s="71">
        <f>I9</f>
        <v>15003.547500000001</v>
      </c>
      <c r="N11" s="71">
        <f>I10</f>
        <v>15003.547500000001</v>
      </c>
      <c r="O11" s="71">
        <f>I11</f>
        <v>15003.547500000001</v>
      </c>
      <c r="P11" s="71">
        <f t="shared" si="7"/>
        <v>184245.2</v>
      </c>
      <c r="Q11" s="71">
        <f t="shared" si="8"/>
        <v>1.75</v>
      </c>
      <c r="R11">
        <f t="shared" si="9"/>
        <v>0.74322397403025087</v>
      </c>
    </row>
    <row r="12" spans="2:23" x14ac:dyDescent="0.25">
      <c r="F12">
        <f t="shared" si="0"/>
        <v>-2.2999999999999998</v>
      </c>
      <c r="G12" s="22">
        <f t="shared" si="1"/>
        <v>184245.2</v>
      </c>
      <c r="H12" s="22">
        <f t="shared" si="2"/>
        <v>183292.45</v>
      </c>
      <c r="I12" s="22">
        <f t="shared" si="3"/>
        <v>15003.547500000001</v>
      </c>
      <c r="J12" s="22">
        <f t="shared" si="4"/>
        <v>14996.452499999999</v>
      </c>
      <c r="K12" s="22">
        <v>1.6</v>
      </c>
      <c r="L12" s="22">
        <v>1.75</v>
      </c>
      <c r="M12" s="71">
        <f>J12</f>
        <v>14996.452499999999</v>
      </c>
      <c r="N12" s="71">
        <f>J12</f>
        <v>14996.452499999999</v>
      </c>
      <c r="O12" s="71">
        <f>J12</f>
        <v>14996.452499999999</v>
      </c>
      <c r="P12" s="71">
        <f>H12</f>
        <v>183292.45</v>
      </c>
      <c r="Q12" s="71">
        <f t="shared" si="8"/>
        <v>1.75</v>
      </c>
      <c r="R12">
        <f t="shared" si="9"/>
        <v>0.74264871082485306</v>
      </c>
    </row>
    <row r="13" spans="2:23" ht="18" x14ac:dyDescent="0.35">
      <c r="B13" t="s">
        <v>179</v>
      </c>
      <c r="C13" s="22">
        <v>15000</v>
      </c>
      <c r="D13" t="s">
        <v>180</v>
      </c>
      <c r="F13">
        <f t="shared" si="0"/>
        <v>-2.2999999999999998</v>
      </c>
      <c r="G13" s="22">
        <f t="shared" si="1"/>
        <v>184245.2</v>
      </c>
      <c r="H13" s="22">
        <f t="shared" si="2"/>
        <v>183292.45</v>
      </c>
      <c r="I13" s="22">
        <f t="shared" si="3"/>
        <v>15003.547500000001</v>
      </c>
      <c r="J13" s="22">
        <f t="shared" si="4"/>
        <v>14996.452499999999</v>
      </c>
      <c r="K13" s="22">
        <v>1.6</v>
      </c>
      <c r="L13" s="22">
        <v>1.75</v>
      </c>
      <c r="M13" s="71">
        <f t="shared" ref="M13:M15" si="11">J13</f>
        <v>14996.452499999999</v>
      </c>
      <c r="N13" s="71">
        <f t="shared" ref="N13" si="12">J13</f>
        <v>14996.452499999999</v>
      </c>
      <c r="O13" s="71">
        <f>I13</f>
        <v>15003.547500000001</v>
      </c>
      <c r="P13" s="71">
        <f t="shared" ref="P13:P19" si="13">H13</f>
        <v>183292.45</v>
      </c>
      <c r="Q13" s="71">
        <f t="shared" si="8"/>
        <v>1.75</v>
      </c>
      <c r="R13">
        <f t="shared" si="9"/>
        <v>0.74259083160516148</v>
      </c>
      <c r="T13" t="s">
        <v>189</v>
      </c>
      <c r="U13">
        <v>6.6</v>
      </c>
    </row>
    <row r="14" spans="2:23" x14ac:dyDescent="0.25">
      <c r="B14" t="s">
        <v>181</v>
      </c>
      <c r="C14">
        <v>0.01</v>
      </c>
      <c r="D14" t="s">
        <v>27</v>
      </c>
      <c r="F14">
        <f t="shared" si="0"/>
        <v>-2.2999999999999998</v>
      </c>
      <c r="G14" s="22">
        <f t="shared" si="1"/>
        <v>184245.2</v>
      </c>
      <c r="H14" s="22">
        <f t="shared" si="2"/>
        <v>183292.45</v>
      </c>
      <c r="I14" s="22">
        <f t="shared" si="3"/>
        <v>15003.547500000001</v>
      </c>
      <c r="J14" s="22">
        <f t="shared" si="4"/>
        <v>14996.452499999999</v>
      </c>
      <c r="K14" s="22">
        <v>1.6</v>
      </c>
      <c r="L14" s="22">
        <v>1.75</v>
      </c>
      <c r="M14" s="71">
        <f t="shared" si="11"/>
        <v>14996.452499999999</v>
      </c>
      <c r="N14" s="71">
        <f>I13</f>
        <v>15003.547500000001</v>
      </c>
      <c r="O14" s="71">
        <f>J14</f>
        <v>14996.452499999999</v>
      </c>
      <c r="P14" s="71">
        <f t="shared" si="13"/>
        <v>183292.45</v>
      </c>
      <c r="Q14" s="71">
        <f t="shared" si="8"/>
        <v>1.75</v>
      </c>
      <c r="R14">
        <f t="shared" si="9"/>
        <v>0.74244177332485317</v>
      </c>
      <c r="W14" t="s">
        <v>190</v>
      </c>
    </row>
    <row r="15" spans="2:23" x14ac:dyDescent="0.25">
      <c r="B15" t="s">
        <v>182</v>
      </c>
      <c r="C15">
        <v>5</v>
      </c>
      <c r="D15" t="s">
        <v>183</v>
      </c>
      <c r="F15">
        <f t="shared" si="0"/>
        <v>-2.2999999999999998</v>
      </c>
      <c r="G15" s="22">
        <f t="shared" si="1"/>
        <v>184245.2</v>
      </c>
      <c r="H15" s="22">
        <f t="shared" si="2"/>
        <v>183292.45</v>
      </c>
      <c r="I15" s="22">
        <f t="shared" si="3"/>
        <v>15003.547500000001</v>
      </c>
      <c r="J15" s="22">
        <f t="shared" si="4"/>
        <v>14996.452499999999</v>
      </c>
      <c r="K15" s="22">
        <v>1.6</v>
      </c>
      <c r="L15" s="22">
        <v>1.75</v>
      </c>
      <c r="M15" s="74">
        <f t="shared" si="11"/>
        <v>14996.452499999999</v>
      </c>
      <c r="N15" s="74">
        <f>I14</f>
        <v>15003.547500000001</v>
      </c>
      <c r="O15" s="74">
        <f>I15</f>
        <v>15003.547500000001</v>
      </c>
      <c r="P15" s="71">
        <f t="shared" si="13"/>
        <v>183292.45</v>
      </c>
      <c r="Q15" s="71">
        <f t="shared" si="8"/>
        <v>1.75</v>
      </c>
      <c r="R15">
        <f t="shared" si="9"/>
        <v>0.74238389410516148</v>
      </c>
    </row>
    <row r="16" spans="2:23" x14ac:dyDescent="0.25">
      <c r="F16">
        <f t="shared" si="0"/>
        <v>-2.2999999999999998</v>
      </c>
      <c r="G16" s="22">
        <f t="shared" si="1"/>
        <v>184245.2</v>
      </c>
      <c r="H16" s="22">
        <f t="shared" si="2"/>
        <v>183292.45</v>
      </c>
      <c r="I16" s="22">
        <f t="shared" si="3"/>
        <v>15003.547500000001</v>
      </c>
      <c r="J16" s="22">
        <f t="shared" si="4"/>
        <v>14996.452499999999</v>
      </c>
      <c r="K16" s="22">
        <v>1.6</v>
      </c>
      <c r="L16" s="22">
        <v>1.75</v>
      </c>
      <c r="M16" s="71">
        <f>I14</f>
        <v>15003.547500000001</v>
      </c>
      <c r="N16" s="71">
        <f>J16</f>
        <v>14996.452499999999</v>
      </c>
      <c r="O16" s="74">
        <f>J16</f>
        <v>14996.452499999999</v>
      </c>
      <c r="P16" s="71">
        <f t="shared" si="13"/>
        <v>183292.45</v>
      </c>
      <c r="Q16" s="71">
        <f t="shared" si="8"/>
        <v>1.75</v>
      </c>
      <c r="R16">
        <f t="shared" si="9"/>
        <v>0.74285564832485318</v>
      </c>
    </row>
    <row r="17" spans="6:22" x14ac:dyDescent="0.25">
      <c r="F17">
        <f t="shared" si="0"/>
        <v>-2.2999999999999998</v>
      </c>
      <c r="G17" s="22">
        <f t="shared" si="1"/>
        <v>184245.2</v>
      </c>
      <c r="H17" s="22">
        <f t="shared" si="2"/>
        <v>183292.45</v>
      </c>
      <c r="I17" s="22">
        <f t="shared" si="3"/>
        <v>15003.547500000001</v>
      </c>
      <c r="J17" s="22">
        <f t="shared" si="4"/>
        <v>14996.452499999999</v>
      </c>
      <c r="K17" s="22">
        <v>1.6</v>
      </c>
      <c r="L17" s="22">
        <v>1.75</v>
      </c>
      <c r="M17" s="71">
        <f>I15</f>
        <v>15003.547500000001</v>
      </c>
      <c r="N17" s="71">
        <f t="shared" ref="N17" si="14">J17</f>
        <v>14996.452499999999</v>
      </c>
      <c r="O17" s="71">
        <f>I17</f>
        <v>15003.547500000001</v>
      </c>
      <c r="P17" s="71">
        <f t="shared" si="13"/>
        <v>183292.45</v>
      </c>
      <c r="Q17" s="71">
        <f t="shared" si="8"/>
        <v>1.75</v>
      </c>
      <c r="R17">
        <f t="shared" ref="R17:R19" si="15">((P17/(O17+P17))-(N17/(M17+N17)))*Q17</f>
        <v>0.7427977691051616</v>
      </c>
    </row>
    <row r="18" spans="6:22" x14ac:dyDescent="0.25">
      <c r="F18">
        <f t="shared" si="0"/>
        <v>-2.2999999999999998</v>
      </c>
      <c r="G18" s="22">
        <f t="shared" si="1"/>
        <v>184245.2</v>
      </c>
      <c r="H18" s="22">
        <f t="shared" si="2"/>
        <v>183292.45</v>
      </c>
      <c r="I18" s="22">
        <f t="shared" si="3"/>
        <v>15003.547500000001</v>
      </c>
      <c r="J18" s="22">
        <f t="shared" si="4"/>
        <v>14996.452499999999</v>
      </c>
      <c r="K18" s="22">
        <v>1.6</v>
      </c>
      <c r="L18" s="22">
        <v>1.75</v>
      </c>
      <c r="M18" s="71">
        <f>I16</f>
        <v>15003.547500000001</v>
      </c>
      <c r="N18" s="71">
        <f>I17</f>
        <v>15003.547500000001</v>
      </c>
      <c r="O18" s="71">
        <f>J18</f>
        <v>14996.452499999999</v>
      </c>
      <c r="P18" s="71">
        <f t="shared" si="13"/>
        <v>183292.45</v>
      </c>
      <c r="Q18" s="71">
        <f t="shared" si="8"/>
        <v>1.75</v>
      </c>
      <c r="R18">
        <f t="shared" si="15"/>
        <v>0.74264871082485306</v>
      </c>
    </row>
    <row r="19" spans="6:22" x14ac:dyDescent="0.25">
      <c r="F19">
        <f t="shared" si="0"/>
        <v>-2.2999999999999998</v>
      </c>
      <c r="G19" s="22">
        <f t="shared" si="1"/>
        <v>184245.2</v>
      </c>
      <c r="H19" s="22">
        <f t="shared" si="2"/>
        <v>183292.45</v>
      </c>
      <c r="I19" s="22">
        <f>($C$13)+$C$13*$C$14/100+$C$15*$C$13/1000000*(25-$F$4)</f>
        <v>15003.547500000001</v>
      </c>
      <c r="J19" s="22">
        <f t="shared" si="4"/>
        <v>14996.452499999999</v>
      </c>
      <c r="K19" s="22">
        <v>1.6</v>
      </c>
      <c r="L19" s="22">
        <v>1.75</v>
      </c>
      <c r="M19" s="71">
        <f>I17</f>
        <v>15003.547500000001</v>
      </c>
      <c r="N19" s="71">
        <f>I18</f>
        <v>15003.547500000001</v>
      </c>
      <c r="O19" s="71">
        <f>I19</f>
        <v>15003.547500000001</v>
      </c>
      <c r="P19" s="71">
        <f t="shared" si="13"/>
        <v>183292.45</v>
      </c>
      <c r="Q19" s="71">
        <f t="shared" si="8"/>
        <v>1.75</v>
      </c>
      <c r="R19">
        <f t="shared" si="15"/>
        <v>0.74259083160516148</v>
      </c>
    </row>
    <row r="21" spans="6:22" ht="18" x14ac:dyDescent="0.35">
      <c r="F21" t="s">
        <v>122</v>
      </c>
      <c r="G21" t="s">
        <v>170</v>
      </c>
      <c r="H21" t="s">
        <v>168</v>
      </c>
      <c r="I21" t="s">
        <v>169</v>
      </c>
      <c r="J21" t="s">
        <v>167</v>
      </c>
      <c r="K21" t="s">
        <v>174</v>
      </c>
      <c r="L21" t="s">
        <v>175</v>
      </c>
      <c r="M21" t="s">
        <v>171</v>
      </c>
      <c r="N21" t="s">
        <v>96</v>
      </c>
      <c r="O21" t="s">
        <v>172</v>
      </c>
      <c r="P21" t="s">
        <v>173</v>
      </c>
      <c r="Q21" t="s">
        <v>139</v>
      </c>
      <c r="R21" t="s">
        <v>139</v>
      </c>
      <c r="T21" s="78">
        <v>1E-4</v>
      </c>
      <c r="U21" s="4" t="s">
        <v>217</v>
      </c>
    </row>
    <row r="22" spans="6:22" x14ac:dyDescent="0.25">
      <c r="F22">
        <f>$C$9</f>
        <v>60</v>
      </c>
      <c r="G22" s="22">
        <f>$D$8</f>
        <v>12460.9</v>
      </c>
      <c r="H22" s="22">
        <f>$D$10</f>
        <v>12416.1</v>
      </c>
      <c r="I22" s="22">
        <f>($C$13)+$C$13*$C$14/100+$C$15*$C$13/1000000*(25-$F$4)</f>
        <v>15003.547500000001</v>
      </c>
      <c r="J22" s="22">
        <f>($C$13)-$C$13*$C$14/100-$C$15*$C$13/1000000*(25-$F$4)</f>
        <v>14996.452499999999</v>
      </c>
      <c r="K22" s="22">
        <v>1.6</v>
      </c>
      <c r="L22" s="22">
        <v>1.75</v>
      </c>
      <c r="M22" s="71">
        <f>J22</f>
        <v>14996.452499999999</v>
      </c>
      <c r="N22" s="71">
        <f>J22</f>
        <v>14996.452499999999</v>
      </c>
      <c r="O22" s="71">
        <f>J22</f>
        <v>14996.452499999999</v>
      </c>
      <c r="P22" s="71">
        <f>G22</f>
        <v>12460.9</v>
      </c>
      <c r="Q22" s="71">
        <f>L22</f>
        <v>1.75</v>
      </c>
      <c r="R22">
        <f>((P22/(O22+P22))-(N22/(M22+N22)))*Q22</f>
        <v>-8.0801979633688292E-2</v>
      </c>
      <c r="T22">
        <f>MAX(R4:R19)-MIN(R4:R19)</f>
        <v>1.1046424194198767E-3</v>
      </c>
      <c r="U22">
        <v>7.65461851588212E-4</v>
      </c>
      <c r="V22">
        <f>T22-U22</f>
        <v>3.3918056783166473E-4</v>
      </c>
    </row>
    <row r="23" spans="6:22" x14ac:dyDescent="0.25">
      <c r="F23">
        <f t="shared" ref="F23:F37" si="16">$C$9</f>
        <v>60</v>
      </c>
      <c r="G23" s="22">
        <f t="shared" ref="G23:G37" si="17">$D$8</f>
        <v>12460.9</v>
      </c>
      <c r="H23" s="22">
        <f t="shared" ref="H23:H37" si="18">$D$10</f>
        <v>12416.1</v>
      </c>
      <c r="I23" s="22">
        <f t="shared" ref="I23:I36" si="19">($C$13)+$C$13*$C$14/100+$C$15*$C$13/1000000*(25-$F$4)</f>
        <v>15003.547500000001</v>
      </c>
      <c r="J23" s="22">
        <f t="shared" ref="J23:J37" si="20">($C$13)-$C$13*$C$14/100-$C$15*$C$13/1000000*(25-$F$4)</f>
        <v>14996.452499999999</v>
      </c>
      <c r="K23" s="22">
        <v>1.6</v>
      </c>
      <c r="L23" s="22">
        <v>1.75</v>
      </c>
      <c r="M23" s="71">
        <f t="shared" ref="M23:M25" si="21">J23</f>
        <v>14996.452499999999</v>
      </c>
      <c r="N23" s="71">
        <f t="shared" ref="N23" si="22">J23</f>
        <v>14996.452499999999</v>
      </c>
      <c r="O23" s="71">
        <f>I23</f>
        <v>15003.547500000001</v>
      </c>
      <c r="P23" s="71">
        <f t="shared" ref="P23:P29" si="23">G23</f>
        <v>12460.9</v>
      </c>
      <c r="Q23" s="71">
        <f t="shared" ref="Q23:Q37" si="24">L23</f>
        <v>1.75</v>
      </c>
      <c r="R23">
        <f t="shared" ref="R23:R37" si="25">((P23/(O23+P23))-(N23/(M23+N23)))*Q23</f>
        <v>-8.1007147968296195E-2</v>
      </c>
      <c r="T23">
        <f>MAX(R22:R37)-MIN(R22:R37)</f>
        <v>2.1810298710495529E-3</v>
      </c>
      <c r="U23">
        <v>1.8495165283371334E-3</v>
      </c>
      <c r="V23">
        <f>T23-U23</f>
        <v>3.315133427124195E-4</v>
      </c>
    </row>
    <row r="24" spans="6:22" x14ac:dyDescent="0.25">
      <c r="F24">
        <f t="shared" si="16"/>
        <v>60</v>
      </c>
      <c r="G24" s="22">
        <f t="shared" si="17"/>
        <v>12460.9</v>
      </c>
      <c r="H24" s="22">
        <f t="shared" si="18"/>
        <v>12416.1</v>
      </c>
      <c r="I24" s="22">
        <f t="shared" si="19"/>
        <v>15003.547500000001</v>
      </c>
      <c r="J24" s="22">
        <f t="shared" si="20"/>
        <v>14996.452499999999</v>
      </c>
      <c r="K24" s="22">
        <v>1.6</v>
      </c>
      <c r="L24" s="22">
        <v>1.75</v>
      </c>
      <c r="M24" s="71">
        <f t="shared" si="21"/>
        <v>14996.452499999999</v>
      </c>
      <c r="N24" s="71">
        <f>I23</f>
        <v>15003.547500000001</v>
      </c>
      <c r="O24" s="71">
        <f>J24</f>
        <v>14996.452499999999</v>
      </c>
      <c r="P24" s="71">
        <f t="shared" si="23"/>
        <v>12460.9</v>
      </c>
      <c r="Q24" s="71">
        <f t="shared" si="24"/>
        <v>1.75</v>
      </c>
      <c r="R24">
        <f t="shared" si="25"/>
        <v>-8.1008917133688269E-2</v>
      </c>
    </row>
    <row r="25" spans="6:22" x14ac:dyDescent="0.25">
      <c r="F25">
        <f t="shared" si="16"/>
        <v>60</v>
      </c>
      <c r="G25" s="22">
        <f t="shared" si="17"/>
        <v>12460.9</v>
      </c>
      <c r="H25" s="22">
        <f t="shared" si="18"/>
        <v>12416.1</v>
      </c>
      <c r="I25" s="22">
        <f t="shared" si="19"/>
        <v>15003.547500000001</v>
      </c>
      <c r="J25" s="22">
        <f t="shared" si="20"/>
        <v>14996.452499999999</v>
      </c>
      <c r="K25" s="75">
        <v>1.6</v>
      </c>
      <c r="L25" s="75">
        <v>1.75</v>
      </c>
      <c r="M25" s="74">
        <f t="shared" si="21"/>
        <v>14996.452499999999</v>
      </c>
      <c r="N25" s="74">
        <f>I24</f>
        <v>15003.547500000001</v>
      </c>
      <c r="O25" s="74">
        <f>I25</f>
        <v>15003.547500000001</v>
      </c>
      <c r="P25" s="74">
        <f t="shared" si="23"/>
        <v>12460.9</v>
      </c>
      <c r="Q25" s="74">
        <f t="shared" si="24"/>
        <v>1.75</v>
      </c>
      <c r="R25" s="7">
        <f t="shared" si="25"/>
        <v>-8.1214085468296171E-2</v>
      </c>
      <c r="S25" s="7"/>
    </row>
    <row r="26" spans="6:22" x14ac:dyDescent="0.25">
      <c r="F26">
        <f t="shared" si="16"/>
        <v>60</v>
      </c>
      <c r="G26" s="22">
        <f t="shared" si="17"/>
        <v>12460.9</v>
      </c>
      <c r="H26" s="22">
        <f t="shared" si="18"/>
        <v>12416.1</v>
      </c>
      <c r="I26" s="22">
        <f t="shared" si="19"/>
        <v>15003.547500000001</v>
      </c>
      <c r="J26" s="22">
        <f t="shared" si="20"/>
        <v>14996.452499999999</v>
      </c>
      <c r="K26" s="75">
        <v>1.6</v>
      </c>
      <c r="L26" s="75">
        <v>1.75</v>
      </c>
      <c r="M26" s="74">
        <f>I24</f>
        <v>15003.547500000001</v>
      </c>
      <c r="N26" s="74">
        <f>J26</f>
        <v>14996.452499999999</v>
      </c>
      <c r="O26" s="74">
        <f>J26</f>
        <v>14996.452499999999</v>
      </c>
      <c r="P26" s="74">
        <f t="shared" si="23"/>
        <v>12460.9</v>
      </c>
      <c r="Q26" s="74">
        <f t="shared" si="24"/>
        <v>1.75</v>
      </c>
      <c r="R26" s="7">
        <f t="shared" si="25"/>
        <v>-8.0595042133688219E-2</v>
      </c>
    </row>
    <row r="27" spans="6:22" x14ac:dyDescent="0.25">
      <c r="F27">
        <f t="shared" si="16"/>
        <v>60</v>
      </c>
      <c r="G27" s="22">
        <f t="shared" si="17"/>
        <v>12460.9</v>
      </c>
      <c r="H27" s="22">
        <f t="shared" si="18"/>
        <v>12416.1</v>
      </c>
      <c r="I27" s="22">
        <f t="shared" si="19"/>
        <v>15003.547500000001</v>
      </c>
      <c r="J27" s="22">
        <f t="shared" si="20"/>
        <v>14996.452499999999</v>
      </c>
      <c r="K27" s="22">
        <v>1.6</v>
      </c>
      <c r="L27" s="22">
        <v>1.75</v>
      </c>
      <c r="M27" s="71">
        <f>I25</f>
        <v>15003.547500000001</v>
      </c>
      <c r="N27" s="71">
        <f t="shared" ref="N27" si="26">J27</f>
        <v>14996.452499999999</v>
      </c>
      <c r="O27" s="71">
        <f>I27</f>
        <v>15003.547500000001</v>
      </c>
      <c r="P27" s="71">
        <f t="shared" si="23"/>
        <v>12460.9</v>
      </c>
      <c r="Q27" s="71">
        <f t="shared" si="24"/>
        <v>1.75</v>
      </c>
      <c r="R27">
        <f t="shared" si="25"/>
        <v>-8.0800210468296121E-2</v>
      </c>
    </row>
    <row r="28" spans="6:22" x14ac:dyDescent="0.25">
      <c r="F28">
        <f t="shared" si="16"/>
        <v>60</v>
      </c>
      <c r="G28" s="22">
        <f t="shared" si="17"/>
        <v>12460.9</v>
      </c>
      <c r="H28" s="22">
        <f t="shared" si="18"/>
        <v>12416.1</v>
      </c>
      <c r="I28" s="22">
        <f t="shared" si="19"/>
        <v>15003.547500000001</v>
      </c>
      <c r="J28" s="22">
        <f t="shared" si="20"/>
        <v>14996.452499999999</v>
      </c>
      <c r="K28" s="22">
        <v>1.6</v>
      </c>
      <c r="L28" s="22">
        <v>1.75</v>
      </c>
      <c r="M28" s="71">
        <f>I26</f>
        <v>15003.547500000001</v>
      </c>
      <c r="N28" s="71">
        <f>I27</f>
        <v>15003.547500000001</v>
      </c>
      <c r="O28" s="71">
        <f>J28</f>
        <v>14996.452499999999</v>
      </c>
      <c r="P28" s="71">
        <f t="shared" si="23"/>
        <v>12460.9</v>
      </c>
      <c r="Q28" s="71">
        <f t="shared" si="24"/>
        <v>1.75</v>
      </c>
      <c r="R28">
        <f t="shared" si="25"/>
        <v>-8.0801979633688292E-2</v>
      </c>
    </row>
    <row r="29" spans="6:22" x14ac:dyDescent="0.25">
      <c r="F29">
        <f t="shared" si="16"/>
        <v>60</v>
      </c>
      <c r="G29" s="22">
        <f t="shared" si="17"/>
        <v>12460.9</v>
      </c>
      <c r="H29" s="22">
        <f t="shared" si="18"/>
        <v>12416.1</v>
      </c>
      <c r="I29" s="22">
        <f t="shared" si="19"/>
        <v>15003.547500000001</v>
      </c>
      <c r="J29" s="22">
        <f t="shared" si="20"/>
        <v>14996.452499999999</v>
      </c>
      <c r="K29" s="22">
        <v>1.6</v>
      </c>
      <c r="L29" s="22">
        <v>1.75</v>
      </c>
      <c r="M29" s="71">
        <f>I27</f>
        <v>15003.547500000001</v>
      </c>
      <c r="N29" s="71">
        <f>I28</f>
        <v>15003.547500000001</v>
      </c>
      <c r="O29" s="71">
        <f>I29</f>
        <v>15003.547500000001</v>
      </c>
      <c r="P29" s="71">
        <f t="shared" si="23"/>
        <v>12460.9</v>
      </c>
      <c r="Q29" s="71">
        <f t="shared" si="24"/>
        <v>1.75</v>
      </c>
      <c r="R29">
        <f t="shared" si="25"/>
        <v>-8.1007147968296195E-2</v>
      </c>
    </row>
    <row r="30" spans="6:22" x14ac:dyDescent="0.25">
      <c r="F30">
        <f t="shared" si="16"/>
        <v>60</v>
      </c>
      <c r="G30" s="22">
        <f t="shared" si="17"/>
        <v>12460.9</v>
      </c>
      <c r="H30" s="22">
        <f t="shared" si="18"/>
        <v>12416.1</v>
      </c>
      <c r="I30" s="22">
        <f t="shared" si="19"/>
        <v>15003.547500000001</v>
      </c>
      <c r="J30" s="22">
        <f t="shared" si="20"/>
        <v>14996.452499999999</v>
      </c>
      <c r="K30" s="22">
        <v>1.6</v>
      </c>
      <c r="L30" s="22">
        <v>1.75</v>
      </c>
      <c r="M30" s="71">
        <f>J30</f>
        <v>14996.452499999999</v>
      </c>
      <c r="N30" s="71">
        <f>J30</f>
        <v>14996.452499999999</v>
      </c>
      <c r="O30" s="71">
        <f>J30</f>
        <v>14996.452499999999</v>
      </c>
      <c r="P30" s="71">
        <f>H30</f>
        <v>12416.1</v>
      </c>
      <c r="Q30" s="71">
        <f t="shared" si="24"/>
        <v>1.75</v>
      </c>
      <c r="R30">
        <f t="shared" si="25"/>
        <v>-8.2364035144118636E-2</v>
      </c>
    </row>
    <row r="31" spans="6:22" x14ac:dyDescent="0.25">
      <c r="F31">
        <f t="shared" si="16"/>
        <v>60</v>
      </c>
      <c r="G31" s="22">
        <f t="shared" si="17"/>
        <v>12460.9</v>
      </c>
      <c r="H31" s="22">
        <f t="shared" si="18"/>
        <v>12416.1</v>
      </c>
      <c r="I31" s="22">
        <f t="shared" si="19"/>
        <v>15003.547500000001</v>
      </c>
      <c r="J31" s="22">
        <f t="shared" si="20"/>
        <v>14996.452499999999</v>
      </c>
      <c r="K31" s="22">
        <v>1.6</v>
      </c>
      <c r="L31" s="22">
        <v>1.75</v>
      </c>
      <c r="M31" s="71">
        <f t="shared" ref="M31:M33" si="27">J31</f>
        <v>14996.452499999999</v>
      </c>
      <c r="N31" s="71">
        <f t="shared" ref="N31" si="28">J31</f>
        <v>14996.452499999999</v>
      </c>
      <c r="O31" s="71">
        <f>I31</f>
        <v>15003.547500000001</v>
      </c>
      <c r="P31" s="71">
        <f t="shared" ref="P31:P37" si="29">H31</f>
        <v>12416.1</v>
      </c>
      <c r="Q31" s="71">
        <f t="shared" si="24"/>
        <v>1.75</v>
      </c>
      <c r="R31">
        <f t="shared" si="25"/>
        <v>-8.2569134504737796E-2</v>
      </c>
    </row>
    <row r="32" spans="6:22" ht="15.75" thickBot="1" x14ac:dyDescent="0.3">
      <c r="F32">
        <f t="shared" si="16"/>
        <v>60</v>
      </c>
      <c r="G32" s="22">
        <f t="shared" si="17"/>
        <v>12460.9</v>
      </c>
      <c r="H32" s="22">
        <f t="shared" si="18"/>
        <v>12416.1</v>
      </c>
      <c r="I32" s="22">
        <f t="shared" si="19"/>
        <v>15003.547500000001</v>
      </c>
      <c r="J32" s="22">
        <f t="shared" si="20"/>
        <v>14996.452499999999</v>
      </c>
      <c r="K32" s="22">
        <v>1.6</v>
      </c>
      <c r="L32" s="22">
        <v>1.75</v>
      </c>
      <c r="M32" s="71">
        <f t="shared" si="27"/>
        <v>14996.452499999999</v>
      </c>
      <c r="N32" s="71">
        <f>I31</f>
        <v>15003.547500000001</v>
      </c>
      <c r="O32" s="71">
        <f>J32</f>
        <v>14996.452499999999</v>
      </c>
      <c r="P32" s="71">
        <f t="shared" si="29"/>
        <v>12416.1</v>
      </c>
      <c r="Q32" s="71">
        <f t="shared" si="24"/>
        <v>1.75</v>
      </c>
      <c r="R32">
        <f t="shared" si="25"/>
        <v>-8.2570972644118612E-2</v>
      </c>
    </row>
    <row r="33" spans="6:18" ht="15.75" thickBot="1" x14ac:dyDescent="0.3">
      <c r="F33" s="1">
        <f t="shared" si="16"/>
        <v>60</v>
      </c>
      <c r="G33" s="72">
        <f t="shared" si="17"/>
        <v>12460.9</v>
      </c>
      <c r="H33" s="72">
        <f t="shared" si="18"/>
        <v>12416.1</v>
      </c>
      <c r="I33" s="72">
        <f t="shared" si="19"/>
        <v>15003.547500000001</v>
      </c>
      <c r="J33" s="72">
        <f t="shared" si="20"/>
        <v>14996.452499999999</v>
      </c>
      <c r="K33" s="72">
        <v>1.6</v>
      </c>
      <c r="L33" s="72">
        <v>1.75</v>
      </c>
      <c r="M33" s="73">
        <f t="shared" si="27"/>
        <v>14996.452499999999</v>
      </c>
      <c r="N33" s="73">
        <f>I32</f>
        <v>15003.547500000001</v>
      </c>
      <c r="O33" s="73">
        <f>I33</f>
        <v>15003.547500000001</v>
      </c>
      <c r="P33" s="73">
        <f t="shared" si="29"/>
        <v>12416.1</v>
      </c>
      <c r="Q33" s="73">
        <f t="shared" si="24"/>
        <v>1.75</v>
      </c>
      <c r="R33" s="76">
        <f t="shared" si="25"/>
        <v>-8.2776072004737772E-2</v>
      </c>
    </row>
    <row r="34" spans="6:18" x14ac:dyDescent="0.25">
      <c r="F34">
        <f t="shared" si="16"/>
        <v>60</v>
      </c>
      <c r="G34" s="22">
        <f t="shared" si="17"/>
        <v>12460.9</v>
      </c>
      <c r="H34" s="22">
        <f t="shared" si="18"/>
        <v>12416.1</v>
      </c>
      <c r="I34" s="22">
        <f t="shared" si="19"/>
        <v>15003.547500000001</v>
      </c>
      <c r="J34" s="22">
        <f t="shared" si="20"/>
        <v>14996.452499999999</v>
      </c>
      <c r="K34" s="22">
        <v>1.6</v>
      </c>
      <c r="L34" s="22">
        <v>1.75</v>
      </c>
      <c r="M34" s="71">
        <f>I32</f>
        <v>15003.547500000001</v>
      </c>
      <c r="N34" s="71">
        <f>J34</f>
        <v>14996.452499999999</v>
      </c>
      <c r="O34" s="74">
        <f>J34</f>
        <v>14996.452499999999</v>
      </c>
      <c r="P34" s="71">
        <f t="shared" si="29"/>
        <v>12416.1</v>
      </c>
      <c r="Q34" s="71">
        <f t="shared" si="24"/>
        <v>1.75</v>
      </c>
      <c r="R34">
        <f t="shared" si="25"/>
        <v>-8.2157097644118562E-2</v>
      </c>
    </row>
    <row r="35" spans="6:18" x14ac:dyDescent="0.25">
      <c r="F35">
        <f t="shared" si="16"/>
        <v>60</v>
      </c>
      <c r="G35" s="22">
        <f t="shared" si="17"/>
        <v>12460.9</v>
      </c>
      <c r="H35" s="22">
        <f t="shared" si="18"/>
        <v>12416.1</v>
      </c>
      <c r="I35" s="22">
        <f t="shared" si="19"/>
        <v>15003.547500000001</v>
      </c>
      <c r="J35" s="22">
        <f t="shared" si="20"/>
        <v>14996.452499999999</v>
      </c>
      <c r="K35" s="22">
        <v>1.6</v>
      </c>
      <c r="L35" s="22">
        <v>1.75</v>
      </c>
      <c r="M35" s="71">
        <f>I33</f>
        <v>15003.547500000001</v>
      </c>
      <c r="N35" s="71">
        <f t="shared" ref="N35" si="30">J35</f>
        <v>14996.452499999999</v>
      </c>
      <c r="O35" s="71">
        <f>I35</f>
        <v>15003.547500000001</v>
      </c>
      <c r="P35" s="71">
        <f t="shared" si="29"/>
        <v>12416.1</v>
      </c>
      <c r="Q35" s="71">
        <f t="shared" si="24"/>
        <v>1.75</v>
      </c>
      <c r="R35">
        <f t="shared" si="25"/>
        <v>-8.2362197004737722E-2</v>
      </c>
    </row>
    <row r="36" spans="6:18" x14ac:dyDescent="0.25">
      <c r="F36">
        <f t="shared" si="16"/>
        <v>60</v>
      </c>
      <c r="G36" s="22">
        <f t="shared" si="17"/>
        <v>12460.9</v>
      </c>
      <c r="H36" s="22">
        <f t="shared" si="18"/>
        <v>12416.1</v>
      </c>
      <c r="I36" s="22">
        <f t="shared" si="19"/>
        <v>15003.547500000001</v>
      </c>
      <c r="J36" s="22">
        <f t="shared" si="20"/>
        <v>14996.452499999999</v>
      </c>
      <c r="K36" s="22">
        <v>1.6</v>
      </c>
      <c r="L36" s="22">
        <v>1.75</v>
      </c>
      <c r="M36" s="71">
        <f>I34</f>
        <v>15003.547500000001</v>
      </c>
      <c r="N36" s="71">
        <f>I35</f>
        <v>15003.547500000001</v>
      </c>
      <c r="O36" s="71">
        <f>J36</f>
        <v>14996.452499999999</v>
      </c>
      <c r="P36" s="71">
        <f t="shared" si="29"/>
        <v>12416.1</v>
      </c>
      <c r="Q36" s="71">
        <f t="shared" si="24"/>
        <v>1.75</v>
      </c>
      <c r="R36">
        <f t="shared" si="25"/>
        <v>-8.2364035144118636E-2</v>
      </c>
    </row>
    <row r="37" spans="6:18" x14ac:dyDescent="0.25">
      <c r="F37">
        <f t="shared" si="16"/>
        <v>60</v>
      </c>
      <c r="G37" s="22">
        <f t="shared" si="17"/>
        <v>12460.9</v>
      </c>
      <c r="H37" s="22">
        <f t="shared" si="18"/>
        <v>12416.1</v>
      </c>
      <c r="I37" s="22">
        <f>($C$13)+$C$13*$C$14/100+$C$15*$C$13/1000000*(25-$F$4)</f>
        <v>15003.547500000001</v>
      </c>
      <c r="J37" s="22">
        <f t="shared" si="20"/>
        <v>14996.452499999999</v>
      </c>
      <c r="K37" s="22">
        <v>1.6</v>
      </c>
      <c r="L37" s="22">
        <v>1.75</v>
      </c>
      <c r="M37" s="71">
        <f>I35</f>
        <v>15003.547500000001</v>
      </c>
      <c r="N37" s="71">
        <f>I36</f>
        <v>15003.547500000001</v>
      </c>
      <c r="O37" s="71">
        <f>I37</f>
        <v>15003.547500000001</v>
      </c>
      <c r="P37" s="71">
        <f t="shared" si="29"/>
        <v>12416.1</v>
      </c>
      <c r="Q37" s="71">
        <f t="shared" si="24"/>
        <v>1.75</v>
      </c>
      <c r="R37">
        <f t="shared" si="25"/>
        <v>-8.2569134504737796E-2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B20" sqref="B20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70.85546875" bestFit="1" customWidth="1"/>
  </cols>
  <sheetData>
    <row r="2" spans="1:3" x14ac:dyDescent="0.25">
      <c r="B2" t="s">
        <v>216</v>
      </c>
    </row>
    <row r="3" spans="1:3" x14ac:dyDescent="0.25">
      <c r="A3" t="s">
        <v>191</v>
      </c>
      <c r="B3">
        <f>HEX2DEC(B2)</f>
        <v>14131648</v>
      </c>
      <c r="C3" t="s">
        <v>202</v>
      </c>
    </row>
    <row r="4" spans="1:3" x14ac:dyDescent="0.25">
      <c r="A4" t="s">
        <v>192</v>
      </c>
      <c r="B4">
        <v>14131648</v>
      </c>
      <c r="C4" t="s">
        <v>203</v>
      </c>
    </row>
    <row r="5" spans="1:3" x14ac:dyDescent="0.25">
      <c r="A5" t="s">
        <v>193</v>
      </c>
      <c r="B5">
        <v>5864218</v>
      </c>
      <c r="C5" t="s">
        <v>204</v>
      </c>
    </row>
    <row r="6" spans="1:3" x14ac:dyDescent="0.25">
      <c r="A6" t="s">
        <v>194</v>
      </c>
      <c r="B6">
        <v>-847120</v>
      </c>
      <c r="C6" t="s">
        <v>205</v>
      </c>
    </row>
    <row r="7" spans="1:3" x14ac:dyDescent="0.25">
      <c r="A7" t="s">
        <v>195</v>
      </c>
      <c r="C7" t="s">
        <v>206</v>
      </c>
    </row>
    <row r="8" spans="1:3" x14ac:dyDescent="0.25">
      <c r="A8" t="s">
        <v>196</v>
      </c>
      <c r="C8" t="s">
        <v>207</v>
      </c>
    </row>
    <row r="9" spans="1:3" x14ac:dyDescent="0.25">
      <c r="A9" t="s">
        <v>197</v>
      </c>
      <c r="C9" t="s">
        <v>208</v>
      </c>
    </row>
    <row r="10" spans="1:3" x14ac:dyDescent="0.25">
      <c r="A10" t="s">
        <v>198</v>
      </c>
      <c r="C10" t="s">
        <v>209</v>
      </c>
    </row>
    <row r="11" spans="1:3" x14ac:dyDescent="0.25">
      <c r="A11" t="s">
        <v>199</v>
      </c>
      <c r="C11" t="s">
        <v>210</v>
      </c>
    </row>
    <row r="12" spans="1:3" x14ac:dyDescent="0.25">
      <c r="A12" t="s">
        <v>200</v>
      </c>
      <c r="C12" t="s">
        <v>211</v>
      </c>
    </row>
    <row r="13" spans="1:3" x14ac:dyDescent="0.25">
      <c r="A13" t="s">
        <v>201</v>
      </c>
      <c r="C13" t="s">
        <v>212</v>
      </c>
    </row>
    <row r="16" spans="1:3" ht="18" x14ac:dyDescent="0.35">
      <c r="A16" t="s">
        <v>213</v>
      </c>
      <c r="B16">
        <f>2^23+T_Raw/2^23*(4*SOT_tcg/2^23*T_Raw+4*Tcg)</f>
        <v>8388608</v>
      </c>
    </row>
    <row r="17" spans="1:2" ht="18" x14ac:dyDescent="0.35">
      <c r="A17" t="s">
        <v>214</v>
      </c>
      <c r="B17">
        <f>4*Offset_S+S_Raw+T_Raw/2^23*(4*SOT_tco/2^23*T_Raw+4*Tco)</f>
        <v>10743168</v>
      </c>
    </row>
    <row r="18" spans="1:2" ht="18" x14ac:dyDescent="0.35">
      <c r="A18" t="s">
        <v>215</v>
      </c>
      <c r="B18">
        <f>4*Gain_S/2^23*K_1/2^23*K_2+2^23</f>
        <v>38429482.08190918</v>
      </c>
    </row>
    <row r="19" spans="1:2" ht="18" x14ac:dyDescent="0.35">
      <c r="A19" t="s">
        <v>191</v>
      </c>
      <c r="B19" t="e">
        <f>Zbp/2^23*(4*SOT_sens/2^23*Zsp+2^23)+SENS_shift</f>
        <v>#NAME?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8"/>
  <sheetViews>
    <sheetView tabSelected="1" workbookViewId="0">
      <selection activeCell="R37" sqref="R37"/>
    </sheetView>
  </sheetViews>
  <sheetFormatPr defaultRowHeight="15" x14ac:dyDescent="0.25"/>
  <cols>
    <col min="4" max="4" width="10" customWidth="1"/>
    <col min="5" max="5" width="9.85546875" customWidth="1"/>
    <col min="6" max="6" width="13.140625" customWidth="1"/>
  </cols>
  <sheetData>
    <row r="4" spans="2:12" x14ac:dyDescent="0.25">
      <c r="B4" s="14" t="s">
        <v>122</v>
      </c>
      <c r="C4" s="14" t="s">
        <v>171</v>
      </c>
      <c r="D4" s="14" t="s">
        <v>96</v>
      </c>
      <c r="E4" s="14" t="s">
        <v>172</v>
      </c>
      <c r="F4" s="14" t="s">
        <v>218</v>
      </c>
      <c r="G4" s="14" t="s">
        <v>219</v>
      </c>
      <c r="H4" s="14" t="s">
        <v>220</v>
      </c>
      <c r="I4" s="14" t="s">
        <v>230</v>
      </c>
      <c r="L4">
        <v>100000</v>
      </c>
    </row>
    <row r="5" spans="2:12" x14ac:dyDescent="0.25">
      <c r="B5" s="14">
        <v>-2</v>
      </c>
      <c r="C5" s="14">
        <v>49900</v>
      </c>
      <c r="D5" s="14">
        <v>49900</v>
      </c>
      <c r="E5" s="14">
        <v>49900</v>
      </c>
      <c r="F5" s="14">
        <v>180934.65</v>
      </c>
      <c r="G5" s="14">
        <v>4.0960000000000001</v>
      </c>
      <c r="H5" s="14">
        <f>G5*(F5/(E5+F5)-D5/(D5+C5))</f>
        <v>1.1625592743550415</v>
      </c>
      <c r="I5" s="14"/>
    </row>
    <row r="6" spans="2:12" x14ac:dyDescent="0.25">
      <c r="B6" s="14">
        <v>-1.99</v>
      </c>
      <c r="C6" s="14">
        <v>49900</v>
      </c>
      <c r="D6" s="14">
        <v>49900</v>
      </c>
      <c r="E6" s="14">
        <v>49900</v>
      </c>
      <c r="F6" s="14">
        <v>180841.15</v>
      </c>
      <c r="G6" s="14">
        <v>4.0960000000000001</v>
      </c>
      <c r="H6" s="14">
        <f>G6*(F6/(E6+F6)-D6/(D6+C6))</f>
        <v>1.1622004796283627</v>
      </c>
      <c r="I6" s="14">
        <f>H5-H6</f>
        <v>3.5879472667876833E-4</v>
      </c>
    </row>
    <row r="7" spans="2:12" x14ac:dyDescent="0.25">
      <c r="B7" s="14">
        <v>25</v>
      </c>
      <c r="C7" s="14">
        <v>49900</v>
      </c>
      <c r="D7" s="14">
        <v>49900</v>
      </c>
      <c r="E7" s="14">
        <v>49900</v>
      </c>
      <c r="F7" s="14">
        <v>50000</v>
      </c>
      <c r="G7" s="14">
        <v>4.0960000000000001</v>
      </c>
      <c r="H7" s="14">
        <f t="shared" ref="H7:H9" si="0">G7*(F7/(E7+F7)-D7/(D7+C7))</f>
        <v>2.0500500500502312E-3</v>
      </c>
      <c r="I7" s="14"/>
    </row>
    <row r="8" spans="2:12" x14ac:dyDescent="0.25">
      <c r="B8" s="14">
        <v>25.01</v>
      </c>
      <c r="C8" s="14">
        <v>49900</v>
      </c>
      <c r="D8" s="14">
        <v>49900</v>
      </c>
      <c r="E8" s="14">
        <v>49900</v>
      </c>
      <c r="F8" s="14">
        <v>49978.1</v>
      </c>
      <c r="G8" s="14">
        <v>4.0960000000000001</v>
      </c>
      <c r="H8" s="14">
        <f>G8*(F8/(E8+F8)-D8/(D8+C8))</f>
        <v>1.601440155549426E-3</v>
      </c>
      <c r="I8" s="14">
        <f>H7-H8</f>
        <v>4.4860989450080523E-4</v>
      </c>
    </row>
    <row r="9" spans="2:12" x14ac:dyDescent="0.25">
      <c r="B9" s="14">
        <v>60</v>
      </c>
      <c r="C9" s="14">
        <v>49900</v>
      </c>
      <c r="D9" s="14">
        <v>49900</v>
      </c>
      <c r="E9" s="14">
        <v>49900</v>
      </c>
      <c r="F9" s="14">
        <v>12438.45</v>
      </c>
      <c r="G9" s="14">
        <v>4.0960000000000001</v>
      </c>
      <c r="H9" s="14">
        <f t="shared" si="0"/>
        <v>-1.2307212386576822</v>
      </c>
      <c r="I9" s="14"/>
    </row>
    <row r="10" spans="2:12" x14ac:dyDescent="0.25">
      <c r="B10" s="14">
        <v>60.01</v>
      </c>
      <c r="C10" s="14">
        <v>49900</v>
      </c>
      <c r="D10" s="14">
        <v>49900</v>
      </c>
      <c r="E10" s="14">
        <v>49900</v>
      </c>
      <c r="F10" s="14">
        <v>12433.980000000001</v>
      </c>
      <c r="G10" s="14">
        <v>4.0960000000000001</v>
      </c>
      <c r="H10" s="14">
        <f>G10*(F10/(E10+F10)-D10/(D10+C10))</f>
        <v>-1.230956357351159</v>
      </c>
      <c r="I10" s="14">
        <f>H9-H10</f>
        <v>2.3511869347681014E-4</v>
      </c>
    </row>
    <row r="12" spans="2:12" s="70" customFormat="1" ht="30" x14ac:dyDescent="0.25">
      <c r="B12" s="79" t="s">
        <v>219</v>
      </c>
      <c r="C12" s="79" t="s">
        <v>221</v>
      </c>
      <c r="D12" s="79" t="s">
        <v>223</v>
      </c>
      <c r="E12" s="79" t="s">
        <v>222</v>
      </c>
      <c r="F12" s="79" t="s">
        <v>224</v>
      </c>
    </row>
    <row r="13" spans="2:12" x14ac:dyDescent="0.25">
      <c r="B13" s="14">
        <v>4.0960000000000001</v>
      </c>
      <c r="C13" s="14">
        <v>1</v>
      </c>
      <c r="D13" s="14">
        <f>2.1/1000</f>
        <v>2.1000000000000003E-3</v>
      </c>
      <c r="E13" s="14">
        <f>D13*1000</f>
        <v>2.1</v>
      </c>
      <c r="F13" s="80">
        <f>$I$6*1000</f>
        <v>0.35879472667876833</v>
      </c>
    </row>
    <row r="14" spans="2:12" x14ac:dyDescent="0.25">
      <c r="B14" s="33">
        <v>4.0960000000000001</v>
      </c>
      <c r="C14" s="33">
        <v>2</v>
      </c>
      <c r="D14" s="33">
        <f>1/1000</f>
        <v>1E-3</v>
      </c>
      <c r="E14" s="33">
        <f t="shared" ref="E14:E16" si="1">D14*1000</f>
        <v>1</v>
      </c>
      <c r="F14" s="81">
        <f t="shared" ref="F14:F16" si="2">$I$6*1000</f>
        <v>0.35879472667876833</v>
      </c>
      <c r="G14" s="42" t="s">
        <v>227</v>
      </c>
    </row>
    <row r="15" spans="2:12" x14ac:dyDescent="0.25">
      <c r="B15" s="14">
        <v>4.0960000000000001</v>
      </c>
      <c r="C15" s="14">
        <v>4</v>
      </c>
      <c r="D15" s="14">
        <f>0.4/1000</f>
        <v>4.0000000000000002E-4</v>
      </c>
      <c r="E15" s="14">
        <f t="shared" si="1"/>
        <v>0.4</v>
      </c>
      <c r="F15" s="80">
        <f t="shared" si="2"/>
        <v>0.35879472667876833</v>
      </c>
      <c r="G15" s="42" t="s">
        <v>228</v>
      </c>
    </row>
    <row r="16" spans="2:12" x14ac:dyDescent="0.25">
      <c r="B16" s="14">
        <v>4.0960000000000001</v>
      </c>
      <c r="C16" s="14">
        <v>8</v>
      </c>
      <c r="D16" s="14">
        <f>0.15/1000</f>
        <v>1.4999999999999999E-4</v>
      </c>
      <c r="E16" s="14">
        <f t="shared" si="1"/>
        <v>0.15</v>
      </c>
      <c r="F16" s="80">
        <f t="shared" si="2"/>
        <v>0.35879472667876833</v>
      </c>
    </row>
    <row r="18" spans="2:7" s="70" customFormat="1" ht="30" x14ac:dyDescent="0.25">
      <c r="B18" s="79" t="s">
        <v>219</v>
      </c>
      <c r="C18" s="79" t="s">
        <v>94</v>
      </c>
      <c r="D18" s="79" t="s">
        <v>225</v>
      </c>
      <c r="E18" s="79" t="s">
        <v>226</v>
      </c>
      <c r="F18" s="79" t="s">
        <v>224</v>
      </c>
    </row>
    <row r="19" spans="2:7" x14ac:dyDescent="0.25">
      <c r="B19" s="14">
        <v>4.0960000000000001</v>
      </c>
      <c r="C19" s="14">
        <v>12</v>
      </c>
      <c r="D19" s="82">
        <f>B19/2^C19</f>
        <v>1E-3</v>
      </c>
      <c r="E19" s="14">
        <f>D19*1000</f>
        <v>1</v>
      </c>
      <c r="F19" s="80">
        <f>$I$6*1000</f>
        <v>0.35879472667876833</v>
      </c>
    </row>
    <row r="20" spans="2:7" x14ac:dyDescent="0.25">
      <c r="B20" s="14">
        <v>4.0960000000000001</v>
      </c>
      <c r="C20" s="14">
        <v>14</v>
      </c>
      <c r="D20" s="82">
        <f t="shared" ref="D20:D22" si="3">B20/2^C20</f>
        <v>2.5000000000000001E-4</v>
      </c>
      <c r="E20" s="14">
        <f t="shared" ref="E20:E22" si="4">D20*1000</f>
        <v>0.25</v>
      </c>
      <c r="F20" s="80">
        <f t="shared" ref="F20:F22" si="5">$I$6*1000</f>
        <v>0.35879472667876833</v>
      </c>
    </row>
    <row r="21" spans="2:7" x14ac:dyDescent="0.25">
      <c r="B21" s="83">
        <v>4.0960000000000001</v>
      </c>
      <c r="C21" s="83">
        <v>16</v>
      </c>
      <c r="D21" s="84">
        <f t="shared" si="3"/>
        <v>6.2500000000000001E-5</v>
      </c>
      <c r="E21" s="83">
        <f t="shared" si="4"/>
        <v>6.25E-2</v>
      </c>
      <c r="F21" s="85">
        <f t="shared" si="5"/>
        <v>0.35879472667876833</v>
      </c>
      <c r="G21" s="42" t="s">
        <v>231</v>
      </c>
    </row>
    <row r="22" spans="2:7" x14ac:dyDescent="0.25">
      <c r="B22" s="14">
        <v>4.0960000000000001</v>
      </c>
      <c r="C22" s="14">
        <v>18</v>
      </c>
      <c r="D22" s="82">
        <f t="shared" si="3"/>
        <v>1.5625E-5</v>
      </c>
      <c r="E22" s="14">
        <f t="shared" si="4"/>
        <v>1.5625E-2</v>
      </c>
      <c r="F22" s="80">
        <f t="shared" si="5"/>
        <v>0.35879472667876833</v>
      </c>
    </row>
    <row r="24" spans="2:7" ht="30" x14ac:dyDescent="0.25">
      <c r="B24" s="79" t="s">
        <v>219</v>
      </c>
      <c r="C24" s="79" t="s">
        <v>229</v>
      </c>
      <c r="D24" s="79" t="s">
        <v>225</v>
      </c>
      <c r="E24" s="79" t="s">
        <v>226</v>
      </c>
      <c r="F24" s="79" t="s">
        <v>224</v>
      </c>
    </row>
    <row r="25" spans="2:7" x14ac:dyDescent="0.25">
      <c r="B25" s="14">
        <v>4.0960000000000001</v>
      </c>
      <c r="C25" s="14">
        <v>0.1</v>
      </c>
      <c r="D25" s="14">
        <f>C25*B25/100</f>
        <v>4.0959999999999998E-3</v>
      </c>
      <c r="E25" s="14">
        <f>D25*1000</f>
        <v>4.0960000000000001</v>
      </c>
      <c r="F25" s="14">
        <f>$I$6*1000</f>
        <v>0.35879472667876833</v>
      </c>
    </row>
    <row r="26" spans="2:7" x14ac:dyDescent="0.25">
      <c r="B26" s="14">
        <v>4.0960000000000001</v>
      </c>
      <c r="C26" s="14">
        <v>0.05</v>
      </c>
      <c r="D26" s="14">
        <f t="shared" ref="D26:D28" si="6">C26*B26/100</f>
        <v>2.0479999999999999E-3</v>
      </c>
      <c r="E26" s="14">
        <f t="shared" ref="E26:E28" si="7">D26*1000</f>
        <v>2.048</v>
      </c>
      <c r="F26" s="14">
        <f t="shared" ref="F26:F28" si="8">$I$6*1000</f>
        <v>0.35879472667876833</v>
      </c>
    </row>
    <row r="27" spans="2:7" x14ac:dyDescent="0.25">
      <c r="B27" s="14">
        <v>4.0960000000000001</v>
      </c>
      <c r="C27" s="14">
        <v>0.02</v>
      </c>
      <c r="D27" s="14">
        <f t="shared" si="6"/>
        <v>8.1920000000000007E-4</v>
      </c>
      <c r="E27" s="14">
        <f t="shared" si="7"/>
        <v>0.81920000000000004</v>
      </c>
      <c r="F27" s="14">
        <f t="shared" si="8"/>
        <v>0.35879472667876833</v>
      </c>
      <c r="G27" s="42" t="s">
        <v>227</v>
      </c>
    </row>
    <row r="28" spans="2:7" x14ac:dyDescent="0.25">
      <c r="B28" s="14">
        <v>4.0960000000000001</v>
      </c>
      <c r="C28" s="14">
        <v>0.01</v>
      </c>
      <c r="D28" s="14">
        <f t="shared" si="6"/>
        <v>4.0960000000000004E-4</v>
      </c>
      <c r="E28" s="14">
        <f t="shared" si="7"/>
        <v>0.40960000000000002</v>
      </c>
      <c r="F28" s="14">
        <f t="shared" si="8"/>
        <v>0.35879472667876833</v>
      </c>
      <c r="G28" s="42" t="s">
        <v>228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Initial estimates</vt:lpstr>
      <vt:lpstr>ds3234 registers</vt:lpstr>
      <vt:lpstr>ADC accuracy </vt:lpstr>
      <vt:lpstr>Resistor Calculations</vt:lpstr>
      <vt:lpstr>T-R Chart</vt:lpstr>
      <vt:lpstr>Cost and Battery Est</vt:lpstr>
      <vt:lpstr>ZSSC Calculations</vt:lpstr>
      <vt:lpstr>Sheet6</vt:lpstr>
      <vt:lpstr>Resolution&amp;Accuracy</vt:lpstr>
      <vt:lpstr>LTC Solution</vt:lpstr>
      <vt:lpstr>Sheet1</vt:lpstr>
      <vt:lpstr>Gain_S</vt:lpstr>
      <vt:lpstr>'T-R Chart'!high</vt:lpstr>
      <vt:lpstr>K_1</vt:lpstr>
      <vt:lpstr>K_2</vt:lpstr>
      <vt:lpstr>'T-R Chart'!low</vt:lpstr>
      <vt:lpstr>Offset_S</vt:lpstr>
      <vt:lpstr>S</vt:lpstr>
      <vt:lpstr>S_Raw</vt:lpstr>
      <vt:lpstr>SENS_shift</vt:lpstr>
      <vt:lpstr>SOT_sens</vt:lpstr>
      <vt:lpstr>SOT_tcg</vt:lpstr>
      <vt:lpstr>SOT_tco</vt:lpstr>
      <vt:lpstr>T_Raw</vt:lpstr>
      <vt:lpstr>Tcg</vt:lpstr>
      <vt:lpstr>Tco</vt:lpstr>
      <vt:lpstr>Zsp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cp:lastPrinted>2016-04-05T15:09:50Z</cp:lastPrinted>
  <dcterms:created xsi:type="dcterms:W3CDTF">2014-07-21T21:13:44Z</dcterms:created>
  <dcterms:modified xsi:type="dcterms:W3CDTF">2017-01-24T20:59:02Z</dcterms:modified>
</cp:coreProperties>
</file>