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4085" firstSheet="1" activeTab="3"/>
  </bookViews>
  <sheets>
    <sheet name="Mechanical Assembly" sheetId="1" r:id="rId1"/>
    <sheet name="Machine Shop Parts" sheetId="10" r:id="rId2"/>
    <sheet name="Electronics" sheetId="2" r:id="rId3"/>
    <sheet name="Sensors" sheetId="4" r:id="rId4"/>
    <sheet name="Burn Wire Release" sheetId="5" r:id="rId5"/>
    <sheet name="Battery" sheetId="6" r:id="rId6"/>
    <sheet name="Costs" sheetId="7" r:id="rId7"/>
    <sheet name="Vacuum Pump" sheetId="8" r:id="rId8"/>
  </sheets>
  <calcPr calcId="145621"/>
</workbook>
</file>

<file path=xl/calcChain.xml><?xml version="1.0" encoding="utf-8"?>
<calcChain xmlns="http://schemas.openxmlformats.org/spreadsheetml/2006/main">
  <c r="L3" i="4" l="1"/>
  <c r="J3" i="4" s="1"/>
  <c r="J9" i="2" l="1"/>
  <c r="J12" i="2"/>
  <c r="J11" i="2"/>
  <c r="J10" i="2"/>
  <c r="J8" i="2"/>
  <c r="J7" i="2"/>
  <c r="C4" i="7" l="1"/>
  <c r="I19" i="10"/>
  <c r="J11" i="4"/>
  <c r="J9" i="4"/>
  <c r="C3" i="7"/>
  <c r="J25" i="1"/>
  <c r="J24" i="1" l="1"/>
  <c r="J23" i="1"/>
  <c r="C12" i="7" l="1"/>
  <c r="J8" i="8"/>
  <c r="J7" i="8"/>
  <c r="J6" i="8"/>
  <c r="J5" i="8"/>
  <c r="J4" i="8"/>
  <c r="J3" i="8"/>
  <c r="J22" i="1" l="1"/>
  <c r="J21" i="1"/>
  <c r="J20" i="1"/>
  <c r="J19" i="1"/>
  <c r="J18" i="1"/>
  <c r="J17" i="1"/>
  <c r="J16" i="1"/>
  <c r="J3" i="1"/>
  <c r="J15" i="1"/>
  <c r="J4" i="6"/>
  <c r="J5" i="1"/>
  <c r="J14" i="1"/>
  <c r="J6" i="1"/>
  <c r="J9" i="1"/>
  <c r="J8" i="4"/>
  <c r="J6" i="4"/>
  <c r="J15" i="2"/>
  <c r="J14" i="2"/>
  <c r="J13" i="2"/>
  <c r="J5" i="4"/>
  <c r="J4" i="4"/>
  <c r="J3" i="6"/>
  <c r="J5" i="6" s="1"/>
  <c r="C8" i="7" s="1"/>
  <c r="J4" i="5"/>
  <c r="J3" i="5"/>
  <c r="J6" i="2"/>
  <c r="J5" i="2"/>
  <c r="J4" i="2"/>
  <c r="J3" i="2"/>
  <c r="J17" i="2" s="1"/>
  <c r="J4" i="1"/>
  <c r="J7" i="1"/>
  <c r="J8" i="1"/>
  <c r="J10" i="1"/>
  <c r="J11" i="1"/>
  <c r="J12" i="1"/>
  <c r="J13" i="1"/>
  <c r="J5" i="5" l="1"/>
  <c r="C7" i="7" s="1"/>
  <c r="C5" i="7"/>
  <c r="C6" i="7"/>
  <c r="C9" i="7" l="1"/>
</calcChain>
</file>

<file path=xl/sharedStrings.xml><?xml version="1.0" encoding="utf-8"?>
<sst xmlns="http://schemas.openxmlformats.org/spreadsheetml/2006/main" count="477" uniqueCount="285">
  <si>
    <t>Vendor</t>
  </si>
  <si>
    <t>Cost</t>
  </si>
  <si>
    <t>Link</t>
  </si>
  <si>
    <t>Seattle Marine</t>
  </si>
  <si>
    <t>Product Number</t>
  </si>
  <si>
    <t>Item Description</t>
  </si>
  <si>
    <t>http://www.b2b.seamar.com/WVVAI/wvo?qid=InventoryInq2x&amp;ItemNo=YUN10M-8</t>
  </si>
  <si>
    <t>Comments</t>
  </si>
  <si>
    <t>YUN10M-8</t>
  </si>
  <si>
    <t>Min $25 order</t>
  </si>
  <si>
    <t>http://www.deltafastener.com/socket-plugs-square-plugs.html</t>
  </si>
  <si>
    <t>https://www.mcmaster.com/#8575k633/=169p0ux</t>
  </si>
  <si>
    <t>2" Black Delrin Sheet</t>
  </si>
  <si>
    <t>McMaster</t>
  </si>
  <si>
    <t>8575K633</t>
  </si>
  <si>
    <t>One 24"x24" sheet can make 9 end caps, delrin sheets also have no problems with centerline porosity like rounds sometimes do</t>
  </si>
  <si>
    <t>Purpose</t>
  </si>
  <si>
    <t>Pressure Housing</t>
  </si>
  <si>
    <t>Vacuum Port</t>
  </si>
  <si>
    <t>End Cap Material</t>
  </si>
  <si>
    <t>Spray Foam for Battery</t>
  </si>
  <si>
    <t>Gap-Sealing Spray Foam Insulation Can</t>
  </si>
  <si>
    <t>https://www.mcmaster.com/#8551k11/=169p3e9</t>
  </si>
  <si>
    <t>8551K11</t>
  </si>
  <si>
    <t>https://www.mcmaster.com/#92186a548/=169p45y</t>
  </si>
  <si>
    <t>92186A548</t>
  </si>
  <si>
    <t>https://www.mcmaster.com/#92390a163/=169p4hf</t>
  </si>
  <si>
    <t>92390A163</t>
  </si>
  <si>
    <t>https://www.mcmaster.com/#98401a417/=169p4y6</t>
  </si>
  <si>
    <t>98401A417</t>
  </si>
  <si>
    <t>18-8 Stainless Steel Cotter Pin, 1/16" Diameter, 1" Length</t>
  </si>
  <si>
    <t>18-8 Stainless Steel Clevis Pin, 1/4" Diameter, 1-1/2" Length, 1-5/16" Usable Length</t>
  </si>
  <si>
    <t>Frame Hardware - Release Hinge</t>
  </si>
  <si>
    <t>https://www.mcmaster.com/#94804a029/=169p5wk</t>
  </si>
  <si>
    <t>Super-Corrosion-Resistant 316 Stainless Steel Hex Nut, 1/4"-20 Thread Size</t>
  </si>
  <si>
    <t>94804A029</t>
  </si>
  <si>
    <t>Super-Corrosion-Resistant 316 Stainless Steel Hex Head Screw, 1/4"-20 Thread Size, 1-3/4" Long, Partially Threaded</t>
  </si>
  <si>
    <t>https://www.mcmaster.com/mv1486502887/#92147a029/=169p7p9</t>
  </si>
  <si>
    <t>316 Stainless Steel Split Lock Washer, for 1/4" Screw Size, 0.26" ID, 0.487" OD</t>
  </si>
  <si>
    <t>92147A029</t>
  </si>
  <si>
    <t>Air and Water Quick-Disconnect Tube Coupling,Socket with Shut-Off Valve, 3/32 Coupling, 1/8 NPT Male</t>
  </si>
  <si>
    <t>51605K29</t>
  </si>
  <si>
    <t>https://www.mcmaster.com/#51605k29/=169p8jh</t>
  </si>
  <si>
    <t>Qty Per Pack</t>
  </si>
  <si>
    <t>https://www.mcmaster.com/mv1486502887/#91145a162/=169pa16</t>
  </si>
  <si>
    <t>Electrical-Insulating Nylon 6/6 Sleeve Washer for 1/4" Screw Size, 0.188" Overall Height</t>
  </si>
  <si>
    <t>91145A162</t>
  </si>
  <si>
    <t>Cost Per Float</t>
  </si>
  <si>
    <t>Qty Per Float</t>
  </si>
  <si>
    <t>TR-45</t>
  </si>
  <si>
    <t>Burn Wire - Release unit</t>
  </si>
  <si>
    <t>Burn Wire - Replaceable Release Link</t>
  </si>
  <si>
    <t>LK-40</t>
  </si>
  <si>
    <t>Sub Sea Sonics</t>
  </si>
  <si>
    <t>http://subseasonics.com/underwater-timed-release-tr-45_prices/</t>
  </si>
  <si>
    <t>Burn Wire</t>
  </si>
  <si>
    <t>RockBLOCK Mk2</t>
  </si>
  <si>
    <t>Iridium Module</t>
  </si>
  <si>
    <t xml:space="preserve">SparkFun </t>
  </si>
  <si>
    <t>https://www.sparkfun.com/products/13745</t>
  </si>
  <si>
    <t xml:space="preserve">WRL-13745 </t>
  </si>
  <si>
    <t>http://www.richardsonrfpd.com/pages/Product-Details.aspx?productId=1142185</t>
  </si>
  <si>
    <t>M1621HCT-EXT</t>
  </si>
  <si>
    <t>Arrow/Richardson</t>
  </si>
  <si>
    <t>Iridium Antenna</t>
  </si>
  <si>
    <t>Maxtena Helical Antenna</t>
  </si>
  <si>
    <t>Also Available Directly from Manufacturer - https://www.rock7mobile.com/shop</t>
  </si>
  <si>
    <t>AMC-PA6H</t>
  </si>
  <si>
    <t>Ladybird 1 GPS - MT3339 ChipSet</t>
  </si>
  <si>
    <t>GPS Module</t>
  </si>
  <si>
    <t>Alphamicro</t>
  </si>
  <si>
    <t>http://www.alphamicrowireless.com/franchises/globaltop-technology/pa6h.aspx</t>
  </si>
  <si>
    <t>GPS Antenna</t>
  </si>
  <si>
    <t>Contact - sue.sampson@alphamicro.net. Also available at https://www.adafruit.com/products/790</t>
  </si>
  <si>
    <t>GPS Active External Antenna</t>
  </si>
  <si>
    <t>https://www.adafruit.com/products/960</t>
  </si>
  <si>
    <t>N/A</t>
  </si>
  <si>
    <t>Adafruit</t>
  </si>
  <si>
    <t>PAR Sensor</t>
  </si>
  <si>
    <t>Each Can is enough for 2-3 Floats</t>
  </si>
  <si>
    <t>Mechanical Assembly</t>
  </si>
  <si>
    <t>Electronics</t>
  </si>
  <si>
    <t>Sensors</t>
  </si>
  <si>
    <t>Burn Wire Release</t>
  </si>
  <si>
    <t>Battery</t>
  </si>
  <si>
    <t>TOTAL</t>
  </si>
  <si>
    <t>Primary Battery</t>
  </si>
  <si>
    <t>Apak Batteries</t>
  </si>
  <si>
    <t>Pressure Sensor</t>
  </si>
  <si>
    <t>3 bar Pressure Sensor</t>
  </si>
  <si>
    <t>10 bar Pressure Sensor</t>
  </si>
  <si>
    <t>TAG-PARQ Sensor</t>
  </si>
  <si>
    <t>Skye Instruments</t>
  </si>
  <si>
    <t>PA4LD/81974.30/3Bar</t>
  </si>
  <si>
    <t>PA4LD/81974.30/10Bar</t>
  </si>
  <si>
    <t>http://www.keller-druck.com/home_e/paprod_e/4ld_e.asp</t>
  </si>
  <si>
    <t>Keller</t>
  </si>
  <si>
    <t>TAG-PARQ</t>
  </si>
  <si>
    <t>katie@skyeinstruments.com, adam@skyeinstruments.com</t>
  </si>
  <si>
    <t>Tilt Sensor</t>
  </si>
  <si>
    <t>Tilt sensor (accelerometer) included with electronics info</t>
  </si>
  <si>
    <t>12" Trawl Float</t>
  </si>
  <si>
    <t>Circuit Board Assembly</t>
  </si>
  <si>
    <t>Circuit Board (Blank PCB)</t>
  </si>
  <si>
    <t>Main Circuit Board</t>
  </si>
  <si>
    <t>PCB Fab Express</t>
  </si>
  <si>
    <t>Custom</t>
  </si>
  <si>
    <t>https://ecommerce.pcbfabexpress.com/</t>
  </si>
  <si>
    <t>Exact Price depends on Qty and Turn Time</t>
  </si>
  <si>
    <t>Exact Price depends on Qty and Revision</t>
  </si>
  <si>
    <t>Circuit Board Components (Approximate)</t>
  </si>
  <si>
    <t>Various</t>
  </si>
  <si>
    <t>Schippers and Crew</t>
  </si>
  <si>
    <t>Arduino MEGA</t>
  </si>
  <si>
    <t>Digikey</t>
  </si>
  <si>
    <t>Thermal Epoxy for Temperature Sensor</t>
  </si>
  <si>
    <t>Amazon</t>
  </si>
  <si>
    <t>AATA-5G</t>
  </si>
  <si>
    <t>Arctic Silver Arctic Alumina 5g Premium Ceramic Thermal Cooling Adhesive Set</t>
  </si>
  <si>
    <t>3ml Sterile Syringe with Blunt Tip Needle 14ga x 1"</t>
  </si>
  <si>
    <t>Injecting Thermal Epoxy for Temperature Sensor</t>
  </si>
  <si>
    <t>3ML-SR14G-1-10P</t>
  </si>
  <si>
    <t>https://www.amazon.com/gp/product/B01GBI8RLS/ref=oh_aui_detailpage_o01_s00?ie=UTF8&amp;psc=1</t>
  </si>
  <si>
    <t>https://www.amazon.com/gp/product/B0087X725S/ref=oh_aui_detailpage_o00_s00?ie=UTF8&amp;psc=1</t>
  </si>
  <si>
    <t>One set enough for at least 5 temperature probes</t>
  </si>
  <si>
    <t>Exchange Rate 1GBP= __ USD ---&gt;&gt;&gt;</t>
  </si>
  <si>
    <t>PR103J2</t>
  </si>
  <si>
    <t>US Sensor 10k bead Thermistor</t>
  </si>
  <si>
    <t>Temperature Sensor Element</t>
  </si>
  <si>
    <t>http://www.digikey.com/scripts/DkSearch/dksus.dll?Detail&amp;itemSeq=218690732&amp;uq=636221680028632693</t>
  </si>
  <si>
    <t>Highly Corrosion-Resistant 5086 Aluminum, Sheet, .125" Thick</t>
  </si>
  <si>
    <t>https://www.mcmaster.com/#5865t73/=169qvc3</t>
  </si>
  <si>
    <t>5865T73</t>
  </si>
  <si>
    <t>Super-Corrosion-Resistant 316 Stainless Steel Hex Head Screw, 1/4"-20 Thread Size, 2" Long, Partially Threaded</t>
  </si>
  <si>
    <t>https://www.mcmaster.com/#92186a550/=169qwo2</t>
  </si>
  <si>
    <t>92186A550</t>
  </si>
  <si>
    <t>https://www.mcmaster.com/#91145a165/=169qy87</t>
  </si>
  <si>
    <t>91145A165</t>
  </si>
  <si>
    <t>Electrical-Insulating Nylon 6/6 Sleeve Washer for 1/4" Screw Size, 0.313" Overall Height</t>
  </si>
  <si>
    <t>Frame Hardware - Isolators, Single sheet thickness</t>
  </si>
  <si>
    <t>Frame Hardware - Isolators, Double sheet thickness</t>
  </si>
  <si>
    <t>Frame Hardware - Frame Material</t>
  </si>
  <si>
    <t>Frame Hardware - Lock Washers</t>
  </si>
  <si>
    <t>Frame Hardware - Hex Nuts</t>
  </si>
  <si>
    <t>Frame Hardware - Washers</t>
  </si>
  <si>
    <t>Frame Hardware - 2" Hex Cap Screws</t>
  </si>
  <si>
    <t>Frame Hardware - 1-3/4" Hex Cap Screws</t>
  </si>
  <si>
    <t>Frame Hardware - Release Hinge Cotter Pin</t>
  </si>
  <si>
    <t>316 Stainless Steel Washer for 1/4" Screw Size, 0.281" ID, 0.625" OD</t>
  </si>
  <si>
    <t>90107A029</t>
  </si>
  <si>
    <t>Extra Washers needed to fill small gap on burn wire release mounts (Included in qty)</t>
  </si>
  <si>
    <t>https://www.mcmaster.com/#90107a029/=169r0ig</t>
  </si>
  <si>
    <t>Vibration-Damping Clamp with TPR Cushion, 304 Stainless Steel, 1-1/16" ID</t>
  </si>
  <si>
    <t>Frame Hardware - Burn Wire Mounting Clamps</t>
  </si>
  <si>
    <t>11355T82</t>
  </si>
  <si>
    <t>https://www.mcmaster.com/#11355t82/=169r2wn</t>
  </si>
  <si>
    <t>Harsh-Environment Cable Tie, Long Lasting, Ultra-UV-Resistant Nylon, 8" Long</t>
  </si>
  <si>
    <t>Frame Hardware - Release Clip</t>
  </si>
  <si>
    <t>70215K96</t>
  </si>
  <si>
    <t>https://www.mcmaster.com/#70215k96/=169r5bi</t>
  </si>
  <si>
    <t>O-Rings - PAR Sensor</t>
  </si>
  <si>
    <t>O-Rings - End Cap Face Seal</t>
  </si>
  <si>
    <t>O-Rings - End Cap Piston Seal</t>
  </si>
  <si>
    <t>O-Rings - Vacuum and Pressure Ports</t>
  </si>
  <si>
    <t>9697K121</t>
  </si>
  <si>
    <t>Frame Hardware - Spacers for Trawl Float Ears</t>
  </si>
  <si>
    <t>Abrasion-Resistant Polyurethane Rubber Round Tube, 1" Long, 1" OD</t>
  </si>
  <si>
    <t>https://www.mcmaster.com/#9697k121/=169r6zd</t>
  </si>
  <si>
    <t xml:space="preserve">Frame Hardware - Release Spring </t>
  </si>
  <si>
    <t>Frame Hardware - Release Spring Anchors</t>
  </si>
  <si>
    <t>95907A480</t>
  </si>
  <si>
    <t>Stainless Steel Extension Spring Anchor Stud, Standard, 1/4"-20 Thread, 1-1/4" Overall Length</t>
  </si>
  <si>
    <t>https://www.mcmaster.com/mv1486502887/#95907a480/=169r8mi</t>
  </si>
  <si>
    <t>Type 302 Stainless Steel Extension Spring, 2.0" Length, .375" OD, .048" Wire Diameter</t>
  </si>
  <si>
    <t>94135K14</t>
  </si>
  <si>
    <t>https://www.mcmaster.com/mv1486502887/#94135k14/=169r98q</t>
  </si>
  <si>
    <t>Frame Hardware - Release Eye Bolt</t>
  </si>
  <si>
    <t>Closed Eye Routing Eyebolt - Not for Lifting, 316 Stainless Steel with Nut, 10-24 Thread Size, 2" Shank Length</t>
  </si>
  <si>
    <t>9494T31</t>
  </si>
  <si>
    <t>https://www.mcmaster.com/#9494t31/=169ra1q</t>
  </si>
  <si>
    <t>2-118</t>
  </si>
  <si>
    <t>2-123</t>
  </si>
  <si>
    <t>2-163</t>
  </si>
  <si>
    <t>2-256</t>
  </si>
  <si>
    <t>9452K357</t>
  </si>
  <si>
    <t>https://www.mcmaster.com/mv1486502887/#9452k357/=16a991z</t>
  </si>
  <si>
    <t>9452K322</t>
  </si>
  <si>
    <t>https://www.mcmaster.com/mv1486502887/#9452k322/=16a9971</t>
  </si>
  <si>
    <t>9452K87</t>
  </si>
  <si>
    <t>https://www.mcmaster.com/mv1486502887/#9452k87/=16a99cj</t>
  </si>
  <si>
    <t>9452K82</t>
  </si>
  <si>
    <t>https://www.mcmaster.com/mv1486502887/#9452k82/=16a99ei</t>
  </si>
  <si>
    <t>Black Delrin for Frame Pieces</t>
  </si>
  <si>
    <t>Acryllic for PAR sensor</t>
  </si>
  <si>
    <t>https://www.mcmaster.com/mv1486502887/#=16a9d93</t>
  </si>
  <si>
    <t>https://www.mcmaster.com/mv1486502887/#acrylic/=16a9dse</t>
  </si>
  <si>
    <t>8528K36</t>
  </si>
  <si>
    <t>9V, 28Ah, 12 D-Cell Alkaline Battery</t>
  </si>
  <si>
    <t>https://www.mcmaster.com/#51605K12</t>
  </si>
  <si>
    <t>https://www.amazon.com/Mityvac-MV8510-Silverline-Elite-Hand/dp/B004IQM460/ref=sr_1_7?s=automotive&amp;ie=UTF8&amp;qid=1492016899&amp;sr=1-7&amp;keywords=mityvac</t>
  </si>
  <si>
    <t>https://www.mcmaster.com/#5792K51</t>
  </si>
  <si>
    <t>https://www.mcmaster.com/#5792K36</t>
  </si>
  <si>
    <t>https://www.mcmaster.com/#5047K25</t>
  </si>
  <si>
    <t>Handheld Vacuum Pump</t>
  </si>
  <si>
    <t xml:space="preserve">MV8510 </t>
  </si>
  <si>
    <t>Plastic Quick-Disconnect Tube Coupling for Air and Water (Plug, 3/32 Coupling Size, for 1/8" Barbed Tube ID)</t>
  </si>
  <si>
    <t>Plug for Vacuum Pump Fitting</t>
  </si>
  <si>
    <t>51605K12</t>
  </si>
  <si>
    <t xml:space="preserve">MityVac Silverline Pump </t>
  </si>
  <si>
    <t>Alumium/Zinc Version for Durability.  Not PVC version</t>
  </si>
  <si>
    <t>Abrasion-Resistant Polyurethane Tubing (for Fuels, 1/8" ID, 3/8" OD)</t>
  </si>
  <si>
    <t>1/8" Tubing for Vacuum pump</t>
  </si>
  <si>
    <t>1/8" for quick-disconnect fitting, 'fuel' tubing for use in moist environments. Will also work in air</t>
  </si>
  <si>
    <t>1/4" for pump fitting, 'fuel' tubing for use in moist environments. Will also work in air</t>
  </si>
  <si>
    <t>5792K51</t>
  </si>
  <si>
    <t>Abrasion-Resistant Polyurethane Tubing (for Fuels, 1/4" ID, 7/16" OD)</t>
  </si>
  <si>
    <t>1/4" Tubing for Vacuum pump</t>
  </si>
  <si>
    <t>5792K36</t>
  </si>
  <si>
    <t>5047K25</t>
  </si>
  <si>
    <t>Moisture-Resistant Acetal Barbed Tube Fitting (Reducing Straight for 1/4" x 1/8" Tube ID)</t>
  </si>
  <si>
    <t>Reducing Adapter for Vacuum Pump Tubing</t>
  </si>
  <si>
    <t>GRAND TOTAL Per Float</t>
  </si>
  <si>
    <t>Polypropylene Unthreaded Spacers,1/2" OD, 1" Long</t>
  </si>
  <si>
    <t>Spacer for Anodes</t>
  </si>
  <si>
    <t>94729A260</t>
  </si>
  <si>
    <t>https://www.mcmaster.com/#94729a260/=1874va4</t>
  </si>
  <si>
    <t>91525A119</t>
  </si>
  <si>
    <t>Oversized Washer for Anodes</t>
  </si>
  <si>
    <t>316 Stainless Steel Washer Oversized, 1/4" Screw Size, 0.266" ID, 0.875" OD</t>
  </si>
  <si>
    <t xml:space="preserve">Probably not needed in future revisions </t>
  </si>
  <si>
    <t>{FOCI}{PopUp}{VacuumPortCap}{1}</t>
  </si>
  <si>
    <t>{FOCI}{PopUp}{Trawl Float 12 Inch}{1}</t>
  </si>
  <si>
    <t>{FOCI}{PopUp}{TAGPARQ Acryllic Housing}{1}</t>
  </si>
  <si>
    <t>Delta Fastener</t>
  </si>
  <si>
    <t>{FOCI}{PopUp}{Steel Thermistor Plug 1_16 SAE}{1}</t>
  </si>
  <si>
    <t>{FOCI}{PopUp}{Pressure Sensor Mount}{1}</t>
  </si>
  <si>
    <t>{FOCI}{PopUp}{PCB Frame}{1}</t>
  </si>
  <si>
    <t>{FOCI}{PopUp}{Link 886 Modified Delrin}{1}</t>
  </si>
  <si>
    <t>{FOCI}{PopUp}{End Cap}{1}</t>
  </si>
  <si>
    <t>{FOCI}{PopUp}{Bottom Bracket Vertical}{1}</t>
  </si>
  <si>
    <t>{FOCI}{PopUp}{Bottom Bracket Vee}{1}</t>
  </si>
  <si>
    <t>{FOCI}{PopUp}{Bottom Bracket Top Spacer}{1}</t>
  </si>
  <si>
    <t>{FOCI}{PopUp}{Bottom Bracket T-Bar}{1}</t>
  </si>
  <si>
    <t>{FOCI}{PopUp}{Bottom Bracket Release Bar}{1}</t>
  </si>
  <si>
    <t>{FOCI}{PopUp}{Bottom Bracket Bottom Spacer}{1}</t>
  </si>
  <si>
    <t>Deep Blue Yacht Supply</t>
  </si>
  <si>
    <t>{FOCI}{PopUp}{AR-7 Zinc Anode}{1}</t>
  </si>
  <si>
    <t>Filename of Part</t>
  </si>
  <si>
    <t>Material Description</t>
  </si>
  <si>
    <t>-</t>
  </si>
  <si>
    <t>Pop Up 4.0</t>
  </si>
  <si>
    <t>Also Available from Rock Seven- https://www.rock7mobile.com/shop</t>
  </si>
  <si>
    <t>Housing for Thermistor (Temp Sensor)</t>
  </si>
  <si>
    <t>https://www.deepblueyachtsupply.com/ar7-zimar-plate-zinc-anode</t>
  </si>
  <si>
    <t>AR-7</t>
  </si>
  <si>
    <t>Anodes (Also Ballast Weight)</t>
  </si>
  <si>
    <t>AR-7 Bolt On Drilled Plate Zinc</t>
  </si>
  <si>
    <t>1/16-27 Square Pipe Plug</t>
  </si>
  <si>
    <t>(001) PPQ188006</t>
  </si>
  <si>
    <t>Approx Cost</t>
  </si>
  <si>
    <t>Epoxy for Mounting PAR Sensor</t>
  </si>
  <si>
    <t>Loctite Quick Set Epoxy</t>
  </si>
  <si>
    <t>https://www.amazon.com/Loctite-Epoxy-0-85-Fluid-Syringe-1395391/dp/B000PSAKAW</t>
  </si>
  <si>
    <t>One set enough for at least 5 PAR Sensors</t>
  </si>
  <si>
    <t>Thermistor included with electronics info</t>
  </si>
  <si>
    <t>Machine Shop Parts</t>
  </si>
  <si>
    <t>Standoff for RockBLOCK</t>
  </si>
  <si>
    <t>Standoffs for PCB Stack</t>
  </si>
  <si>
    <t>94868A162</t>
  </si>
  <si>
    <t>https://www.mcmaster.com/#94868a162/=1al1vi9</t>
  </si>
  <si>
    <t>PCB Standoff (M3x6mm)</t>
  </si>
  <si>
    <t>https://www.mcmaster.com/#91115a133/=1al1wex</t>
  </si>
  <si>
    <t>91115A133</t>
  </si>
  <si>
    <t>91757A103</t>
  </si>
  <si>
    <t>https://www.mcmaster.com/#91757a103/=1al1zqk</t>
  </si>
  <si>
    <t>https://www.mcmaster.com/#93925a240/=1al201i</t>
  </si>
  <si>
    <t>PCB Standoff Lock Washers (M3)</t>
  </si>
  <si>
    <t>PCB Standoff Lock Washers (#6)</t>
  </si>
  <si>
    <t>PCB Standoff (#6-32x1")</t>
  </si>
  <si>
    <t>PCB Standoff Screws (#6-32x1/2")</t>
  </si>
  <si>
    <t>91737A109</t>
  </si>
  <si>
    <t>https://www.mcmaster.com/#91737a109/=1al20rw</t>
  </si>
  <si>
    <t>94017A200</t>
  </si>
  <si>
    <t>PCB Standoff Screws (M3x4mm)</t>
  </si>
  <si>
    <t>https://www.mcmaster.com/#94017a200/=1al21l0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</si>
</sst>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[$£-809]#,##0.00;[Red]\-[$£-8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8" fontId="0" fillId="0" borderId="1" xfId="0" applyNumberFormat="1" applyBorder="1"/>
    <xf numFmtId="0" fontId="0" fillId="0" borderId="1" xfId="0" applyNumberFormat="1" applyBorder="1"/>
    <xf numFmtId="0" fontId="0" fillId="0" borderId="1" xfId="0" applyFill="1" applyBorder="1" applyAlignment="1">
      <alignment wrapText="1"/>
    </xf>
    <xf numFmtId="8" fontId="0" fillId="0" borderId="1" xfId="0" applyNumberFormat="1" applyBorder="1" applyAlignment="1">
      <alignment horizontal="right"/>
    </xf>
    <xf numFmtId="12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8" fontId="0" fillId="0" borderId="1" xfId="0" applyNumberFormat="1" applyFill="1" applyBorder="1"/>
    <xf numFmtId="0" fontId="0" fillId="0" borderId="1" xfId="0" applyNumberFormat="1" applyFill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8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/>
    <xf numFmtId="8" fontId="1" fillId="0" borderId="2" xfId="0" applyNumberFormat="1" applyFont="1" applyBorder="1"/>
    <xf numFmtId="0" fontId="0" fillId="2" borderId="1" xfId="0" applyNumberFormat="1" applyFill="1" applyBorder="1"/>
    <xf numFmtId="0" fontId="0" fillId="3" borderId="1" xfId="0" applyFill="1" applyBorder="1"/>
    <xf numFmtId="0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wrapText="1"/>
    </xf>
    <xf numFmtId="8" fontId="0" fillId="0" borderId="1" xfId="0" applyNumberFormat="1" applyBorder="1" applyAlignment="1"/>
    <xf numFmtId="0" fontId="0" fillId="0" borderId="1" xfId="0" applyBorder="1" applyAlignment="1"/>
    <xf numFmtId="12" fontId="0" fillId="0" borderId="1" xfId="0" applyNumberFormat="1" applyBorder="1" applyAlignment="1"/>
    <xf numFmtId="164" fontId="0" fillId="0" borderId="1" xfId="0" applyNumberFormat="1" applyBorder="1" applyAlignment="1"/>
    <xf numFmtId="8" fontId="0" fillId="3" borderId="1" xfId="0" applyNumberFormat="1" applyFill="1" applyBorder="1" applyAlignment="1"/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workbookViewId="0">
      <selection activeCell="K14" sqref="K14"/>
    </sheetView>
  </sheetViews>
  <sheetFormatPr defaultRowHeight="15" x14ac:dyDescent="0.25"/>
  <cols>
    <col min="2" max="2" width="37.5703125" style="2" bestFit="1" customWidth="1"/>
    <col min="3" max="3" width="24.5703125" bestFit="1" customWidth="1"/>
    <col min="4" max="4" width="14.140625" bestFit="1" customWidth="1"/>
    <col min="5" max="5" width="15.7109375" bestFit="1" customWidth="1"/>
    <col min="6" max="6" width="53.5703125" customWidth="1"/>
    <col min="7" max="7" width="8.28515625" bestFit="1" customWidth="1"/>
    <col min="8" max="9" width="7.5703125" style="3" bestFit="1" customWidth="1"/>
    <col min="10" max="10" width="8.28515625" bestFit="1" customWidth="1"/>
    <col min="11" max="11" width="43" style="2" bestFit="1" customWidth="1"/>
  </cols>
  <sheetData>
    <row r="2" spans="2:11" s="4" customFormat="1" ht="30" x14ac:dyDescent="0.25">
      <c r="B2" s="6" t="s">
        <v>248</v>
      </c>
      <c r="C2" s="7" t="s">
        <v>16</v>
      </c>
      <c r="D2" s="7" t="s">
        <v>0</v>
      </c>
      <c r="E2" s="7" t="s">
        <v>4</v>
      </c>
      <c r="F2" s="7" t="s">
        <v>2</v>
      </c>
      <c r="G2" s="7" t="s">
        <v>1</v>
      </c>
      <c r="H2" s="6" t="s">
        <v>43</v>
      </c>
      <c r="I2" s="6" t="s">
        <v>48</v>
      </c>
      <c r="J2" s="6" t="s">
        <v>47</v>
      </c>
      <c r="K2" s="7" t="s">
        <v>7</v>
      </c>
    </row>
    <row r="3" spans="2:11" ht="30" x14ac:dyDescent="0.25">
      <c r="B3" s="8" t="s">
        <v>166</v>
      </c>
      <c r="C3" s="8" t="s">
        <v>165</v>
      </c>
      <c r="D3" s="9" t="s">
        <v>13</v>
      </c>
      <c r="E3" t="s">
        <v>164</v>
      </c>
      <c r="F3" s="9" t="s">
        <v>167</v>
      </c>
      <c r="G3" s="10">
        <v>4.4000000000000004</v>
      </c>
      <c r="H3" s="11">
        <v>1</v>
      </c>
      <c r="I3" s="11">
        <v>2</v>
      </c>
      <c r="J3" s="10">
        <f t="shared" ref="J3:J22" si="0">G3/H3*I3</f>
        <v>8.8000000000000007</v>
      </c>
      <c r="K3" s="8"/>
    </row>
    <row r="4" spans="2:11" ht="45" x14ac:dyDescent="0.25">
      <c r="B4" s="8" t="s">
        <v>45</v>
      </c>
      <c r="C4" s="8" t="s">
        <v>139</v>
      </c>
      <c r="D4" s="9" t="s">
        <v>13</v>
      </c>
      <c r="E4" s="9" t="s">
        <v>46</v>
      </c>
      <c r="F4" s="9" t="s">
        <v>44</v>
      </c>
      <c r="G4" s="10">
        <v>6.42</v>
      </c>
      <c r="H4" s="11">
        <v>100</v>
      </c>
      <c r="I4" s="11">
        <v>6</v>
      </c>
      <c r="J4" s="10">
        <f t="shared" si="0"/>
        <v>0.38519999999999999</v>
      </c>
      <c r="K4" s="8"/>
    </row>
    <row r="5" spans="2:11" ht="45" x14ac:dyDescent="0.25">
      <c r="B5" s="8" t="s">
        <v>138</v>
      </c>
      <c r="C5" s="8" t="s">
        <v>140</v>
      </c>
      <c r="D5" s="9" t="s">
        <v>13</v>
      </c>
      <c r="E5" s="9" t="s">
        <v>137</v>
      </c>
      <c r="F5" s="9" t="s">
        <v>136</v>
      </c>
      <c r="G5" s="10">
        <v>5.93</v>
      </c>
      <c r="H5" s="11">
        <v>100</v>
      </c>
      <c r="I5" s="11">
        <v>4</v>
      </c>
      <c r="J5" s="10">
        <f t="shared" si="0"/>
        <v>0.23719999999999999</v>
      </c>
      <c r="K5" s="8"/>
    </row>
    <row r="6" spans="2:11" ht="30" x14ac:dyDescent="0.25">
      <c r="B6" s="8" t="s">
        <v>148</v>
      </c>
      <c r="C6" s="8" t="s">
        <v>144</v>
      </c>
      <c r="D6" s="9" t="s">
        <v>13</v>
      </c>
      <c r="E6" t="s">
        <v>149</v>
      </c>
      <c r="F6" s="9" t="s">
        <v>151</v>
      </c>
      <c r="G6" s="10">
        <v>7.45</v>
      </c>
      <c r="H6" s="11">
        <v>100</v>
      </c>
      <c r="I6" s="25">
        <v>22</v>
      </c>
      <c r="J6" s="10">
        <f t="shared" si="0"/>
        <v>1.639</v>
      </c>
      <c r="K6" s="8" t="s">
        <v>150</v>
      </c>
    </row>
    <row r="7" spans="2:11" ht="30" x14ac:dyDescent="0.25">
      <c r="B7" s="8" t="s">
        <v>38</v>
      </c>
      <c r="C7" s="8" t="s">
        <v>142</v>
      </c>
      <c r="D7" s="9" t="s">
        <v>13</v>
      </c>
      <c r="E7" s="9" t="s">
        <v>39</v>
      </c>
      <c r="F7" s="9" t="s">
        <v>37</v>
      </c>
      <c r="G7" s="10">
        <v>4.57</v>
      </c>
      <c r="H7" s="11">
        <v>100</v>
      </c>
      <c r="I7" s="25">
        <v>14</v>
      </c>
      <c r="J7" s="10">
        <f t="shared" si="0"/>
        <v>0.63980000000000004</v>
      </c>
      <c r="K7" s="8"/>
    </row>
    <row r="8" spans="2:11" ht="30" x14ac:dyDescent="0.25">
      <c r="B8" s="8" t="s">
        <v>34</v>
      </c>
      <c r="C8" s="8" t="s">
        <v>143</v>
      </c>
      <c r="D8" s="9" t="s">
        <v>13</v>
      </c>
      <c r="E8" s="9" t="s">
        <v>35</v>
      </c>
      <c r="F8" s="9" t="s">
        <v>33</v>
      </c>
      <c r="G8" s="10">
        <v>7.21</v>
      </c>
      <c r="H8" s="11">
        <v>100</v>
      </c>
      <c r="I8" s="25">
        <v>14</v>
      </c>
      <c r="J8" s="10">
        <f t="shared" si="0"/>
        <v>1.0093999999999999</v>
      </c>
      <c r="K8" s="8"/>
    </row>
    <row r="9" spans="2:11" ht="45" x14ac:dyDescent="0.25">
      <c r="B9" s="8" t="s">
        <v>133</v>
      </c>
      <c r="C9" s="8" t="s">
        <v>145</v>
      </c>
      <c r="D9" s="9" t="s">
        <v>13</v>
      </c>
      <c r="E9" t="s">
        <v>135</v>
      </c>
      <c r="F9" s="9" t="s">
        <v>134</v>
      </c>
      <c r="G9" s="10">
        <v>3.82</v>
      </c>
      <c r="H9" s="11">
        <v>10</v>
      </c>
      <c r="I9" s="25">
        <v>4</v>
      </c>
      <c r="J9" s="10">
        <f t="shared" si="0"/>
        <v>1.528</v>
      </c>
      <c r="K9" s="8"/>
    </row>
    <row r="10" spans="2:11" ht="45" x14ac:dyDescent="0.25">
      <c r="B10" s="8" t="s">
        <v>36</v>
      </c>
      <c r="C10" s="8" t="s">
        <v>146</v>
      </c>
      <c r="D10" s="9" t="s">
        <v>13</v>
      </c>
      <c r="E10" s="9" t="s">
        <v>25</v>
      </c>
      <c r="F10" s="9" t="s">
        <v>24</v>
      </c>
      <c r="G10" s="10">
        <v>3.7</v>
      </c>
      <c r="H10" s="11">
        <v>10</v>
      </c>
      <c r="I10" s="25">
        <v>10</v>
      </c>
      <c r="J10" s="10">
        <f t="shared" si="0"/>
        <v>3.7</v>
      </c>
      <c r="K10" s="8"/>
    </row>
    <row r="11" spans="2:11" ht="30" x14ac:dyDescent="0.25">
      <c r="B11" s="8" t="s">
        <v>30</v>
      </c>
      <c r="C11" s="8" t="s">
        <v>147</v>
      </c>
      <c r="D11" s="9" t="s">
        <v>13</v>
      </c>
      <c r="E11" s="9" t="s">
        <v>29</v>
      </c>
      <c r="F11" s="9" t="s">
        <v>28</v>
      </c>
      <c r="G11" s="10">
        <v>2.63</v>
      </c>
      <c r="H11" s="11">
        <v>100</v>
      </c>
      <c r="I11" s="11">
        <v>1</v>
      </c>
      <c r="J11" s="10">
        <f t="shared" si="0"/>
        <v>2.63E-2</v>
      </c>
      <c r="K11" s="8"/>
    </row>
    <row r="12" spans="2:11" ht="45" x14ac:dyDescent="0.25">
      <c r="B12" s="8" t="s">
        <v>31</v>
      </c>
      <c r="C12" s="8" t="s">
        <v>32</v>
      </c>
      <c r="D12" s="9" t="s">
        <v>13</v>
      </c>
      <c r="E12" s="9" t="s">
        <v>27</v>
      </c>
      <c r="F12" s="9" t="s">
        <v>26</v>
      </c>
      <c r="G12" s="10">
        <v>11.12</v>
      </c>
      <c r="H12" s="11">
        <v>10</v>
      </c>
      <c r="I12" s="11">
        <v>1</v>
      </c>
      <c r="J12" s="10">
        <f t="shared" si="0"/>
        <v>1.1119999999999999</v>
      </c>
      <c r="K12" s="8"/>
    </row>
    <row r="13" spans="2:11" ht="45" x14ac:dyDescent="0.25">
      <c r="B13" s="8" t="s">
        <v>40</v>
      </c>
      <c r="C13" s="8" t="s">
        <v>18</v>
      </c>
      <c r="D13" s="9" t="s">
        <v>13</v>
      </c>
      <c r="E13" s="9" t="s">
        <v>41</v>
      </c>
      <c r="F13" s="9" t="s">
        <v>42</v>
      </c>
      <c r="G13" s="10">
        <v>11.01</v>
      </c>
      <c r="H13" s="11">
        <v>1</v>
      </c>
      <c r="I13" s="11">
        <v>1</v>
      </c>
      <c r="J13" s="10">
        <f t="shared" si="0"/>
        <v>11.01</v>
      </c>
      <c r="K13" s="8"/>
    </row>
    <row r="14" spans="2:11" ht="30" x14ac:dyDescent="0.25">
      <c r="B14" s="8" t="s">
        <v>152</v>
      </c>
      <c r="C14" s="8" t="s">
        <v>153</v>
      </c>
      <c r="D14" s="9" t="s">
        <v>13</v>
      </c>
      <c r="E14" s="9" t="s">
        <v>154</v>
      </c>
      <c r="F14" s="9" t="s">
        <v>155</v>
      </c>
      <c r="G14" s="10">
        <v>5.25</v>
      </c>
      <c r="H14" s="11">
        <v>1</v>
      </c>
      <c r="I14" s="11">
        <v>2</v>
      </c>
      <c r="J14" s="10">
        <f t="shared" si="0"/>
        <v>10.5</v>
      </c>
      <c r="K14" s="8"/>
    </row>
    <row r="15" spans="2:11" ht="45" x14ac:dyDescent="0.25">
      <c r="B15" s="8" t="s">
        <v>156</v>
      </c>
      <c r="C15" s="8" t="s">
        <v>157</v>
      </c>
      <c r="D15" s="9" t="s">
        <v>13</v>
      </c>
      <c r="E15" s="9" t="s">
        <v>158</v>
      </c>
      <c r="F15" s="9" t="s">
        <v>159</v>
      </c>
      <c r="G15" s="10">
        <v>7.38</v>
      </c>
      <c r="H15" s="11">
        <v>10</v>
      </c>
      <c r="I15" s="11">
        <v>1</v>
      </c>
      <c r="J15" s="10">
        <f t="shared" si="0"/>
        <v>0.73799999999999999</v>
      </c>
      <c r="K15" s="8"/>
    </row>
    <row r="16" spans="2:11" ht="45" x14ac:dyDescent="0.25">
      <c r="B16" s="8" t="s">
        <v>173</v>
      </c>
      <c r="C16" s="8" t="s">
        <v>168</v>
      </c>
      <c r="D16" s="9" t="s">
        <v>13</v>
      </c>
      <c r="E16" t="s">
        <v>174</v>
      </c>
      <c r="F16" s="9" t="s">
        <v>175</v>
      </c>
      <c r="G16" s="10">
        <v>4.84</v>
      </c>
      <c r="H16" s="11">
        <v>3</v>
      </c>
      <c r="I16" s="11">
        <v>1</v>
      </c>
      <c r="J16" s="10">
        <f t="shared" si="0"/>
        <v>1.6133333333333333</v>
      </c>
      <c r="K16" s="8"/>
    </row>
    <row r="17" spans="2:11" ht="45" x14ac:dyDescent="0.25">
      <c r="B17" s="8" t="s">
        <v>171</v>
      </c>
      <c r="C17" s="8" t="s">
        <v>169</v>
      </c>
      <c r="D17" s="9" t="s">
        <v>13</v>
      </c>
      <c r="E17" s="9" t="s">
        <v>170</v>
      </c>
      <c r="F17" s="9" t="s">
        <v>172</v>
      </c>
      <c r="G17" s="10">
        <v>6.42</v>
      </c>
      <c r="H17" s="11">
        <v>1</v>
      </c>
      <c r="I17" s="11">
        <v>2</v>
      </c>
      <c r="J17" s="10">
        <f t="shared" si="0"/>
        <v>12.84</v>
      </c>
      <c r="K17" s="8"/>
    </row>
    <row r="18" spans="2:11" ht="45" x14ac:dyDescent="0.25">
      <c r="B18" s="8" t="s">
        <v>177</v>
      </c>
      <c r="C18" s="8" t="s">
        <v>176</v>
      </c>
      <c r="D18" s="9" t="s">
        <v>13</v>
      </c>
      <c r="E18" s="9" t="s">
        <v>178</v>
      </c>
      <c r="F18" s="9" t="s">
        <v>179</v>
      </c>
      <c r="G18" s="10">
        <v>6.21</v>
      </c>
      <c r="H18" s="11">
        <v>1</v>
      </c>
      <c r="I18" s="11">
        <v>1</v>
      </c>
      <c r="J18" s="10">
        <f t="shared" si="0"/>
        <v>6.21</v>
      </c>
      <c r="K18" s="8"/>
    </row>
    <row r="19" spans="2:11" ht="30" x14ac:dyDescent="0.25">
      <c r="B19" s="8" t="s">
        <v>183</v>
      </c>
      <c r="C19" s="8" t="s">
        <v>161</v>
      </c>
      <c r="D19" s="9" t="s">
        <v>13</v>
      </c>
      <c r="E19" s="9" t="s">
        <v>184</v>
      </c>
      <c r="F19" s="9" t="s">
        <v>185</v>
      </c>
      <c r="G19" s="10">
        <v>9.34</v>
      </c>
      <c r="H19" s="11">
        <v>10</v>
      </c>
      <c r="I19" s="11">
        <v>1</v>
      </c>
      <c r="J19" s="10">
        <f t="shared" si="0"/>
        <v>0.93399999999999994</v>
      </c>
      <c r="K19" s="8"/>
    </row>
    <row r="20" spans="2:11" ht="30" x14ac:dyDescent="0.25">
      <c r="B20" s="8" t="s">
        <v>182</v>
      </c>
      <c r="C20" s="8" t="s">
        <v>162</v>
      </c>
      <c r="D20" s="9" t="s">
        <v>13</v>
      </c>
      <c r="E20" s="9" t="s">
        <v>186</v>
      </c>
      <c r="F20" s="9" t="s">
        <v>187</v>
      </c>
      <c r="G20" s="10">
        <v>10.14</v>
      </c>
      <c r="H20" s="11">
        <v>25</v>
      </c>
      <c r="I20" s="11">
        <v>1</v>
      </c>
      <c r="J20" s="10">
        <f t="shared" si="0"/>
        <v>0.40560000000000002</v>
      </c>
      <c r="K20" s="8"/>
    </row>
    <row r="21" spans="2:11" s="16" customFormat="1" x14ac:dyDescent="0.25">
      <c r="B21" s="12" t="s">
        <v>181</v>
      </c>
      <c r="C21" s="12" t="s">
        <v>160</v>
      </c>
      <c r="D21" s="15" t="s">
        <v>13</v>
      </c>
      <c r="E21" s="15" t="s">
        <v>188</v>
      </c>
      <c r="F21" s="15" t="s">
        <v>189</v>
      </c>
      <c r="G21" s="17">
        <v>6.8</v>
      </c>
      <c r="H21" s="18">
        <v>100</v>
      </c>
      <c r="I21" s="18">
        <v>2</v>
      </c>
      <c r="J21" s="17">
        <f t="shared" si="0"/>
        <v>0.13600000000000001</v>
      </c>
      <c r="K21" s="12"/>
    </row>
    <row r="22" spans="2:11" ht="30" x14ac:dyDescent="0.25">
      <c r="B22" s="8" t="s">
        <v>180</v>
      </c>
      <c r="C22" s="8" t="s">
        <v>163</v>
      </c>
      <c r="D22" s="9" t="s">
        <v>13</v>
      </c>
      <c r="E22" s="9" t="s">
        <v>190</v>
      </c>
      <c r="F22" s="9" t="s">
        <v>191</v>
      </c>
      <c r="G22" s="9">
        <v>5.61</v>
      </c>
      <c r="H22" s="11">
        <v>100</v>
      </c>
      <c r="I22" s="11">
        <v>3</v>
      </c>
      <c r="J22" s="10">
        <f t="shared" si="0"/>
        <v>0.16830000000000001</v>
      </c>
      <c r="K22" s="8"/>
    </row>
    <row r="23" spans="2:11" ht="30" x14ac:dyDescent="0.25">
      <c r="B23" s="8" t="s">
        <v>222</v>
      </c>
      <c r="C23" s="8" t="s">
        <v>223</v>
      </c>
      <c r="D23" s="9" t="s">
        <v>13</v>
      </c>
      <c r="E23" s="9" t="s">
        <v>224</v>
      </c>
      <c r="F23" s="9" t="s">
        <v>225</v>
      </c>
      <c r="G23" s="10">
        <v>8.36</v>
      </c>
      <c r="H23" s="11">
        <v>10</v>
      </c>
      <c r="I23" s="11">
        <v>4</v>
      </c>
      <c r="J23" s="10">
        <f t="shared" ref="J23:J24" si="1">G23/H23*I23</f>
        <v>3.3439999999999999</v>
      </c>
      <c r="K23" s="8"/>
    </row>
    <row r="24" spans="2:11" ht="30" x14ac:dyDescent="0.25">
      <c r="B24" s="8" t="s">
        <v>228</v>
      </c>
      <c r="C24" s="8" t="s">
        <v>227</v>
      </c>
      <c r="D24" s="9" t="s">
        <v>13</v>
      </c>
      <c r="E24" s="9" t="s">
        <v>226</v>
      </c>
      <c r="F24" s="9"/>
      <c r="G24" s="10">
        <v>8.19</v>
      </c>
      <c r="H24" s="11">
        <v>25</v>
      </c>
      <c r="I24" s="11">
        <v>8</v>
      </c>
      <c r="J24" s="10">
        <f t="shared" si="1"/>
        <v>2.6208</v>
      </c>
      <c r="K24" s="8"/>
    </row>
    <row r="25" spans="2:11" x14ac:dyDescent="0.25">
      <c r="J25" s="1">
        <f>SUM(J3:J24)</f>
        <v>69.59693333333334</v>
      </c>
    </row>
    <row r="29" spans="2:11" x14ac:dyDescent="0.25">
      <c r="G29" s="1"/>
      <c r="J29" s="1"/>
    </row>
    <row r="30" spans="2:11" x14ac:dyDescent="0.25">
      <c r="G30" s="1"/>
      <c r="J3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B75" sqref="B75"/>
    </sheetView>
  </sheetViews>
  <sheetFormatPr defaultRowHeight="15" x14ac:dyDescent="0.25"/>
  <cols>
    <col min="2" max="2" width="51.5703125" bestFit="1" customWidth="1"/>
    <col min="3" max="3" width="10.85546875" customWidth="1"/>
    <col min="4" max="4" width="33" style="4" customWidth="1"/>
    <col min="5" max="5" width="31.28515625" bestFit="1" customWidth="1"/>
    <col min="6" max="6" width="14.140625" bestFit="1" customWidth="1"/>
    <col min="7" max="7" width="22.7109375" customWidth="1"/>
    <col min="8" max="8" width="28.85546875" customWidth="1"/>
    <col min="9" max="9" width="18.7109375" customWidth="1"/>
    <col min="10" max="10" width="44.28515625" customWidth="1"/>
  </cols>
  <sheetData>
    <row r="2" spans="2:10" s="4" customFormat="1" ht="30" x14ac:dyDescent="0.25">
      <c r="B2" s="6" t="s">
        <v>247</v>
      </c>
      <c r="C2" s="6" t="s">
        <v>48</v>
      </c>
      <c r="D2" s="6" t="s">
        <v>248</v>
      </c>
      <c r="E2" s="7" t="s">
        <v>16</v>
      </c>
      <c r="F2" s="7" t="s">
        <v>0</v>
      </c>
      <c r="G2" s="7" t="s">
        <v>4</v>
      </c>
      <c r="H2" s="7" t="s">
        <v>2</v>
      </c>
      <c r="I2" s="7" t="s">
        <v>259</v>
      </c>
      <c r="J2" s="7" t="s">
        <v>7</v>
      </c>
    </row>
    <row r="3" spans="2:10" x14ac:dyDescent="0.25">
      <c r="B3" s="9" t="s">
        <v>231</v>
      </c>
      <c r="C3" s="27">
        <v>1</v>
      </c>
      <c r="D3" s="8" t="s">
        <v>101</v>
      </c>
      <c r="E3" s="9" t="s">
        <v>17</v>
      </c>
      <c r="F3" s="9" t="s">
        <v>3</v>
      </c>
      <c r="G3" s="9" t="s">
        <v>8</v>
      </c>
      <c r="H3" s="9" t="s">
        <v>6</v>
      </c>
      <c r="I3" s="28" t="s">
        <v>249</v>
      </c>
      <c r="J3" s="28" t="s">
        <v>249</v>
      </c>
    </row>
    <row r="4" spans="2:10" ht="45" x14ac:dyDescent="0.25">
      <c r="B4" s="9" t="s">
        <v>238</v>
      </c>
      <c r="C4" s="27">
        <v>1</v>
      </c>
      <c r="D4" s="8" t="s">
        <v>12</v>
      </c>
      <c r="E4" s="9" t="s">
        <v>19</v>
      </c>
      <c r="F4" s="9" t="s">
        <v>13</v>
      </c>
      <c r="G4" s="9" t="s">
        <v>14</v>
      </c>
      <c r="H4" s="9" t="s">
        <v>11</v>
      </c>
      <c r="I4" s="28" t="s">
        <v>249</v>
      </c>
      <c r="J4" s="28" t="s">
        <v>15</v>
      </c>
    </row>
    <row r="5" spans="2:10" x14ac:dyDescent="0.25">
      <c r="B5" s="9" t="s">
        <v>244</v>
      </c>
      <c r="C5" s="27">
        <v>1</v>
      </c>
      <c r="D5" s="8" t="s">
        <v>192</v>
      </c>
      <c r="E5" s="9" t="s">
        <v>141</v>
      </c>
      <c r="F5" s="9" t="s">
        <v>13</v>
      </c>
      <c r="G5" s="9" t="s">
        <v>196</v>
      </c>
      <c r="H5" s="9" t="s">
        <v>194</v>
      </c>
      <c r="I5" s="28" t="s">
        <v>249</v>
      </c>
      <c r="J5" s="28" t="s">
        <v>249</v>
      </c>
    </row>
    <row r="6" spans="2:10" x14ac:dyDescent="0.25">
      <c r="B6" s="9" t="s">
        <v>243</v>
      </c>
      <c r="C6" s="27">
        <v>1</v>
      </c>
      <c r="D6" s="8" t="s">
        <v>192</v>
      </c>
      <c r="E6" s="9" t="s">
        <v>141</v>
      </c>
      <c r="F6" s="9" t="s">
        <v>13</v>
      </c>
      <c r="G6" s="9" t="s">
        <v>196</v>
      </c>
      <c r="H6" s="9" t="s">
        <v>194</v>
      </c>
      <c r="I6" s="28" t="s">
        <v>249</v>
      </c>
      <c r="J6" s="28" t="s">
        <v>249</v>
      </c>
    </row>
    <row r="7" spans="2:10" x14ac:dyDescent="0.25">
      <c r="B7" s="9" t="s">
        <v>237</v>
      </c>
      <c r="C7" s="27">
        <v>1</v>
      </c>
      <c r="D7" s="8" t="s">
        <v>192</v>
      </c>
      <c r="E7" s="9" t="s">
        <v>141</v>
      </c>
      <c r="F7" s="9" t="s">
        <v>13</v>
      </c>
      <c r="G7" s="9" t="s">
        <v>196</v>
      </c>
      <c r="H7" s="9" t="s">
        <v>194</v>
      </c>
      <c r="I7" s="28" t="s">
        <v>249</v>
      </c>
      <c r="J7" s="28" t="s">
        <v>249</v>
      </c>
    </row>
    <row r="8" spans="2:10" x14ac:dyDescent="0.25">
      <c r="B8" s="9" t="s">
        <v>241</v>
      </c>
      <c r="C8" s="27">
        <v>1</v>
      </c>
      <c r="D8" s="8" t="s">
        <v>192</v>
      </c>
      <c r="E8" s="9" t="s">
        <v>141</v>
      </c>
      <c r="F8" s="9" t="s">
        <v>13</v>
      </c>
      <c r="G8" s="9" t="s">
        <v>196</v>
      </c>
      <c r="H8" s="9" t="s">
        <v>194</v>
      </c>
      <c r="I8" s="28" t="s">
        <v>249</v>
      </c>
      <c r="J8" s="28" t="s">
        <v>249</v>
      </c>
    </row>
    <row r="9" spans="2:10" x14ac:dyDescent="0.25">
      <c r="B9" s="9" t="s">
        <v>242</v>
      </c>
      <c r="C9" s="27">
        <v>2</v>
      </c>
      <c r="D9" s="8" t="s">
        <v>192</v>
      </c>
      <c r="E9" s="9" t="s">
        <v>141</v>
      </c>
      <c r="F9" s="9" t="s">
        <v>13</v>
      </c>
      <c r="G9" s="9" t="s">
        <v>196</v>
      </c>
      <c r="H9" s="9" t="s">
        <v>194</v>
      </c>
      <c r="I9" s="28" t="s">
        <v>249</v>
      </c>
      <c r="J9" s="28" t="s">
        <v>249</v>
      </c>
    </row>
    <row r="10" spans="2:10" x14ac:dyDescent="0.25">
      <c r="B10" s="9" t="s">
        <v>244</v>
      </c>
      <c r="C10" s="27">
        <v>1</v>
      </c>
      <c r="D10" s="8" t="s">
        <v>192</v>
      </c>
      <c r="E10" s="9" t="s">
        <v>141</v>
      </c>
      <c r="F10" s="9" t="s">
        <v>13</v>
      </c>
      <c r="G10" s="9" t="s">
        <v>196</v>
      </c>
      <c r="H10" s="9" t="s">
        <v>194</v>
      </c>
      <c r="I10" s="28" t="s">
        <v>249</v>
      </c>
      <c r="J10" s="28" t="s">
        <v>249</v>
      </c>
    </row>
    <row r="11" spans="2:10" ht="30" x14ac:dyDescent="0.25">
      <c r="B11" s="9" t="s">
        <v>239</v>
      </c>
      <c r="C11" s="27">
        <v>2</v>
      </c>
      <c r="D11" s="8" t="s">
        <v>130</v>
      </c>
      <c r="E11" s="9" t="s">
        <v>141</v>
      </c>
      <c r="F11" s="9" t="s">
        <v>13</v>
      </c>
      <c r="G11" s="9" t="s">
        <v>132</v>
      </c>
      <c r="H11" s="9" t="s">
        <v>131</v>
      </c>
      <c r="I11" s="28" t="s">
        <v>249</v>
      </c>
      <c r="J11" s="28" t="s">
        <v>249</v>
      </c>
    </row>
    <row r="12" spans="2:10" ht="30" x14ac:dyDescent="0.25">
      <c r="B12" s="9" t="s">
        <v>240</v>
      </c>
      <c r="C12" s="27">
        <v>2</v>
      </c>
      <c r="D12" s="8" t="s">
        <v>130</v>
      </c>
      <c r="E12" s="9" t="s">
        <v>141</v>
      </c>
      <c r="F12" s="9" t="s">
        <v>13</v>
      </c>
      <c r="G12" s="9" t="s">
        <v>132</v>
      </c>
      <c r="H12" s="9" t="s">
        <v>131</v>
      </c>
      <c r="I12" s="28" t="s">
        <v>249</v>
      </c>
      <c r="J12" s="28" t="s">
        <v>249</v>
      </c>
    </row>
    <row r="13" spans="2:10" x14ac:dyDescent="0.25">
      <c r="B13" s="9" t="s">
        <v>232</v>
      </c>
      <c r="C13" s="27">
        <v>1</v>
      </c>
      <c r="D13" s="8" t="s">
        <v>193</v>
      </c>
      <c r="E13" s="9" t="s">
        <v>141</v>
      </c>
      <c r="F13" s="9" t="s">
        <v>13</v>
      </c>
      <c r="G13" s="9" t="s">
        <v>195</v>
      </c>
      <c r="H13" s="9" t="s">
        <v>195</v>
      </c>
      <c r="I13" s="28" t="s">
        <v>249</v>
      </c>
      <c r="J13" s="28" t="s">
        <v>249</v>
      </c>
    </row>
    <row r="14" spans="2:10" ht="45" x14ac:dyDescent="0.25">
      <c r="B14" s="9" t="s">
        <v>234</v>
      </c>
      <c r="C14" s="27">
        <v>1</v>
      </c>
      <c r="D14" s="8" t="s">
        <v>257</v>
      </c>
      <c r="E14" s="8" t="s">
        <v>252</v>
      </c>
      <c r="F14" s="9" t="s">
        <v>233</v>
      </c>
      <c r="G14" s="9" t="s">
        <v>258</v>
      </c>
      <c r="H14" s="9" t="s">
        <v>10</v>
      </c>
      <c r="I14" s="28" t="s">
        <v>249</v>
      </c>
      <c r="J14" s="9" t="s">
        <v>9</v>
      </c>
    </row>
    <row r="15" spans="2:10" x14ac:dyDescent="0.25">
      <c r="B15" s="9" t="s">
        <v>235</v>
      </c>
      <c r="C15" s="27">
        <v>2</v>
      </c>
      <c r="D15" s="8"/>
      <c r="E15" s="9"/>
      <c r="F15" s="9"/>
      <c r="G15" s="9"/>
      <c r="H15" s="9"/>
      <c r="I15" s="28" t="s">
        <v>249</v>
      </c>
      <c r="J15" s="28" t="s">
        <v>249</v>
      </c>
    </row>
    <row r="16" spans="2:10" x14ac:dyDescent="0.25">
      <c r="B16" s="9" t="s">
        <v>230</v>
      </c>
      <c r="C16" s="27">
        <v>1</v>
      </c>
      <c r="D16" s="8"/>
      <c r="E16" s="9"/>
      <c r="F16" s="9"/>
      <c r="G16" s="9"/>
      <c r="H16" s="9"/>
      <c r="I16" s="28" t="s">
        <v>249</v>
      </c>
      <c r="J16" s="28" t="s">
        <v>249</v>
      </c>
    </row>
    <row r="17" spans="2:10" x14ac:dyDescent="0.25">
      <c r="B17" s="9" t="s">
        <v>236</v>
      </c>
      <c r="C17" s="27">
        <v>1</v>
      </c>
      <c r="D17" s="8"/>
      <c r="E17" s="9"/>
      <c r="F17" s="9"/>
      <c r="G17" s="9"/>
      <c r="H17" s="9"/>
      <c r="I17" s="28" t="s">
        <v>249</v>
      </c>
      <c r="J17" s="28" t="s">
        <v>249</v>
      </c>
    </row>
    <row r="18" spans="2:10" ht="30" x14ac:dyDescent="0.25">
      <c r="B18" s="9" t="s">
        <v>246</v>
      </c>
      <c r="C18" s="27">
        <v>2</v>
      </c>
      <c r="D18" s="8" t="s">
        <v>256</v>
      </c>
      <c r="E18" s="8" t="s">
        <v>255</v>
      </c>
      <c r="F18" s="9" t="s">
        <v>245</v>
      </c>
      <c r="G18" s="9" t="s">
        <v>254</v>
      </c>
      <c r="H18" s="9" t="s">
        <v>253</v>
      </c>
      <c r="I18" s="28" t="s">
        <v>249</v>
      </c>
      <c r="J18" s="28" t="s">
        <v>249</v>
      </c>
    </row>
    <row r="19" spans="2:10" x14ac:dyDescent="0.25">
      <c r="I19">
        <f>SUM(I3:I18)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workbookViewId="0">
      <selection activeCell="J17" sqref="J17"/>
    </sheetView>
  </sheetViews>
  <sheetFormatPr defaultRowHeight="15" x14ac:dyDescent="0.25"/>
  <cols>
    <col min="2" max="2" width="32.7109375" customWidth="1"/>
    <col min="3" max="3" width="22.28515625" bestFit="1" customWidth="1"/>
    <col min="4" max="4" width="20" customWidth="1"/>
    <col min="5" max="5" width="15.7109375" bestFit="1" customWidth="1"/>
    <col min="6" max="6" width="39" customWidth="1"/>
    <col min="7" max="7" width="8.7109375" customWidth="1"/>
    <col min="8" max="9" width="7.5703125" bestFit="1" customWidth="1"/>
    <col min="10" max="10" width="8.85546875" customWidth="1"/>
    <col min="11" max="11" width="90.5703125" bestFit="1" customWidth="1"/>
  </cols>
  <sheetData>
    <row r="2" spans="2:11" s="4" customFormat="1" ht="30" x14ac:dyDescent="0.25">
      <c r="B2" s="6" t="s">
        <v>5</v>
      </c>
      <c r="C2" s="7" t="s">
        <v>16</v>
      </c>
      <c r="D2" s="7" t="s">
        <v>0</v>
      </c>
      <c r="E2" s="7" t="s">
        <v>4</v>
      </c>
      <c r="F2" s="7" t="s">
        <v>2</v>
      </c>
      <c r="G2" s="7" t="s">
        <v>1</v>
      </c>
      <c r="H2" s="6" t="s">
        <v>43</v>
      </c>
      <c r="I2" s="6" t="s">
        <v>48</v>
      </c>
      <c r="J2" s="6" t="s">
        <v>47</v>
      </c>
      <c r="K2" s="7" t="s">
        <v>7</v>
      </c>
    </row>
    <row r="3" spans="2:11" x14ac:dyDescent="0.25">
      <c r="B3" s="8" t="s">
        <v>56</v>
      </c>
      <c r="C3" s="9" t="s">
        <v>57</v>
      </c>
      <c r="D3" s="9" t="s">
        <v>58</v>
      </c>
      <c r="E3" s="9" t="s">
        <v>60</v>
      </c>
      <c r="F3" s="9" t="s">
        <v>59</v>
      </c>
      <c r="G3" s="13">
        <v>249.95</v>
      </c>
      <c r="H3" s="11">
        <v>1</v>
      </c>
      <c r="I3" s="11">
        <v>1</v>
      </c>
      <c r="J3" s="10">
        <f>G3/H3*I3</f>
        <v>249.95</v>
      </c>
      <c r="K3" s="9" t="s">
        <v>66</v>
      </c>
    </row>
    <row r="4" spans="2:11" x14ac:dyDescent="0.25">
      <c r="B4" s="8" t="s">
        <v>65</v>
      </c>
      <c r="C4" s="9" t="s">
        <v>64</v>
      </c>
      <c r="D4" s="9" t="s">
        <v>63</v>
      </c>
      <c r="E4" s="9" t="s">
        <v>62</v>
      </c>
      <c r="F4" s="9" t="s">
        <v>61</v>
      </c>
      <c r="G4" s="13">
        <v>61.54</v>
      </c>
      <c r="H4" s="11">
        <v>1</v>
      </c>
      <c r="I4" s="11">
        <v>1</v>
      </c>
      <c r="J4" s="10">
        <f>G4/H4*I4</f>
        <v>61.54</v>
      </c>
      <c r="K4" s="9" t="s">
        <v>251</v>
      </c>
    </row>
    <row r="5" spans="2:11" x14ac:dyDescent="0.25">
      <c r="B5" s="8" t="s">
        <v>68</v>
      </c>
      <c r="C5" s="9" t="s">
        <v>69</v>
      </c>
      <c r="D5" s="9" t="s">
        <v>70</v>
      </c>
      <c r="E5" s="9" t="s">
        <v>67</v>
      </c>
      <c r="F5" s="9" t="s">
        <v>71</v>
      </c>
      <c r="G5" s="13">
        <v>24.95</v>
      </c>
      <c r="H5" s="11">
        <v>1</v>
      </c>
      <c r="I5" s="11">
        <v>1</v>
      </c>
      <c r="J5" s="10">
        <f>G5/H5*I5</f>
        <v>24.95</v>
      </c>
      <c r="K5" s="9" t="s">
        <v>73</v>
      </c>
    </row>
    <row r="6" spans="2:11" x14ac:dyDescent="0.25">
      <c r="B6" s="8" t="s">
        <v>74</v>
      </c>
      <c r="C6" s="9" t="s">
        <v>72</v>
      </c>
      <c r="D6" s="9" t="s">
        <v>77</v>
      </c>
      <c r="E6" s="9" t="s">
        <v>76</v>
      </c>
      <c r="F6" s="9" t="s">
        <v>75</v>
      </c>
      <c r="G6" s="13">
        <v>12.95</v>
      </c>
      <c r="H6" s="11">
        <v>1</v>
      </c>
      <c r="I6" s="11">
        <v>1</v>
      </c>
      <c r="J6" s="10">
        <f>G6/H6*I6</f>
        <v>12.95</v>
      </c>
      <c r="K6" s="9"/>
    </row>
    <row r="7" spans="2:11" x14ac:dyDescent="0.25">
      <c r="B7" s="12" t="s">
        <v>270</v>
      </c>
      <c r="C7" s="9" t="s">
        <v>266</v>
      </c>
      <c r="D7" s="9" t="s">
        <v>13</v>
      </c>
      <c r="E7" s="9" t="s">
        <v>268</v>
      </c>
      <c r="F7" s="9" t="s">
        <v>269</v>
      </c>
      <c r="G7" s="13">
        <v>0.96</v>
      </c>
      <c r="H7" s="11">
        <v>1</v>
      </c>
      <c r="I7" s="11">
        <v>1</v>
      </c>
      <c r="J7" s="10">
        <f>G7/H7*I7</f>
        <v>0.96</v>
      </c>
      <c r="K7" s="9"/>
    </row>
    <row r="8" spans="2:11" x14ac:dyDescent="0.25">
      <c r="B8" s="12" t="s">
        <v>283</v>
      </c>
      <c r="C8" s="9" t="s">
        <v>266</v>
      </c>
      <c r="D8" s="9" t="s">
        <v>13</v>
      </c>
      <c r="E8" t="s">
        <v>282</v>
      </c>
      <c r="F8" t="s">
        <v>284</v>
      </c>
      <c r="G8" s="13">
        <v>9.68</v>
      </c>
      <c r="H8" s="9">
        <v>50</v>
      </c>
      <c r="I8" s="9">
        <v>2</v>
      </c>
      <c r="J8" s="10">
        <f t="shared" ref="J8:J12" si="0">G8/H8*I8</f>
        <v>0.38719999999999999</v>
      </c>
      <c r="K8" s="9"/>
    </row>
    <row r="9" spans="2:11" x14ac:dyDescent="0.25">
      <c r="B9" s="12" t="s">
        <v>276</v>
      </c>
      <c r="C9" s="9" t="s">
        <v>266</v>
      </c>
      <c r="D9" s="9" t="s">
        <v>13</v>
      </c>
      <c r="E9" s="9" t="s">
        <v>273</v>
      </c>
      <c r="F9" s="9" t="s">
        <v>275</v>
      </c>
      <c r="G9" s="13">
        <v>2.74</v>
      </c>
      <c r="H9" s="9">
        <v>100</v>
      </c>
      <c r="I9" s="9">
        <v>8</v>
      </c>
      <c r="J9" s="10">
        <f t="shared" ref="J9" si="1">G9/H9*I9</f>
        <v>0.21920000000000001</v>
      </c>
      <c r="K9" s="9"/>
    </row>
    <row r="10" spans="2:11" x14ac:dyDescent="0.25">
      <c r="B10" s="12" t="s">
        <v>278</v>
      </c>
      <c r="C10" s="9" t="s">
        <v>267</v>
      </c>
      <c r="D10" s="9" t="s">
        <v>13</v>
      </c>
      <c r="E10" s="9" t="s">
        <v>272</v>
      </c>
      <c r="F10" s="9" t="s">
        <v>271</v>
      </c>
      <c r="G10" s="13">
        <v>2.36</v>
      </c>
      <c r="H10" s="9">
        <v>1</v>
      </c>
      <c r="I10" s="9">
        <v>4</v>
      </c>
      <c r="J10" s="10">
        <f t="shared" si="0"/>
        <v>9.44</v>
      </c>
      <c r="K10" s="9"/>
    </row>
    <row r="11" spans="2:11" x14ac:dyDescent="0.25">
      <c r="B11" s="12" t="s">
        <v>279</v>
      </c>
      <c r="C11" s="9" t="s">
        <v>267</v>
      </c>
      <c r="D11" s="9" t="s">
        <v>13</v>
      </c>
      <c r="E11" t="s">
        <v>280</v>
      </c>
      <c r="F11" s="9" t="s">
        <v>281</v>
      </c>
      <c r="G11" s="13">
        <v>5.92</v>
      </c>
      <c r="H11" s="9">
        <v>100</v>
      </c>
      <c r="I11" s="9">
        <v>8</v>
      </c>
      <c r="J11" s="10">
        <f t="shared" si="0"/>
        <v>0.47360000000000002</v>
      </c>
      <c r="K11" s="9"/>
    </row>
    <row r="12" spans="2:11" x14ac:dyDescent="0.25">
      <c r="B12" s="12" t="s">
        <v>277</v>
      </c>
      <c r="C12" s="9" t="s">
        <v>267</v>
      </c>
      <c r="D12" s="9" t="s">
        <v>13</v>
      </c>
      <c r="E12" s="9" t="s">
        <v>273</v>
      </c>
      <c r="F12" s="9" t="s">
        <v>274</v>
      </c>
      <c r="G12" s="13">
        <v>2.74</v>
      </c>
      <c r="H12" s="9">
        <v>100</v>
      </c>
      <c r="I12" s="9">
        <v>8</v>
      </c>
      <c r="J12" s="10">
        <f t="shared" si="0"/>
        <v>0.21920000000000001</v>
      </c>
      <c r="K12" s="9"/>
    </row>
    <row r="13" spans="2:11" x14ac:dyDescent="0.25">
      <c r="B13" s="12" t="s">
        <v>103</v>
      </c>
      <c r="C13" s="9" t="s">
        <v>104</v>
      </c>
      <c r="D13" s="9" t="s">
        <v>105</v>
      </c>
      <c r="E13" s="9" t="s">
        <v>106</v>
      </c>
      <c r="F13" s="9" t="s">
        <v>107</v>
      </c>
      <c r="G13" s="13">
        <v>247.65</v>
      </c>
      <c r="H13" s="9">
        <v>15</v>
      </c>
      <c r="I13" s="9">
        <v>1</v>
      </c>
      <c r="J13" s="10">
        <f>G13/H13*I13</f>
        <v>16.510000000000002</v>
      </c>
      <c r="K13" s="9" t="s">
        <v>108</v>
      </c>
    </row>
    <row r="14" spans="2:11" x14ac:dyDescent="0.25">
      <c r="B14" s="12" t="s">
        <v>113</v>
      </c>
      <c r="C14" s="9" t="s">
        <v>104</v>
      </c>
      <c r="D14" s="9" t="s">
        <v>114</v>
      </c>
      <c r="E14" s="9"/>
      <c r="F14" s="9"/>
      <c r="G14" s="13">
        <v>37.61</v>
      </c>
      <c r="H14" s="9">
        <v>1</v>
      </c>
      <c r="I14" s="9">
        <v>1</v>
      </c>
      <c r="J14" s="10">
        <f>G14/H14*I14</f>
        <v>37.61</v>
      </c>
      <c r="K14" s="9"/>
    </row>
    <row r="15" spans="2:11" ht="30" x14ac:dyDescent="0.25">
      <c r="B15" s="12" t="s">
        <v>110</v>
      </c>
      <c r="C15" s="9" t="s">
        <v>104</v>
      </c>
      <c r="D15" s="9" t="s">
        <v>114</v>
      </c>
      <c r="E15" s="9" t="s">
        <v>111</v>
      </c>
      <c r="F15" s="9"/>
      <c r="G15" s="13">
        <v>150</v>
      </c>
      <c r="H15" s="9">
        <v>1</v>
      </c>
      <c r="I15" s="9">
        <v>1</v>
      </c>
      <c r="J15" s="10">
        <f>G15/H15*I15</f>
        <v>150</v>
      </c>
      <c r="K15" s="9" t="s">
        <v>109</v>
      </c>
    </row>
    <row r="16" spans="2:11" x14ac:dyDescent="0.25">
      <c r="B16" s="12" t="s">
        <v>102</v>
      </c>
      <c r="C16" s="9" t="s">
        <v>104</v>
      </c>
      <c r="D16" s="9" t="s">
        <v>112</v>
      </c>
      <c r="E16" s="9" t="s">
        <v>250</v>
      </c>
      <c r="F16" s="9"/>
      <c r="G16" s="13">
        <v>225</v>
      </c>
      <c r="H16" s="9">
        <v>1</v>
      </c>
      <c r="I16" s="9">
        <v>1</v>
      </c>
      <c r="J16" s="10">
        <v>225</v>
      </c>
      <c r="K16" s="9" t="s">
        <v>109</v>
      </c>
    </row>
    <row r="17" spans="10:11" x14ac:dyDescent="0.25">
      <c r="J17" s="1">
        <f>SUM(J3:J16)</f>
        <v>790.20920000000001</v>
      </c>
      <c r="K17" s="5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tabSelected="1" workbookViewId="0">
      <selection activeCell="L4" sqref="L4"/>
    </sheetView>
  </sheetViews>
  <sheetFormatPr defaultRowHeight="15" x14ac:dyDescent="0.25"/>
  <cols>
    <col min="1" max="1" width="3.85546875" customWidth="1"/>
    <col min="2" max="2" width="33.28515625" bestFit="1" customWidth="1"/>
    <col min="3" max="3" width="27.140625" bestFit="1" customWidth="1"/>
    <col min="4" max="4" width="18.7109375" bestFit="1" customWidth="1"/>
    <col min="5" max="5" width="21" customWidth="1"/>
    <col min="6" max="6" width="59.140625" bestFit="1" customWidth="1"/>
    <col min="7" max="7" width="8.85546875" customWidth="1"/>
    <col min="8" max="8" width="7.5703125" bestFit="1" customWidth="1"/>
    <col min="9" max="9" width="9.28515625" bestFit="1" customWidth="1"/>
    <col min="10" max="10" width="8.5703125" customWidth="1"/>
    <col min="11" max="11" width="53" bestFit="1" customWidth="1"/>
  </cols>
  <sheetData>
    <row r="2" spans="2:12" s="4" customFormat="1" ht="30" x14ac:dyDescent="0.25">
      <c r="B2" s="6" t="s">
        <v>5</v>
      </c>
      <c r="C2" s="7" t="s">
        <v>16</v>
      </c>
      <c r="D2" s="7" t="s">
        <v>0</v>
      </c>
      <c r="E2" s="7" t="s">
        <v>4</v>
      </c>
      <c r="F2" s="7" t="s">
        <v>2</v>
      </c>
      <c r="G2" s="7" t="s">
        <v>1</v>
      </c>
      <c r="H2" s="6" t="s">
        <v>43</v>
      </c>
      <c r="I2" s="6" t="s">
        <v>48</v>
      </c>
      <c r="J2" s="6" t="s">
        <v>47</v>
      </c>
      <c r="K2" s="7" t="s">
        <v>7</v>
      </c>
    </row>
    <row r="3" spans="2:12" x14ac:dyDescent="0.25">
      <c r="B3" s="9" t="s">
        <v>91</v>
      </c>
      <c r="C3" s="9" t="s">
        <v>78</v>
      </c>
      <c r="D3" s="9" t="s">
        <v>92</v>
      </c>
      <c r="E3" s="9" t="s">
        <v>97</v>
      </c>
      <c r="F3" s="9" t="s">
        <v>98</v>
      </c>
      <c r="G3" s="32">
        <v>200</v>
      </c>
      <c r="H3" s="30">
        <v>1</v>
      </c>
      <c r="I3" s="30">
        <v>1</v>
      </c>
      <c r="J3" s="29">
        <f>G3/H3*I3*L3</f>
        <v>280</v>
      </c>
      <c r="K3" s="9" t="s">
        <v>125</v>
      </c>
      <c r="L3">
        <f>280/200</f>
        <v>1.4</v>
      </c>
    </row>
    <row r="4" spans="2:12" x14ac:dyDescent="0.25">
      <c r="B4" s="26" t="s">
        <v>89</v>
      </c>
      <c r="C4" s="26" t="s">
        <v>88</v>
      </c>
      <c r="D4" s="26" t="s">
        <v>96</v>
      </c>
      <c r="E4" s="26" t="s">
        <v>93</v>
      </c>
      <c r="F4" s="26" t="s">
        <v>95</v>
      </c>
      <c r="G4" s="33">
        <v>133</v>
      </c>
      <c r="H4" s="34">
        <v>1</v>
      </c>
      <c r="I4" s="34">
        <v>1</v>
      </c>
      <c r="J4" s="33">
        <f t="shared" ref="J4:J5" si="0">G4/H4*I4</f>
        <v>133</v>
      </c>
      <c r="K4" s="26" t="s">
        <v>229</v>
      </c>
    </row>
    <row r="5" spans="2:12" x14ac:dyDescent="0.25">
      <c r="B5" s="9" t="s">
        <v>90</v>
      </c>
      <c r="C5" s="9" t="s">
        <v>88</v>
      </c>
      <c r="D5" s="9" t="s">
        <v>96</v>
      </c>
      <c r="E5" s="9" t="s">
        <v>94</v>
      </c>
      <c r="F5" s="9" t="s">
        <v>95</v>
      </c>
      <c r="G5" s="29">
        <v>117.75</v>
      </c>
      <c r="H5" s="30">
        <v>1</v>
      </c>
      <c r="I5" s="30">
        <v>1</v>
      </c>
      <c r="J5" s="29">
        <f t="shared" si="0"/>
        <v>117.75</v>
      </c>
      <c r="K5" s="9"/>
    </row>
    <row r="6" spans="2:12" ht="30" x14ac:dyDescent="0.25">
      <c r="B6" s="8" t="s">
        <v>119</v>
      </c>
      <c r="C6" s="8" t="s">
        <v>120</v>
      </c>
      <c r="D6" s="9" t="s">
        <v>116</v>
      </c>
      <c r="E6" s="9" t="s">
        <v>121</v>
      </c>
      <c r="F6" s="9" t="s">
        <v>122</v>
      </c>
      <c r="G6" s="29">
        <v>10.88</v>
      </c>
      <c r="H6" s="30">
        <v>10</v>
      </c>
      <c r="I6" s="30">
        <v>1</v>
      </c>
      <c r="J6" s="29">
        <f>G6/H6*I6</f>
        <v>1.0880000000000001</v>
      </c>
      <c r="K6" s="9"/>
    </row>
    <row r="7" spans="2:12" x14ac:dyDescent="0.25">
      <c r="B7" s="9" t="s">
        <v>127</v>
      </c>
      <c r="C7" s="9" t="s">
        <v>128</v>
      </c>
      <c r="D7" s="9" t="s">
        <v>114</v>
      </c>
      <c r="E7" s="9" t="s">
        <v>126</v>
      </c>
      <c r="F7" s="9" t="s">
        <v>129</v>
      </c>
      <c r="G7" s="9" t="s">
        <v>76</v>
      </c>
      <c r="H7" s="9" t="s">
        <v>76</v>
      </c>
      <c r="I7" s="9" t="s">
        <v>76</v>
      </c>
      <c r="J7" s="9" t="s">
        <v>76</v>
      </c>
      <c r="K7" s="9" t="s">
        <v>264</v>
      </c>
    </row>
    <row r="8" spans="2:12" ht="45" x14ac:dyDescent="0.25">
      <c r="B8" s="8" t="s">
        <v>118</v>
      </c>
      <c r="C8" s="8" t="s">
        <v>115</v>
      </c>
      <c r="D8" s="9" t="s">
        <v>116</v>
      </c>
      <c r="E8" s="9" t="s">
        <v>117</v>
      </c>
      <c r="F8" s="9" t="s">
        <v>123</v>
      </c>
      <c r="G8" s="29">
        <v>6.4</v>
      </c>
      <c r="H8" s="30">
        <v>1</v>
      </c>
      <c r="I8" s="31">
        <v>0.2</v>
      </c>
      <c r="J8" s="29">
        <f>G8/H8*I8</f>
        <v>1.2800000000000002</v>
      </c>
      <c r="K8" s="9" t="s">
        <v>124</v>
      </c>
    </row>
    <row r="9" spans="2:12" ht="30" x14ac:dyDescent="0.25">
      <c r="B9" s="8" t="s">
        <v>261</v>
      </c>
      <c r="C9" s="8" t="s">
        <v>260</v>
      </c>
      <c r="D9" s="9" t="s">
        <v>116</v>
      </c>
      <c r="E9" s="20">
        <v>1395391</v>
      </c>
      <c r="F9" s="9" t="s">
        <v>262</v>
      </c>
      <c r="G9" s="29">
        <v>6.65</v>
      </c>
      <c r="H9" s="30">
        <v>1</v>
      </c>
      <c r="I9" s="31">
        <v>0.2</v>
      </c>
      <c r="J9" s="29">
        <f>G9/H9*I9</f>
        <v>1.33</v>
      </c>
      <c r="K9" s="9" t="s">
        <v>263</v>
      </c>
    </row>
    <row r="10" spans="2:12" x14ac:dyDescent="0.25">
      <c r="B10" s="9" t="s">
        <v>99</v>
      </c>
      <c r="C10" s="9" t="s">
        <v>99</v>
      </c>
      <c r="D10" s="9" t="s">
        <v>76</v>
      </c>
      <c r="E10" s="9" t="s">
        <v>76</v>
      </c>
      <c r="F10" s="9" t="s">
        <v>76</v>
      </c>
      <c r="G10" s="9" t="s">
        <v>76</v>
      </c>
      <c r="H10" s="9" t="s">
        <v>76</v>
      </c>
      <c r="I10" s="9" t="s">
        <v>76</v>
      </c>
      <c r="J10" s="9" t="s">
        <v>76</v>
      </c>
      <c r="K10" s="9" t="s">
        <v>100</v>
      </c>
    </row>
    <row r="11" spans="2:12" x14ac:dyDescent="0.25">
      <c r="J11" s="1">
        <f>SUM(J3:J10)</f>
        <v>534.44799999999998</v>
      </c>
      <c r="K11" s="5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workbookViewId="0">
      <selection activeCell="G5" sqref="G5"/>
    </sheetView>
  </sheetViews>
  <sheetFormatPr defaultRowHeight="15" x14ac:dyDescent="0.25"/>
  <cols>
    <col min="2" max="2" width="34.5703125" bestFit="1" customWidth="1"/>
    <col min="3" max="3" width="9.85546875" bestFit="1" customWidth="1"/>
    <col min="4" max="4" width="14" bestFit="1" customWidth="1"/>
    <col min="5" max="5" width="15.7109375" bestFit="1" customWidth="1"/>
    <col min="6" max="6" width="61.140625" bestFit="1" customWidth="1"/>
    <col min="7" max="7" width="8.28515625" bestFit="1" customWidth="1"/>
    <col min="8" max="9" width="7.5703125" bestFit="1" customWidth="1"/>
    <col min="10" max="10" width="8.28515625" bestFit="1" customWidth="1"/>
    <col min="11" max="11" width="10.5703125" bestFit="1" customWidth="1"/>
  </cols>
  <sheetData>
    <row r="2" spans="2:11" s="4" customFormat="1" ht="30" x14ac:dyDescent="0.25">
      <c r="B2" s="6" t="s">
        <v>5</v>
      </c>
      <c r="C2" s="7" t="s">
        <v>16</v>
      </c>
      <c r="D2" s="7" t="s">
        <v>0</v>
      </c>
      <c r="E2" s="7" t="s">
        <v>4</v>
      </c>
      <c r="F2" s="7" t="s">
        <v>2</v>
      </c>
      <c r="G2" s="7" t="s">
        <v>1</v>
      </c>
      <c r="H2" s="6" t="s">
        <v>43</v>
      </c>
      <c r="I2" s="6" t="s">
        <v>48</v>
      </c>
      <c r="J2" s="6" t="s">
        <v>47</v>
      </c>
      <c r="K2" s="7" t="s">
        <v>7</v>
      </c>
    </row>
    <row r="3" spans="2:11" x14ac:dyDescent="0.25">
      <c r="B3" s="8" t="s">
        <v>50</v>
      </c>
      <c r="C3" s="9" t="s">
        <v>55</v>
      </c>
      <c r="D3" s="9" t="s">
        <v>53</v>
      </c>
      <c r="E3" s="9" t="s">
        <v>49</v>
      </c>
      <c r="F3" s="9" t="s">
        <v>54</v>
      </c>
      <c r="G3" s="10">
        <v>165</v>
      </c>
      <c r="H3" s="11">
        <v>1</v>
      </c>
      <c r="I3" s="11">
        <v>1</v>
      </c>
      <c r="J3" s="10">
        <f>G3/H3*I3</f>
        <v>165</v>
      </c>
      <c r="K3" s="9"/>
    </row>
    <row r="4" spans="2:11" x14ac:dyDescent="0.25">
      <c r="B4" s="8" t="s">
        <v>51</v>
      </c>
      <c r="C4" s="9" t="s">
        <v>55</v>
      </c>
      <c r="D4" s="9" t="s">
        <v>53</v>
      </c>
      <c r="E4" s="9" t="s">
        <v>52</v>
      </c>
      <c r="F4" s="9" t="s">
        <v>54</v>
      </c>
      <c r="G4" s="10">
        <v>8</v>
      </c>
      <c r="H4" s="11">
        <v>1</v>
      </c>
      <c r="I4" s="11">
        <v>1</v>
      </c>
      <c r="J4" s="10">
        <f>G4/H4*I4</f>
        <v>8</v>
      </c>
      <c r="K4" s="9"/>
    </row>
    <row r="5" spans="2:11" x14ac:dyDescent="0.25">
      <c r="J5" s="1">
        <f>SUM(J3:J4)</f>
        <v>173</v>
      </c>
      <c r="K5" s="5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workbookViewId="0">
      <selection activeCell="G3" sqref="G2:K3"/>
    </sheetView>
  </sheetViews>
  <sheetFormatPr defaultRowHeight="15" x14ac:dyDescent="0.25"/>
  <cols>
    <col min="2" max="2" width="34.5703125" bestFit="1" customWidth="1"/>
    <col min="3" max="3" width="21.42578125" bestFit="1" customWidth="1"/>
    <col min="4" max="4" width="14" bestFit="1" customWidth="1"/>
    <col min="5" max="5" width="15.7109375" bestFit="1" customWidth="1"/>
    <col min="6" max="6" width="61.140625" bestFit="1" customWidth="1"/>
    <col min="7" max="7" width="8.28515625" bestFit="1" customWidth="1"/>
    <col min="8" max="9" width="7.5703125" bestFit="1" customWidth="1"/>
    <col min="10" max="10" width="8.28515625" bestFit="1" customWidth="1"/>
    <col min="11" max="11" width="30.28515625" bestFit="1" customWidth="1"/>
  </cols>
  <sheetData>
    <row r="2" spans="2:11" s="4" customFormat="1" ht="30" x14ac:dyDescent="0.25">
      <c r="B2" s="6" t="s">
        <v>5</v>
      </c>
      <c r="C2" s="7" t="s">
        <v>16</v>
      </c>
      <c r="D2" s="7" t="s">
        <v>0</v>
      </c>
      <c r="E2" s="7" t="s">
        <v>4</v>
      </c>
      <c r="F2" s="7" t="s">
        <v>2</v>
      </c>
      <c r="G2" s="7" t="s">
        <v>1</v>
      </c>
      <c r="H2" s="6" t="s">
        <v>43</v>
      </c>
      <c r="I2" s="6" t="s">
        <v>48</v>
      </c>
      <c r="J2" s="6" t="s">
        <v>47</v>
      </c>
      <c r="K2" s="7" t="s">
        <v>7</v>
      </c>
    </row>
    <row r="3" spans="2:11" x14ac:dyDescent="0.25">
      <c r="B3" s="8" t="s">
        <v>197</v>
      </c>
      <c r="C3" s="9" t="s">
        <v>86</v>
      </c>
      <c r="D3" s="9" t="s">
        <v>87</v>
      </c>
      <c r="E3" s="9"/>
      <c r="F3" s="9"/>
      <c r="G3" s="10">
        <v>67.58</v>
      </c>
      <c r="H3" s="11">
        <v>1</v>
      </c>
      <c r="I3" s="11">
        <v>1</v>
      </c>
      <c r="J3" s="10">
        <f>G3/H3*I3</f>
        <v>67.58</v>
      </c>
      <c r="K3" s="9"/>
    </row>
    <row r="4" spans="2:11" x14ac:dyDescent="0.25">
      <c r="B4" s="8" t="s">
        <v>21</v>
      </c>
      <c r="C4" s="9" t="s">
        <v>20</v>
      </c>
      <c r="D4" s="9" t="s">
        <v>13</v>
      </c>
      <c r="E4" s="9" t="s">
        <v>23</v>
      </c>
      <c r="F4" s="9" t="s">
        <v>22</v>
      </c>
      <c r="G4" s="10">
        <v>8.66</v>
      </c>
      <c r="H4" s="11">
        <v>1</v>
      </c>
      <c r="I4" s="14">
        <v>0.5</v>
      </c>
      <c r="J4" s="10">
        <f>G4/H4*I4</f>
        <v>4.33</v>
      </c>
      <c r="K4" s="8" t="s">
        <v>79</v>
      </c>
    </row>
    <row r="5" spans="2:11" x14ac:dyDescent="0.25">
      <c r="J5" s="1">
        <f>SUM(J3:J4)</f>
        <v>71.91</v>
      </c>
      <c r="K5" s="5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workbookViewId="0">
      <selection activeCell="C5" sqref="C5"/>
    </sheetView>
  </sheetViews>
  <sheetFormatPr defaultRowHeight="15" x14ac:dyDescent="0.25"/>
  <cols>
    <col min="2" max="2" width="22.5703125" customWidth="1"/>
    <col min="3" max="4" width="12.42578125" customWidth="1"/>
  </cols>
  <sheetData>
    <row r="3" spans="2:3" x14ac:dyDescent="0.25">
      <c r="B3" s="9" t="s">
        <v>80</v>
      </c>
      <c r="C3" s="10">
        <f>'Mechanical Assembly'!J25</f>
        <v>69.59693333333334</v>
      </c>
    </row>
    <row r="4" spans="2:3" x14ac:dyDescent="0.25">
      <c r="B4" s="9" t="s">
        <v>265</v>
      </c>
      <c r="C4" s="10">
        <f>'Machine Shop Parts'!I19</f>
        <v>0</v>
      </c>
    </row>
    <row r="5" spans="2:3" x14ac:dyDescent="0.25">
      <c r="B5" s="9" t="s">
        <v>81</v>
      </c>
      <c r="C5" s="10">
        <f>Electronics!J17</f>
        <v>790.20920000000001</v>
      </c>
    </row>
    <row r="6" spans="2:3" x14ac:dyDescent="0.25">
      <c r="B6" s="9" t="s">
        <v>82</v>
      </c>
      <c r="C6" s="10">
        <f>Sensors!J11</f>
        <v>534.44799999999998</v>
      </c>
    </row>
    <row r="7" spans="2:3" x14ac:dyDescent="0.25">
      <c r="B7" s="9" t="s">
        <v>83</v>
      </c>
      <c r="C7" s="10">
        <f>'Burn Wire Release'!J5</f>
        <v>173</v>
      </c>
    </row>
    <row r="8" spans="2:3" ht="15.75" thickBot="1" x14ac:dyDescent="0.3">
      <c r="B8" s="9" t="s">
        <v>84</v>
      </c>
      <c r="C8" s="10">
        <f>Battery!J5</f>
        <v>71.91</v>
      </c>
    </row>
    <row r="9" spans="2:3" ht="15.75" thickBot="1" x14ac:dyDescent="0.3">
      <c r="B9" s="23" t="s">
        <v>221</v>
      </c>
      <c r="C9" s="24">
        <f>SUM(C3:C8)</f>
        <v>1639.1641333333334</v>
      </c>
    </row>
    <row r="12" spans="2:3" x14ac:dyDescent="0.25">
      <c r="B12" t="s">
        <v>203</v>
      </c>
      <c r="C12" s="1">
        <f>'Vacuum Pump'!J8</f>
        <v>67.13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workbookViewId="0">
      <selection activeCell="B3" sqref="B3"/>
    </sheetView>
  </sheetViews>
  <sheetFormatPr defaultRowHeight="15" x14ac:dyDescent="0.25"/>
  <cols>
    <col min="2" max="2" width="37.5703125" style="2" bestFit="1" customWidth="1"/>
    <col min="3" max="3" width="24.5703125" bestFit="1" customWidth="1"/>
    <col min="4" max="4" width="14.140625" bestFit="1" customWidth="1"/>
    <col min="5" max="5" width="15.7109375" bestFit="1" customWidth="1"/>
    <col min="6" max="6" width="54.85546875" customWidth="1"/>
    <col min="7" max="7" width="8.28515625" bestFit="1" customWidth="1"/>
    <col min="8" max="9" width="7.5703125" style="3" bestFit="1" customWidth="1"/>
    <col min="10" max="10" width="8.28515625" bestFit="1" customWidth="1"/>
    <col min="11" max="11" width="45.28515625" style="2" customWidth="1"/>
  </cols>
  <sheetData>
    <row r="2" spans="2:11" x14ac:dyDescent="0.25">
      <c r="B2" s="8" t="s">
        <v>5</v>
      </c>
      <c r="C2" s="8" t="s">
        <v>16</v>
      </c>
      <c r="D2" s="9" t="s">
        <v>0</v>
      </c>
      <c r="E2" s="9" t="s">
        <v>4</v>
      </c>
      <c r="F2" s="9" t="s">
        <v>2</v>
      </c>
      <c r="G2" s="10" t="s">
        <v>1</v>
      </c>
      <c r="H2" s="11" t="s">
        <v>43</v>
      </c>
      <c r="I2" s="11" t="s">
        <v>48</v>
      </c>
      <c r="J2" s="10" t="s">
        <v>47</v>
      </c>
      <c r="K2" s="8" t="s">
        <v>7</v>
      </c>
    </row>
    <row r="3" spans="2:11" ht="46.5" customHeight="1" x14ac:dyDescent="0.25">
      <c r="B3" s="8" t="s">
        <v>208</v>
      </c>
      <c r="C3" s="8" t="s">
        <v>203</v>
      </c>
      <c r="D3" s="9" t="s">
        <v>116</v>
      </c>
      <c r="E3" s="19" t="s">
        <v>204</v>
      </c>
      <c r="F3" s="8" t="s">
        <v>199</v>
      </c>
      <c r="G3" s="10">
        <v>57.12</v>
      </c>
      <c r="H3" s="11">
        <v>1</v>
      </c>
      <c r="I3" s="11">
        <v>1</v>
      </c>
      <c r="J3" s="10">
        <f t="shared" ref="J3:J7" si="0">G3/H3*I3</f>
        <v>57.12</v>
      </c>
      <c r="K3" s="8" t="s">
        <v>209</v>
      </c>
    </row>
    <row r="4" spans="2:11" ht="45" x14ac:dyDescent="0.25">
      <c r="B4" s="8" t="s">
        <v>205</v>
      </c>
      <c r="C4" s="8" t="s">
        <v>206</v>
      </c>
      <c r="D4" s="9" t="s">
        <v>13</v>
      </c>
      <c r="E4" s="20" t="s">
        <v>207</v>
      </c>
      <c r="F4" s="20" t="s">
        <v>198</v>
      </c>
      <c r="G4" s="10">
        <v>2.02</v>
      </c>
      <c r="H4" s="11">
        <v>1</v>
      </c>
      <c r="I4" s="11">
        <v>1</v>
      </c>
      <c r="J4" s="10">
        <f t="shared" si="0"/>
        <v>2.02</v>
      </c>
      <c r="K4" s="8"/>
    </row>
    <row r="5" spans="2:11" ht="30" x14ac:dyDescent="0.25">
      <c r="B5" s="8" t="s">
        <v>210</v>
      </c>
      <c r="C5" s="8" t="s">
        <v>211</v>
      </c>
      <c r="D5" s="9" t="s">
        <v>13</v>
      </c>
      <c r="E5" s="9" t="s">
        <v>214</v>
      </c>
      <c r="F5" s="20" t="s">
        <v>200</v>
      </c>
      <c r="G5" s="10">
        <v>3.56</v>
      </c>
      <c r="H5" s="11">
        <v>1</v>
      </c>
      <c r="I5" s="11">
        <v>1</v>
      </c>
      <c r="J5" s="10">
        <f t="shared" si="0"/>
        <v>3.56</v>
      </c>
      <c r="K5" s="8" t="s">
        <v>212</v>
      </c>
    </row>
    <row r="6" spans="2:11" ht="30" x14ac:dyDescent="0.25">
      <c r="B6" s="8" t="s">
        <v>215</v>
      </c>
      <c r="C6" s="8" t="s">
        <v>216</v>
      </c>
      <c r="D6" s="9" t="s">
        <v>13</v>
      </c>
      <c r="E6" s="9" t="s">
        <v>217</v>
      </c>
      <c r="F6" s="20" t="s">
        <v>201</v>
      </c>
      <c r="G6" s="10">
        <v>2.97</v>
      </c>
      <c r="H6" s="11">
        <v>1</v>
      </c>
      <c r="I6" s="11">
        <v>1</v>
      </c>
      <c r="J6" s="10">
        <f t="shared" si="0"/>
        <v>2.97</v>
      </c>
      <c r="K6" s="8" t="s">
        <v>213</v>
      </c>
    </row>
    <row r="7" spans="2:11" ht="45" x14ac:dyDescent="0.25">
      <c r="B7" s="8" t="s">
        <v>219</v>
      </c>
      <c r="C7" s="8" t="s">
        <v>220</v>
      </c>
      <c r="D7" s="9" t="s">
        <v>13</v>
      </c>
      <c r="E7" s="9" t="s">
        <v>218</v>
      </c>
      <c r="F7" s="20" t="s">
        <v>202</v>
      </c>
      <c r="G7" s="10">
        <v>1.46</v>
      </c>
      <c r="H7" s="11">
        <v>1</v>
      </c>
      <c r="I7" s="11">
        <v>1</v>
      </c>
      <c r="J7" s="10">
        <f t="shared" si="0"/>
        <v>1.46</v>
      </c>
      <c r="K7" s="8"/>
    </row>
    <row r="8" spans="2:11" x14ac:dyDescent="0.25">
      <c r="G8" s="1"/>
      <c r="J8" s="21">
        <f>SUM(J3:J7)</f>
        <v>67.13</v>
      </c>
      <c r="K8" s="22" t="s">
        <v>85</v>
      </c>
    </row>
    <row r="14" spans="2:11" x14ac:dyDescent="0.25">
      <c r="G14" s="1"/>
      <c r="J14" s="1"/>
    </row>
    <row r="15" spans="2:11" x14ac:dyDescent="0.25">
      <c r="G15" s="1"/>
      <c r="J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Mechanical Assembly</vt:lpstr>
      <vt:lpstr>Machine Shop Parts</vt:lpstr>
      <vt:lpstr>Electronics</vt:lpstr>
      <vt:lpstr>Sensors</vt:lpstr>
      <vt:lpstr>Burn Wire Release</vt:lpstr>
      <vt:lpstr>Battery</vt:lpstr>
      <vt:lpstr>Costs</vt:lpstr>
      <vt:lpstr>Vacuum Pump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2017-02-08T20:22:32Z</dcterms:created>
  <dcterms:modified xsi:type="dcterms:W3CDTF">2018-02-26T23:03:10Z</dcterms:modified>
</cp:coreProperties>
</file>