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2"/>
  </bookViews>
  <sheets>
    <sheet name="Comms Protocol - Pressure" sheetId="1" r:id="rId1"/>
    <sheet name="Comms Protocol - Temp" sheetId="2" r:id="rId2"/>
    <sheet name="Absolute Accuracy" sheetId="3" r:id="rId3"/>
  </sheets>
  <calcPr calcId="145621"/>
</workbook>
</file>

<file path=xl/calcChain.xml><?xml version="1.0" encoding="utf-8"?>
<calcChain xmlns="http://schemas.openxmlformats.org/spreadsheetml/2006/main">
  <c r="E4" i="3" l="1"/>
  <c r="F4" i="3"/>
  <c r="G4" i="3"/>
  <c r="H4" i="3"/>
  <c r="E5" i="3"/>
  <c r="F5" i="3"/>
  <c r="G5" i="3"/>
  <c r="H5" i="3"/>
  <c r="O6" i="1" l="1"/>
  <c r="D5" i="1"/>
  <c r="E6" i="1"/>
  <c r="B7" i="1" l="1"/>
  <c r="B5" i="1"/>
  <c r="D7" i="1" l="1"/>
  <c r="E7" i="1" l="1"/>
  <c r="D8" i="1"/>
  <c r="E8" i="1" s="1"/>
  <c r="E5" i="1" l="1"/>
  <c r="G6" i="2"/>
  <c r="G5" i="2"/>
  <c r="G4" i="2"/>
  <c r="F6" i="2"/>
  <c r="F5" i="2"/>
  <c r="F4" i="2"/>
  <c r="D6" i="2"/>
  <c r="D4" i="2"/>
  <c r="D5" i="2"/>
  <c r="E5" i="2"/>
  <c r="E6" i="2"/>
  <c r="E4" i="2"/>
  <c r="C4" i="2"/>
  <c r="C6" i="2"/>
  <c r="C5" i="2"/>
  <c r="D17" i="1"/>
  <c r="D16" i="1"/>
  <c r="F17" i="1"/>
  <c r="F16" i="1"/>
  <c r="E17" i="1"/>
  <c r="E16" i="1"/>
  <c r="E13" i="1"/>
  <c r="E12" i="1"/>
  <c r="E11" i="1"/>
  <c r="E9" i="1"/>
  <c r="E4" i="1"/>
  <c r="D6" i="1"/>
  <c r="D9" i="1"/>
  <c r="D11" i="1"/>
  <c r="D12" i="1"/>
  <c r="D13" i="1"/>
  <c r="D4" i="1"/>
</calcChain>
</file>

<file path=xl/sharedStrings.xml><?xml version="1.0" encoding="utf-8"?>
<sst xmlns="http://schemas.openxmlformats.org/spreadsheetml/2006/main" count="21" uniqueCount="19">
  <si>
    <t>P[bar]</t>
  </si>
  <si>
    <t>Reading</t>
  </si>
  <si>
    <t>P[bar]=(P[u16]-16384)x(P@49152-P@16384)/32768+P@16384</t>
  </si>
  <si>
    <t>P[m]</t>
  </si>
  <si>
    <t>resolution</t>
  </si>
  <si>
    <t>counts</t>
  </si>
  <si>
    <t>accuracy (min)</t>
  </si>
  <si>
    <t>accuracy (max)</t>
  </si>
  <si>
    <t>max depth</t>
  </si>
  <si>
    <t>Max P</t>
  </si>
  <si>
    <t>T = (T[u16]&gt;&gt;4/16-24)*.05-50</t>
  </si>
  <si>
    <t>Resolution</t>
  </si>
  <si>
    <t>Max Depth Reading</t>
  </si>
  <si>
    <t>Accuracy (Maximum, 0.15% FS)</t>
  </si>
  <si>
    <t>Accuracy (Minimum, 0.7% FS)</t>
  </si>
  <si>
    <t>Burst Pressure (Maximum Allowable Depth)</t>
  </si>
  <si>
    <t>Sensor</t>
  </si>
  <si>
    <t>10 bar</t>
  </si>
  <si>
    <t>3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</si>
</sst>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\ &quot;cm&quot;"/>
    <numFmt numFmtId="165" formatCode="0\ &quot;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16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B15" sqref="B15:B17"/>
    </sheetView>
  </sheetViews>
  <sheetFormatPr defaultRowHeight="15" x14ac:dyDescent="0.25"/>
  <cols>
    <col min="3" max="3" width="10.42578125" bestFit="1" customWidth="1"/>
    <col min="4" max="4" width="9.7109375" customWidth="1"/>
    <col min="5" max="5" width="13.85546875" bestFit="1" customWidth="1"/>
    <col min="6" max="6" width="14.140625" bestFit="1" customWidth="1"/>
  </cols>
  <sheetData>
    <row r="1" spans="2:15" x14ac:dyDescent="0.25">
      <c r="D1" t="s">
        <v>2</v>
      </c>
    </row>
    <row r="3" spans="2:15" x14ac:dyDescent="0.25">
      <c r="B3" t="s">
        <v>1</v>
      </c>
      <c r="C3" t="s">
        <v>9</v>
      </c>
      <c r="D3" t="s">
        <v>0</v>
      </c>
      <c r="E3" s="1" t="s">
        <v>3</v>
      </c>
    </row>
    <row r="4" spans="2:15" x14ac:dyDescent="0.25">
      <c r="B4">
        <v>16384</v>
      </c>
      <c r="C4">
        <v>10</v>
      </c>
      <c r="D4">
        <f>(B4-16384)*(C4-0)/32768+0</f>
        <v>0</v>
      </c>
      <c r="E4">
        <f t="shared" ref="E4:E9" si="0">D4*10</f>
        <v>0</v>
      </c>
    </row>
    <row r="5" spans="2:15" x14ac:dyDescent="0.25">
      <c r="B5">
        <f>B6-325</f>
        <v>32443</v>
      </c>
      <c r="C5">
        <v>10</v>
      </c>
      <c r="D5">
        <f>(B5-16384)*(C5-0)/32768+0</f>
        <v>4.90081787109375</v>
      </c>
      <c r="E5">
        <f t="shared" si="0"/>
        <v>49.0081787109375</v>
      </c>
    </row>
    <row r="6" spans="2:15" x14ac:dyDescent="0.25">
      <c r="B6">
        <v>32768</v>
      </c>
      <c r="C6">
        <v>10</v>
      </c>
      <c r="D6">
        <f t="shared" ref="D6:D13" si="1">(B6-16384)*(C6-0)/32768+0</f>
        <v>5</v>
      </c>
      <c r="E6">
        <f>D6*10</f>
        <v>50</v>
      </c>
      <c r="O6">
        <f>32768/100</f>
        <v>327.68</v>
      </c>
    </row>
    <row r="7" spans="2:15" x14ac:dyDescent="0.25">
      <c r="B7">
        <f>B8-G7</f>
        <v>38993.919999999998</v>
      </c>
      <c r="C7">
        <v>10</v>
      </c>
      <c r="D7">
        <f>(B7-16384)*(C7-0)/32768+0</f>
        <v>6.8999999999999995</v>
      </c>
      <c r="E7">
        <f t="shared" si="0"/>
        <v>69</v>
      </c>
      <c r="G7">
        <v>327.68</v>
      </c>
    </row>
    <row r="8" spans="2:15" x14ac:dyDescent="0.25">
      <c r="B8">
        <v>39321.599999999999</v>
      </c>
      <c r="C8">
        <v>10</v>
      </c>
      <c r="D8">
        <f t="shared" ref="D8" si="2">(B8-16384)*(C8-0)/32768+0</f>
        <v>7</v>
      </c>
      <c r="E8">
        <f t="shared" si="0"/>
        <v>70</v>
      </c>
    </row>
    <row r="9" spans="2:15" x14ac:dyDescent="0.25">
      <c r="B9">
        <v>49152</v>
      </c>
      <c r="C9">
        <v>10</v>
      </c>
      <c r="D9">
        <f t="shared" si="1"/>
        <v>10</v>
      </c>
      <c r="E9">
        <f t="shared" si="0"/>
        <v>100</v>
      </c>
    </row>
    <row r="11" spans="2:15" x14ac:dyDescent="0.25">
      <c r="B11">
        <v>16384</v>
      </c>
      <c r="C11">
        <v>3</v>
      </c>
      <c r="D11">
        <f t="shared" si="1"/>
        <v>0</v>
      </c>
      <c r="E11">
        <f>D11*10</f>
        <v>0</v>
      </c>
    </row>
    <row r="12" spans="2:15" x14ac:dyDescent="0.25">
      <c r="B12">
        <v>20000</v>
      </c>
      <c r="C12">
        <v>3</v>
      </c>
      <c r="D12">
        <f t="shared" si="1"/>
        <v>0.3310546875</v>
      </c>
      <c r="E12">
        <f>D12*10</f>
        <v>3.310546875</v>
      </c>
    </row>
    <row r="13" spans="2:15" x14ac:dyDescent="0.25">
      <c r="B13">
        <v>49152</v>
      </c>
      <c r="C13">
        <v>3</v>
      </c>
      <c r="D13">
        <f t="shared" si="1"/>
        <v>3</v>
      </c>
      <c r="E13">
        <f>D13*10</f>
        <v>30</v>
      </c>
    </row>
    <row r="15" spans="2:15" x14ac:dyDescent="0.25">
      <c r="B15" t="s">
        <v>5</v>
      </c>
      <c r="C15" t="s">
        <v>8</v>
      </c>
      <c r="D15" t="s">
        <v>4</v>
      </c>
      <c r="E15" t="s">
        <v>6</v>
      </c>
      <c r="F15" t="s">
        <v>7</v>
      </c>
    </row>
    <row r="16" spans="2:15" x14ac:dyDescent="0.25">
      <c r="B16">
        <v>32768</v>
      </c>
      <c r="C16">
        <v>100</v>
      </c>
      <c r="D16" s="2">
        <f>C16/B16*100</f>
        <v>0.30517578125</v>
      </c>
      <c r="E16" s="2">
        <f>C16*0.7/100*100</f>
        <v>70</v>
      </c>
      <c r="F16" s="2">
        <f>C16*0.15/100*100</f>
        <v>15</v>
      </c>
    </row>
    <row r="17" spans="2:7" x14ac:dyDescent="0.25">
      <c r="B17">
        <v>32768</v>
      </c>
      <c r="C17">
        <v>30</v>
      </c>
      <c r="D17" s="2">
        <f>C17/B17*100</f>
        <v>9.1552734375E-2</v>
      </c>
      <c r="E17" s="2">
        <f>C17*0.7/100*100</f>
        <v>21</v>
      </c>
      <c r="F17" s="2">
        <f>C17*0.15/100*100</f>
        <v>4.5</v>
      </c>
    </row>
    <row r="21" spans="2:7" x14ac:dyDescent="0.25">
      <c r="E21" s="2"/>
      <c r="F21" s="2"/>
      <c r="G21" s="2"/>
    </row>
    <row r="22" spans="2:7" x14ac:dyDescent="0.25">
      <c r="E22" s="2"/>
      <c r="F22" s="2"/>
      <c r="G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A6" sqref="A6"/>
    </sheetView>
  </sheetViews>
  <sheetFormatPr defaultRowHeight="15" x14ac:dyDescent="0.25"/>
  <cols>
    <col min="3" max="3" width="8.140625" customWidth="1"/>
  </cols>
  <sheetData>
    <row r="1" spans="2:7" x14ac:dyDescent="0.25">
      <c r="C1" t="s">
        <v>10</v>
      </c>
    </row>
    <row r="3" spans="2:7" x14ac:dyDescent="0.25">
      <c r="B3" t="s">
        <v>1</v>
      </c>
    </row>
    <row r="4" spans="2:7" x14ac:dyDescent="0.25">
      <c r="B4">
        <v>384</v>
      </c>
      <c r="C4" s="3" t="str">
        <f>DEC2HEX(B4)</f>
        <v>180</v>
      </c>
      <c r="D4" t="str">
        <f>IF(LEN(C4)&gt;3,LEFT(C4,2),LEFT(C4,1))</f>
        <v>1</v>
      </c>
      <c r="E4" t="str">
        <f>RIGHT(C4,2)</f>
        <v>80</v>
      </c>
      <c r="F4" t="str">
        <f t="shared" ref="F4:G6" si="0">HEX2BIN(D4)</f>
        <v>1</v>
      </c>
      <c r="G4" t="str">
        <f t="shared" si="0"/>
        <v>10000000</v>
      </c>
    </row>
    <row r="5" spans="2:7" x14ac:dyDescent="0.25">
      <c r="B5">
        <v>20000</v>
      </c>
      <c r="C5" t="str">
        <f>DEC2HEX(B5)</f>
        <v>4E20</v>
      </c>
      <c r="D5" t="str">
        <f>IF(LEN(C5)&gt;3,LEFT(C5,2),LEFT(C5,1))</f>
        <v>4E</v>
      </c>
      <c r="E5" t="str">
        <f>RIGHT(C5,2)</f>
        <v>20</v>
      </c>
      <c r="F5" t="str">
        <f t="shared" si="0"/>
        <v>1001110</v>
      </c>
      <c r="G5" t="str">
        <f t="shared" si="0"/>
        <v>100000</v>
      </c>
    </row>
    <row r="6" spans="2:7" x14ac:dyDescent="0.25">
      <c r="B6">
        <v>64384</v>
      </c>
      <c r="C6" t="str">
        <f>DEC2HEX(B6)</f>
        <v>FB80</v>
      </c>
      <c r="D6" t="str">
        <f>IF(LEN(C6)&gt;3,LEFT(C6,2),LEFT(C6,1))</f>
        <v>FB</v>
      </c>
      <c r="E6" t="str">
        <f>RIGHT(C6,2)</f>
        <v>80</v>
      </c>
      <c r="F6" t="str">
        <f t="shared" si="0"/>
        <v>11111011</v>
      </c>
      <c r="G6" t="str">
        <f t="shared" si="0"/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"/>
  <sheetViews>
    <sheetView tabSelected="1" workbookViewId="0">
      <selection activeCell="G21" sqref="G21"/>
    </sheetView>
  </sheetViews>
  <sheetFormatPr defaultRowHeight="15" x14ac:dyDescent="0.25"/>
  <cols>
    <col min="4" max="4" width="10.7109375" customWidth="1"/>
    <col min="5" max="5" width="18" customWidth="1"/>
    <col min="6" max="6" width="11.140625" bestFit="1" customWidth="1"/>
    <col min="7" max="7" width="11" bestFit="1" customWidth="1"/>
    <col min="8" max="8" width="11.28515625" bestFit="1" customWidth="1"/>
  </cols>
  <sheetData>
    <row r="3" spans="2:8" s="4" customFormat="1" ht="45" x14ac:dyDescent="0.25">
      <c r="B3" s="4" t="s">
        <v>5</v>
      </c>
      <c r="C3" s="5" t="s">
        <v>16</v>
      </c>
      <c r="D3" s="5" t="s">
        <v>12</v>
      </c>
      <c r="E3" s="5" t="s">
        <v>15</v>
      </c>
      <c r="F3" s="5" t="s">
        <v>11</v>
      </c>
      <c r="G3" s="5" t="s">
        <v>14</v>
      </c>
      <c r="H3" s="5" t="s">
        <v>13</v>
      </c>
    </row>
    <row r="4" spans="2:8" x14ac:dyDescent="0.25">
      <c r="B4">
        <v>32768</v>
      </c>
      <c r="C4" s="8" t="s">
        <v>17</v>
      </c>
      <c r="D4" s="6">
        <v>100</v>
      </c>
      <c r="E4" s="6">
        <f>4*D4</f>
        <v>400</v>
      </c>
      <c r="F4" s="7">
        <f>D4/B4*100</f>
        <v>0.30517578125</v>
      </c>
      <c r="G4" s="7">
        <f>D4*0.7/100*100</f>
        <v>70</v>
      </c>
      <c r="H4" s="7">
        <f>D4*0.15/100*100</f>
        <v>15</v>
      </c>
    </row>
    <row r="5" spans="2:8" x14ac:dyDescent="0.25">
      <c r="B5">
        <v>32768</v>
      </c>
      <c r="C5" s="8" t="s">
        <v>18</v>
      </c>
      <c r="D5" s="6">
        <v>30</v>
      </c>
      <c r="E5" s="6">
        <f>4*D5</f>
        <v>120</v>
      </c>
      <c r="F5" s="7">
        <f>D5/B5*100</f>
        <v>9.1552734375E-2</v>
      </c>
      <c r="G5" s="7">
        <f>D5*0.7/100*100</f>
        <v>21</v>
      </c>
      <c r="H5" s="7">
        <f>D5*0.15/100*100</f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Comms Protocol - Pressure</vt:lpstr>
      <vt:lpstr>Comms Protocol - Temp</vt:lpstr>
      <vt:lpstr>Absolute Accuracy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2016-08-29T19:10:10Z</dcterms:created>
  <dcterms:modified xsi:type="dcterms:W3CDTF">2017-12-01T21:14:32Z</dcterms:modified>
</cp:coreProperties>
</file>