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1" l="1"/>
  <c r="D29" i="1"/>
  <c r="J11" i="1"/>
  <c r="F21" i="1"/>
  <c r="F18" i="1"/>
  <c r="F20" i="1" s="1"/>
  <c r="F22" i="1" s="1"/>
  <c r="F24" i="1" s="1"/>
  <c r="E22" i="1"/>
  <c r="E24" i="1" s="1"/>
  <c r="E20" i="1"/>
  <c r="E21" i="1"/>
  <c r="E18" i="1"/>
  <c r="J14" i="1"/>
  <c r="J12" i="1"/>
  <c r="J10" i="1"/>
  <c r="D21" i="1"/>
  <c r="E6" i="1"/>
  <c r="E7" i="1" s="1"/>
  <c r="E8" i="1" s="1"/>
  <c r="E10" i="1" s="1"/>
  <c r="E11" i="1" s="1"/>
  <c r="E13" i="1" s="1"/>
  <c r="D6" i="1"/>
  <c r="D7" i="1" s="1"/>
  <c r="D8" i="1" s="1"/>
  <c r="D10" i="1" s="1"/>
  <c r="D15" i="1"/>
  <c r="D16" i="1" s="1"/>
  <c r="D17" i="1" s="1"/>
  <c r="D18" i="1" s="1"/>
  <c r="D20" i="1" l="1"/>
  <c r="D22" i="1" s="1"/>
  <c r="D24" i="1" s="1"/>
  <c r="D11" i="1"/>
  <c r="D13" i="1" s="1"/>
  <c r="J9" i="1" s="1"/>
</calcChain>
</file>

<file path=xl/sharedStrings.xml><?xml version="1.0" encoding="utf-8"?>
<sst xmlns="http://schemas.openxmlformats.org/spreadsheetml/2006/main" count="53" uniqueCount="36">
  <si>
    <t>Weight</t>
  </si>
  <si>
    <t>lbs</t>
  </si>
  <si>
    <t>Vi</t>
  </si>
  <si>
    <t>Do</t>
  </si>
  <si>
    <t>Di</t>
  </si>
  <si>
    <t>ri</t>
  </si>
  <si>
    <t>in3</t>
  </si>
  <si>
    <t>in</t>
  </si>
  <si>
    <t>ft3</t>
  </si>
  <si>
    <t>Vo</t>
  </si>
  <si>
    <t>ro</t>
  </si>
  <si>
    <t>density</t>
  </si>
  <si>
    <t>lb/ft3</t>
  </si>
  <si>
    <t>wt disp</t>
  </si>
  <si>
    <t>real buoyancy</t>
  </si>
  <si>
    <t>buoyancy calc</t>
  </si>
  <si>
    <t>loss</t>
  </si>
  <si>
    <t>lb</t>
  </si>
  <si>
    <t>wt air inside</t>
  </si>
  <si>
    <t>Starting buoyancy</t>
  </si>
  <si>
    <t>Weight of buoy</t>
  </si>
  <si>
    <t>%Volume</t>
  </si>
  <si>
    <t>vtag</t>
  </si>
  <si>
    <t>Vi top</t>
  </si>
  <si>
    <t>VwaterTop</t>
  </si>
  <si>
    <t>Weight of Water</t>
  </si>
  <si>
    <t>Weight of Tag</t>
  </si>
  <si>
    <t>Reserve Buoyancy</t>
  </si>
  <si>
    <t>%</t>
  </si>
  <si>
    <t>4 in top cap</t>
  </si>
  <si>
    <t>3.5 in top cap</t>
  </si>
  <si>
    <t>h</t>
  </si>
  <si>
    <t>r</t>
  </si>
  <si>
    <t>volume</t>
  </si>
  <si>
    <t>wt</t>
  </si>
  <si>
    <t>lb/in3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</si>
</sst>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1"/>
  <sheetViews>
    <sheetView tabSelected="1" workbookViewId="0">
      <selection activeCell="D32" sqref="D32"/>
    </sheetView>
  </sheetViews>
  <sheetFormatPr defaultRowHeight="15" x14ac:dyDescent="0.25"/>
  <cols>
    <col min="3" max="3" width="13.7109375" customWidth="1"/>
    <col min="5" max="5" width="11.140625" customWidth="1"/>
    <col min="9" max="9" width="17.5703125" customWidth="1"/>
  </cols>
  <sheetData>
    <row r="3" spans="3:10" x14ac:dyDescent="0.25">
      <c r="C3" t="s">
        <v>0</v>
      </c>
      <c r="D3">
        <v>6.6</v>
      </c>
      <c r="E3">
        <v>8.75</v>
      </c>
      <c r="F3" t="s">
        <v>1</v>
      </c>
    </row>
    <row r="5" spans="3:10" x14ac:dyDescent="0.25">
      <c r="C5" t="s">
        <v>3</v>
      </c>
      <c r="D5">
        <v>12</v>
      </c>
      <c r="E5">
        <v>12</v>
      </c>
      <c r="F5" t="s">
        <v>7</v>
      </c>
    </row>
    <row r="6" spans="3:10" x14ac:dyDescent="0.25">
      <c r="C6" t="s">
        <v>10</v>
      </c>
      <c r="D6">
        <f>D5/2</f>
        <v>6</v>
      </c>
      <c r="E6">
        <f>E5/2</f>
        <v>6</v>
      </c>
      <c r="F6" t="s">
        <v>7</v>
      </c>
    </row>
    <row r="7" spans="3:10" x14ac:dyDescent="0.25">
      <c r="C7" t="s">
        <v>9</v>
      </c>
      <c r="D7">
        <f>4/3*PI()*D6^3</f>
        <v>904.7786842338603</v>
      </c>
      <c r="E7">
        <f>4/3*PI()*E6^3</f>
        <v>904.7786842338603</v>
      </c>
      <c r="F7" t="s">
        <v>6</v>
      </c>
    </row>
    <row r="8" spans="3:10" x14ac:dyDescent="0.25">
      <c r="C8" t="s">
        <v>9</v>
      </c>
      <c r="D8">
        <f>D7/(12^3)</f>
        <v>0.52359877559829882</v>
      </c>
      <c r="E8">
        <f>E7/(12^3)</f>
        <v>0.52359877559829882</v>
      </c>
      <c r="F8" t="s">
        <v>8</v>
      </c>
    </row>
    <row r="9" spans="3:10" x14ac:dyDescent="0.25">
      <c r="C9" t="s">
        <v>11</v>
      </c>
      <c r="D9">
        <v>62.43</v>
      </c>
      <c r="E9">
        <v>62.43</v>
      </c>
      <c r="F9" t="s">
        <v>12</v>
      </c>
      <c r="I9" t="s">
        <v>19</v>
      </c>
      <c r="J9">
        <f>D10-D13</f>
        <v>30.85</v>
      </c>
    </row>
    <row r="10" spans="3:10" x14ac:dyDescent="0.25">
      <c r="C10" t="s">
        <v>13</v>
      </c>
      <c r="D10">
        <f>D9*D8</f>
        <v>32.688271560601798</v>
      </c>
      <c r="E10">
        <f>E9*E8</f>
        <v>32.688271560601798</v>
      </c>
      <c r="F10" t="s">
        <v>17</v>
      </c>
      <c r="I10" t="s">
        <v>20</v>
      </c>
      <c r="J10">
        <f>-D3</f>
        <v>-6.6</v>
      </c>
    </row>
    <row r="11" spans="3:10" x14ac:dyDescent="0.25">
      <c r="C11" s="1" t="s">
        <v>15</v>
      </c>
      <c r="D11" s="1">
        <f>D10-D3</f>
        <v>26.088271560601797</v>
      </c>
      <c r="E11" s="1">
        <f>E10-E3</f>
        <v>23.938271560601798</v>
      </c>
      <c r="F11" s="1" t="s">
        <v>17</v>
      </c>
      <c r="I11" t="s">
        <v>25</v>
      </c>
      <c r="J11">
        <f>-E24</f>
        <v>-7.8037499999999991</v>
      </c>
    </row>
    <row r="12" spans="3:10" x14ac:dyDescent="0.25">
      <c r="C12" s="1" t="s">
        <v>14</v>
      </c>
      <c r="D12" s="1">
        <v>24.25</v>
      </c>
      <c r="E12" s="1">
        <v>22.4</v>
      </c>
      <c r="F12" s="1" t="s">
        <v>17</v>
      </c>
      <c r="I12" t="s">
        <v>26</v>
      </c>
      <c r="J12">
        <f>-1.2</f>
        <v>-1.2</v>
      </c>
    </row>
    <row r="13" spans="3:10" x14ac:dyDescent="0.25">
      <c r="C13" t="s">
        <v>16</v>
      </c>
      <c r="D13">
        <f>D11-D12</f>
        <v>1.8382715606017968</v>
      </c>
      <c r="E13">
        <f>E11-E12</f>
        <v>1.5382715606017996</v>
      </c>
      <c r="F13" t="s">
        <v>17</v>
      </c>
    </row>
    <row r="14" spans="3:10" x14ac:dyDescent="0.25">
      <c r="I14" t="s">
        <v>27</v>
      </c>
      <c r="J14">
        <f>SUM(J9:J12)</f>
        <v>15.24625</v>
      </c>
    </row>
    <row r="15" spans="3:10" x14ac:dyDescent="0.25">
      <c r="C15" t="s">
        <v>4</v>
      </c>
      <c r="D15">
        <f>D5-2*0.625</f>
        <v>10.75</v>
      </c>
      <c r="E15" t="s">
        <v>29</v>
      </c>
      <c r="F15" t="s">
        <v>30</v>
      </c>
    </row>
    <row r="16" spans="3:10" x14ac:dyDescent="0.25">
      <c r="C16" t="s">
        <v>5</v>
      </c>
      <c r="D16">
        <f>D15/2</f>
        <v>5.375</v>
      </c>
    </row>
    <row r="17" spans="3:7" x14ac:dyDescent="0.25">
      <c r="C17" t="s">
        <v>2</v>
      </c>
      <c r="D17">
        <f>4/3*PI()*D16^3</f>
        <v>650.46512267959292</v>
      </c>
      <c r="E17">
        <v>234</v>
      </c>
      <c r="F17">
        <v>186</v>
      </c>
      <c r="G17" t="s">
        <v>6</v>
      </c>
    </row>
    <row r="18" spans="3:7" x14ac:dyDescent="0.25">
      <c r="C18" t="s">
        <v>2</v>
      </c>
      <c r="D18">
        <f>D17/(12^3)</f>
        <v>0.37642657562476445</v>
      </c>
      <c r="E18">
        <f>E17/(12^3)</f>
        <v>0.13541666666666666</v>
      </c>
      <c r="F18">
        <f>F17/(12^3)</f>
        <v>0.1076388888888889</v>
      </c>
      <c r="G18" t="s">
        <v>8</v>
      </c>
    </row>
    <row r="19" spans="3:7" x14ac:dyDescent="0.25">
      <c r="C19" t="s">
        <v>21</v>
      </c>
      <c r="D19">
        <v>30</v>
      </c>
      <c r="E19">
        <v>100</v>
      </c>
      <c r="F19">
        <v>100</v>
      </c>
      <c r="G19" t="s">
        <v>28</v>
      </c>
    </row>
    <row r="20" spans="3:7" x14ac:dyDescent="0.25">
      <c r="C20" t="s">
        <v>23</v>
      </c>
      <c r="D20">
        <f>D19*D18/100</f>
        <v>0.11292797268742934</v>
      </c>
      <c r="E20">
        <f>E19*E18/100</f>
        <v>0.13541666666666666</v>
      </c>
      <c r="F20">
        <f>F19*F18/100</f>
        <v>0.1076388888888889</v>
      </c>
      <c r="G20" t="s">
        <v>8</v>
      </c>
    </row>
    <row r="21" spans="3:7" x14ac:dyDescent="0.25">
      <c r="C21" t="s">
        <v>22</v>
      </c>
      <c r="D21">
        <f>4*3*1.5/12/12/12</f>
        <v>1.0416666666666666E-2</v>
      </c>
      <c r="E21">
        <f>4*3*1.5/12/12/12</f>
        <v>1.0416666666666666E-2</v>
      </c>
      <c r="F21">
        <f>4*3*1.5/12/12/12</f>
        <v>1.0416666666666666E-2</v>
      </c>
      <c r="G21" t="s">
        <v>8</v>
      </c>
    </row>
    <row r="22" spans="3:7" x14ac:dyDescent="0.25">
      <c r="C22" t="s">
        <v>24</v>
      </c>
      <c r="D22">
        <f>D20-D21</f>
        <v>0.10251130602076267</v>
      </c>
      <c r="E22">
        <f>E20-E21</f>
        <v>0.12499999999999999</v>
      </c>
      <c r="F22">
        <f>F20-F21</f>
        <v>9.7222222222222224E-2</v>
      </c>
    </row>
    <row r="23" spans="3:7" x14ac:dyDescent="0.25">
      <c r="C23" t="s">
        <v>11</v>
      </c>
      <c r="D23">
        <v>62.43</v>
      </c>
      <c r="E23">
        <v>62.43</v>
      </c>
      <c r="F23">
        <v>62.43</v>
      </c>
      <c r="G23" t="s">
        <v>12</v>
      </c>
    </row>
    <row r="24" spans="3:7" x14ac:dyDescent="0.25">
      <c r="C24" t="s">
        <v>18</v>
      </c>
      <c r="D24">
        <f>D23*D22</f>
        <v>6.3997808348762133</v>
      </c>
      <c r="E24">
        <f>E23*E22</f>
        <v>7.8037499999999991</v>
      </c>
      <c r="F24">
        <f>F23*F22</f>
        <v>6.0695833333333331</v>
      </c>
    </row>
    <row r="27" spans="3:7" x14ac:dyDescent="0.25">
      <c r="C27" t="s">
        <v>31</v>
      </c>
      <c r="D27">
        <v>18</v>
      </c>
      <c r="E27" t="s">
        <v>7</v>
      </c>
    </row>
    <row r="28" spans="3:7" x14ac:dyDescent="0.25">
      <c r="C28" t="s">
        <v>32</v>
      </c>
      <c r="D28">
        <v>0.5</v>
      </c>
      <c r="E28" t="s">
        <v>7</v>
      </c>
    </row>
    <row r="29" spans="3:7" x14ac:dyDescent="0.25">
      <c r="C29" t="s">
        <v>33</v>
      </c>
      <c r="D29">
        <f>D27*PI()*D28^2</f>
        <v>14.137166941154069</v>
      </c>
      <c r="E29" t="s">
        <v>6</v>
      </c>
    </row>
    <row r="30" spans="3:7" x14ac:dyDescent="0.25">
      <c r="C30" t="s">
        <v>11</v>
      </c>
      <c r="D30">
        <v>0.28399999999999997</v>
      </c>
      <c r="E30" t="s">
        <v>35</v>
      </c>
    </row>
    <row r="31" spans="3:7" x14ac:dyDescent="0.25">
      <c r="C31" t="s">
        <v>34</v>
      </c>
      <c r="D31">
        <f>D30*D29</f>
        <v>4.0149554112877555</v>
      </c>
      <c r="E3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2015-07-23T19:55:19Z</dcterms:created>
  <dcterms:modified xsi:type="dcterms:W3CDTF">2015-07-23T23:02:39Z</dcterms:modified>
</cp:coreProperties>
</file>