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v2\trunk\RulesetSrc\T24SFam\To-Docu\"/>
    </mc:Choice>
  </mc:AlternateContent>
  <xr:revisionPtr revIDLastSave="0" documentId="13_ncr:1_{65D4F523-3537-478F-81D6-3410CA6F7572}" xr6:coauthVersionLast="47" xr6:coauthVersionMax="47" xr10:uidLastSave="{00000000-0000-0000-0000-000000000000}"/>
  <bookViews>
    <workbookView xWindow="4200" yWindow="1215" windowWidth="20940" windowHeight="1570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396" i="1" l="1"/>
  <c r="CA395" i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79" i="1"/>
  <c r="CA412" i="1" s="1"/>
  <c r="CA378" i="1"/>
  <c r="CA411" i="1" s="1"/>
  <c r="CA377" i="1"/>
  <c r="CA410" i="1" s="1"/>
  <c r="CA376" i="1"/>
  <c r="CA409" i="1" s="1"/>
  <c r="CA375" i="1"/>
  <c r="CA408" i="1" s="1"/>
  <c r="CA374" i="1"/>
  <c r="CA407" i="1" s="1"/>
  <c r="CA373" i="1"/>
  <c r="CA406" i="1" s="1"/>
  <c r="CA372" i="1"/>
  <c r="CA405" i="1" s="1"/>
  <c r="CA371" i="1"/>
  <c r="CA404" i="1" s="1"/>
  <c r="CA370" i="1"/>
  <c r="CA403" i="1" s="1"/>
  <c r="CA369" i="1"/>
  <c r="CA402" i="1" s="1"/>
  <c r="CA368" i="1"/>
  <c r="CA401" i="1" s="1"/>
  <c r="CA367" i="1"/>
  <c r="CA400" i="1" s="1"/>
  <c r="CA366" i="1"/>
  <c r="CA399" i="1" s="1"/>
  <c r="CA365" i="1"/>
  <c r="CA398" i="1" s="1"/>
  <c r="CA364" i="1"/>
  <c r="CA397" i="1" s="1"/>
  <c r="CA167" i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51" i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BZ167" i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51" i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BD405" i="1"/>
  <c r="BD406" i="1" s="1"/>
  <c r="BD407" i="1" s="1"/>
  <c r="BD408" i="1" s="1"/>
  <c r="BD409" i="1" s="1"/>
  <c r="BD410" i="1" s="1"/>
  <c r="BD411" i="1" s="1"/>
  <c r="BD412" i="1" s="1"/>
  <c r="AQ405" i="1"/>
  <c r="AQ406" i="1" s="1"/>
  <c r="AQ407" i="1" s="1"/>
  <c r="AQ408" i="1" s="1"/>
  <c r="AQ409" i="1" s="1"/>
  <c r="AQ410" i="1" s="1"/>
  <c r="AQ411" i="1" s="1"/>
  <c r="AQ412" i="1" s="1"/>
  <c r="BU398" i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U412" i="1" s="1"/>
  <c r="BT398" i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T412" i="1" s="1"/>
  <c r="BS398" i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S412" i="1" s="1"/>
  <c r="BR398" i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Q398" i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Q412" i="1" s="1"/>
  <c r="BD398" i="1"/>
  <c r="BD399" i="1" s="1"/>
  <c r="BD400" i="1" s="1"/>
  <c r="BD401" i="1" s="1"/>
  <c r="BB398" i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AQ398" i="1"/>
  <c r="AQ399" i="1" s="1"/>
  <c r="AQ400" i="1" s="1"/>
  <c r="AQ401" i="1" s="1"/>
  <c r="AQ402" i="1" s="1"/>
  <c r="AP398" i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Y398" i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E398" i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D398" i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BD389" i="1"/>
  <c r="BD390" i="1" s="1"/>
  <c r="BD391" i="1" s="1"/>
  <c r="BD392" i="1" s="1"/>
  <c r="BD393" i="1" s="1"/>
  <c r="BD394" i="1" s="1"/>
  <c r="BD395" i="1" s="1"/>
  <c r="BD396" i="1" s="1"/>
  <c r="BU382" i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U396" i="1" s="1"/>
  <c r="BT382" i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T396" i="1" s="1"/>
  <c r="BS382" i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S396" i="1" s="1"/>
  <c r="BR382" i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Q382" i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D382" i="1"/>
  <c r="BD383" i="1" s="1"/>
  <c r="BD384" i="1" s="1"/>
  <c r="BD385" i="1" s="1"/>
  <c r="BB382" i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AQ382" i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P382" i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E382" i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D382" i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BD372" i="1"/>
  <c r="BD373" i="1" s="1"/>
  <c r="BD374" i="1" s="1"/>
  <c r="BD375" i="1" s="1"/>
  <c r="BD376" i="1" s="1"/>
  <c r="BD377" i="1" s="1"/>
  <c r="BD378" i="1" s="1"/>
  <c r="BD379" i="1" s="1"/>
  <c r="AQ372" i="1"/>
  <c r="AQ373" i="1" s="1"/>
  <c r="AQ374" i="1" s="1"/>
  <c r="AQ375" i="1" s="1"/>
  <c r="AQ376" i="1" s="1"/>
  <c r="AQ377" i="1" s="1"/>
  <c r="AQ378" i="1" s="1"/>
  <c r="AQ379" i="1" s="1"/>
  <c r="BU365" i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U379" i="1" s="1"/>
  <c r="BT365" i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T379" i="1" s="1"/>
  <c r="BS365" i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S379" i="1" s="1"/>
  <c r="BR365" i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Q365" i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Q379" i="1" s="1"/>
  <c r="BD365" i="1"/>
  <c r="BD366" i="1" s="1"/>
  <c r="BD367" i="1" s="1"/>
  <c r="BD368" i="1" s="1"/>
  <c r="BB365" i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AQ365" i="1"/>
  <c r="AQ366" i="1" s="1"/>
  <c r="AQ367" i="1" s="1"/>
  <c r="AQ368" i="1" s="1"/>
  <c r="AQ369" i="1" s="1"/>
  <c r="AP365" i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Y365" i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E365" i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D365" i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BD356" i="1"/>
  <c r="BD357" i="1" s="1"/>
  <c r="BD358" i="1" s="1"/>
  <c r="BD359" i="1" s="1"/>
  <c r="BD360" i="1" s="1"/>
  <c r="BD361" i="1" s="1"/>
  <c r="BD362" i="1" s="1"/>
  <c r="BD363" i="1" s="1"/>
  <c r="BU349" i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U363" i="1" s="1"/>
  <c r="BT349" i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S349" i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R349" i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Q349" i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D349" i="1"/>
  <c r="BD350" i="1" s="1"/>
  <c r="BD351" i="1" s="1"/>
  <c r="BD352" i="1" s="1"/>
  <c r="BB349" i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AQ349" i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P349" i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E349" i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D349" i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AA182" i="1" l="1"/>
  <c r="AA215" i="1" s="1"/>
  <c r="AA248" i="1" s="1"/>
  <c r="AA281" i="1" s="1"/>
  <c r="AA314" i="1" s="1"/>
  <c r="AA347" i="1" s="1"/>
  <c r="AA380" i="1" s="1"/>
  <c r="BY167" i="1" l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51" i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W299" i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283" i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66" i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50" i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33" i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17" i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00" i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184" i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67" i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51" i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P283" i="1" l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250" i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17" i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184" i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151" i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R332" i="1" l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Q332" i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R316" i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Q316" i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R299" i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Q299" i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R283" i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Q283" i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R266" i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Q266" i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R250" i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Q250" i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R233" i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Q233" i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R217" i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Q217" i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R200" i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Q200" i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R184" i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Q184" i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R182" i="1"/>
  <c r="BR215" i="1" s="1"/>
  <c r="BR248" i="1" s="1"/>
  <c r="BR281" i="1" s="1"/>
  <c r="BR314" i="1" s="1"/>
  <c r="BR347" i="1" s="1"/>
  <c r="BR380" i="1" s="1"/>
  <c r="BQ182" i="1"/>
  <c r="BQ215" i="1" s="1"/>
  <c r="BQ248" i="1" s="1"/>
  <c r="BQ281" i="1" s="1"/>
  <c r="BQ314" i="1" s="1"/>
  <c r="BQ347" i="1" s="1"/>
  <c r="BQ380" i="1" s="1"/>
  <c r="BR167" i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Q167" i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R151" i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Q151" i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V299" i="1" l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283" i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66" i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50" i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33" i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17" i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00" i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184" i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67" i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51" i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U332" i="1" l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16" i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299" i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283" i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66" i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50" i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33" i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17" i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00" i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184" i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67" i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51" i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T332" i="1" l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16" i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330" i="1" s="1"/>
  <c r="BT299" i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313" i="1" s="1"/>
  <c r="BT283" i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66" i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50" i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33" i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17" i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00" i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184" i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67" i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51" i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B182" i="1" l="1"/>
  <c r="BB215" i="1" s="1"/>
  <c r="BB248" i="1" s="1"/>
  <c r="BB281" i="1" s="1"/>
  <c r="BB314" i="1" s="1"/>
  <c r="BB347" i="1" s="1"/>
  <c r="BB380" i="1" s="1"/>
  <c r="BA182" i="1"/>
  <c r="BA215" i="1" s="1"/>
  <c r="BA248" i="1" s="1"/>
  <c r="BA281" i="1" s="1"/>
  <c r="BA314" i="1" s="1"/>
  <c r="BA347" i="1" s="1"/>
  <c r="BA380" i="1" s="1"/>
  <c r="Y314" i="1" l="1"/>
  <c r="Y347" i="1" s="1"/>
  <c r="Y380" i="1" s="1"/>
  <c r="Y182" i="1"/>
  <c r="Y215" i="1" s="1"/>
  <c r="Y248" i="1" s="1"/>
  <c r="Y332" i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233" i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167" i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L182" i="1"/>
  <c r="L215" i="1" s="1"/>
  <c r="L248" i="1" s="1"/>
  <c r="L281" i="1" s="1"/>
  <c r="L314" i="1" s="1"/>
  <c r="L347" i="1" s="1"/>
  <c r="L380" i="1" s="1"/>
  <c r="C67" i="1"/>
  <c r="C68" i="1" s="1"/>
  <c r="E182" i="1"/>
  <c r="E215" i="1" s="1"/>
  <c r="E248" i="1" s="1"/>
  <c r="E281" i="1" s="1"/>
  <c r="E314" i="1" s="1"/>
  <c r="E347" i="1" s="1"/>
  <c r="E380" i="1" s="1"/>
  <c r="E332" i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16" i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299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66" i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50" i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17" i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00" i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BD339" i="1"/>
  <c r="BD340" i="1" s="1"/>
  <c r="BD341" i="1" s="1"/>
  <c r="BD342" i="1" s="1"/>
  <c r="BD343" i="1" s="1"/>
  <c r="BD344" i="1" s="1"/>
  <c r="BD345" i="1" s="1"/>
  <c r="BD346" i="1" s="1"/>
  <c r="BS332" i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D332" i="1"/>
  <c r="BD333" i="1" s="1"/>
  <c r="BD334" i="1" s="1"/>
  <c r="BD335" i="1" s="1"/>
  <c r="BB332" i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AQ332" i="1"/>
  <c r="AQ333" i="1" s="1"/>
  <c r="AQ334" i="1" s="1"/>
  <c r="AQ335" i="1" s="1"/>
  <c r="AQ336" i="1" s="1"/>
  <c r="AQ339" i="1" s="1"/>
  <c r="AQ340" i="1" s="1"/>
  <c r="AQ341" i="1" s="1"/>
  <c r="AQ342" i="1" s="1"/>
  <c r="AQ343" i="1" s="1"/>
  <c r="AQ344" i="1" s="1"/>
  <c r="AQ345" i="1" s="1"/>
  <c r="AQ346" i="1" s="1"/>
  <c r="AP332" i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BS299" i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B299" i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AQ299" i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P299" i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BS266" i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B266" i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AQ266" i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P266" i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S233" i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N233" i="1"/>
  <c r="BB233" i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AQ233" i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P233" i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BN232" i="1"/>
  <c r="BS200" i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B200" i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AQ200" i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P200" i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BS167" i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B167" i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AQ167" i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P167" i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BN231" i="1" l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B316" i="1" l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D316" i="1" l="1"/>
  <c r="BD317" i="1" s="1"/>
  <c r="BD318" i="1" s="1"/>
  <c r="BD319" i="1" s="1"/>
  <c r="BD323" i="1" s="1"/>
  <c r="BD324" i="1" s="1"/>
  <c r="BD325" i="1" s="1"/>
  <c r="BD326" i="1" s="1"/>
  <c r="BD327" i="1" s="1"/>
  <c r="BD328" i="1" s="1"/>
  <c r="BD329" i="1" s="1"/>
  <c r="BD330" i="1" s="1"/>
  <c r="BB283" i="1" l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50" i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17" i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184" i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51" i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AQ316" i="1" l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283" i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50" i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17" i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184" i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51" i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P316" i="1" l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283" i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50" i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17" i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184" i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51" i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BS316" i="1" l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283" i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50" i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17" i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184" i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51" i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D316" i="1" l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BO281" i="1" l="1"/>
  <c r="BO347" i="1" s="1"/>
  <c r="BO248" i="1"/>
  <c r="BO314" i="1" s="1"/>
  <c r="BO380" i="1" s="1"/>
  <c r="BO215" i="1"/>
  <c r="BO182" i="1"/>
  <c r="AC182" i="1" l="1"/>
  <c r="AC215" i="1" s="1"/>
  <c r="AC248" i="1" s="1"/>
  <c r="AC281" i="1" s="1"/>
  <c r="AC314" i="1" s="1"/>
  <c r="AC347" i="1" s="1"/>
  <c r="AC380" i="1" s="1"/>
  <c r="G147" i="1" l="1"/>
  <c r="H147" i="1" l="1"/>
  <c r="I147" i="1" s="1"/>
  <c r="J147" i="1" s="1"/>
  <c r="K147" i="1" s="1"/>
  <c r="L147" i="1" s="1"/>
  <c r="M147" i="1" l="1"/>
  <c r="N147" i="1" s="1"/>
  <c r="C71" i="1"/>
  <c r="O147" i="1" l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C72" i="1"/>
  <c r="C73" i="1" s="1"/>
  <c r="C74" i="1" s="1"/>
  <c r="C75" i="1" s="1"/>
  <c r="C76" i="1" s="1"/>
  <c r="C77" i="1" s="1"/>
  <c r="C78" i="1" s="1"/>
  <c r="C79" i="1" l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AZ147" i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l="1"/>
  <c r="BP147" i="1" s="1"/>
  <c r="BQ147" i="1" s="1"/>
  <c r="BR147" i="1" l="1"/>
  <c r="BS147" i="1" s="1"/>
  <c r="BT147" i="1" s="1"/>
  <c r="BU147" i="1" s="1"/>
  <c r="BV147" i="1" s="1"/>
  <c r="BW147" i="1" s="1"/>
  <c r="BX147" i="1" s="1"/>
  <c r="BY147" i="1" s="1"/>
  <c r="BZ147" i="1" s="1"/>
  <c r="CA1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tc={8E6D4CA8-79C7-4082-B9FF-A694577BC82F}</author>
    <author>tc={B702ED2D-EA27-4105-9F3D-EEB895251933}</author>
    <author>tc={FC2E1ABC-F00F-493D-803C-4517A7E565B1}</author>
    <author>tc={2E9A3BF3-11C4-488F-BCDE-80182BAD232A}</author>
  </authors>
  <commentList>
    <comment ref="S1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80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6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4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2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4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4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7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7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8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8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8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8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8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8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8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4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4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4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4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5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7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7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80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80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81" authorId="0" shapeId="0" xr:uid="{B6315041-A581-4909-8AD8-F6FA93A81D1C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381" authorId="0" shapeId="0" xr:uid="{13211810-0C78-4369-BC8C-794103317C4D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381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381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1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1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381" authorId="4" shapeId="0" xr:uid="{8E6D4CA8-79C7-4082-B9FF-A694577BC82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381" authorId="5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1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1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1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1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1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1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1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395" authorId="6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5" authorId="7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7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7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7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7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398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00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00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<sst xmlns="http://schemas.openxmlformats.org/spreadsheetml/2006/main" count="5499" uniqueCount="371">
  <si>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</si>
  <si>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</si>
  <si>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</si>
  <si>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</si>
  <si>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</si>
  <si>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</si>
  <si>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</si>
  <si>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</si>
  <si>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</si>
  <si>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</si>
  <si>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</si>
  <si>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</si>
  <si>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</si>
  <si>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</si>
  <si>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</si>
  <si>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</si>
  <si>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</si>
  <si>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</si>
  <si>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</si>
  <si>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</si>
  <si>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</si>
  <si>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</si>
  <si>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</si>
  <si>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</si>
  <si>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</si>
  <si>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</si>
  <si>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</si>
  <si>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</si>
  <si>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</si>
  <si>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</si>
  <si>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</si>
  <si>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</si>
  <si>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</si>
  <si>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</si>
  <si>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</si>
  <si>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</si>
  <si>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</si>
  <si>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</si>
  <si>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</si>
  <si>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</si>
  <si>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</si>
  <si>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</si>
  <si>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</si>
  <si>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</si>
  <si>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</si>
  <si>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</si>
  <si>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</si>
  <si>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</si>
  <si>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</si>
  <si>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</si>
  <si>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</si>
  <si>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</si>
  <si>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</si>
  <si>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</si>
  <si>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</si>
  <si>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</si>
  <si>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</si>
  <si>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</si>
  <si>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</si>
  <si>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</si>
  <si>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</si>
  <si>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</si>
  <si>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</si>
  <si>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</si>
  <si>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</si>
  <si>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</si>
  <si>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</si>
  <si>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</si>
  <si>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</si>
  <si>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</si>
  <si>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</si>
  <si>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</si>
  <si>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</si>
  <si>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</si>
  <si>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</si>
  <si>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</si>
  <si>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</si>
  <si>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</si>
  <si>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</si>
  <si>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</si>
  <si>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</si>
  <si>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</si>
  <si>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</si>
  <si>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</si>
  <si>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</si>
  <si>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</si>
  <si>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</si>
  <si>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</si>
  <si>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</si>
  <si>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</si>
  <si>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</si>
  <si>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</si>
  <si>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</si>
  <si>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</si>
  <si>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</si>
  <si>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</si>
  <si>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</si>
  <si>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</si>
  <si>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</si>
  <si>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</si>
  <si>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</si>
  <si>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</si>
  <si>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</si>
  <si>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</si>
  <si>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</si>
  <si>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</si>
  <si>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</si>
  <si>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</si>
  <si>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</si>
  <si>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</si>
  <si>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</si>
  <si>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</si>
  <si>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</si>
  <si>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</si>
  <si>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</si>
  <si>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</si>
  <si>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</si>
  <si>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</si>
  <si>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</si>
  <si>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</si>
  <si>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</si>
  <si>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</si>
  <si>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</si>
  <si>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</si>
  <si>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</si>
  <si>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</si>
  <si>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</si>
  <si>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</si>
  <si>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</si>
  <si>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</si>
  <si>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</si>
  <si>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</si>
  <si>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</si>
  <si>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</si>
  <si>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</si>
  <si>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</si>
  <si>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</si>
  <si>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</si>
  <si>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</si>
  <si>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</si>
  <si>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</si>
  <si>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</si>
  <si>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</si>
  <si>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</si>
  <si>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</si>
  <si>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</si>
  <si>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</si>
  <si>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</si>
  <si>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</si>
  <si>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</si>
  <si>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</si>
  <si>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</si>
  <si>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</si>
  <si>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</si>
  <si>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</si>
  <si>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</si>
  <si>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</si>
  <si>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</si>
  <si>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</si>
  <si>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</si>
  <si>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</si>
  <si>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</si>
  <si>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</si>
  <si>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</si>
  <si>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</si>
  <si>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</si>
  <si>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</si>
  <si>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</si>
  <si>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</si>
  <si>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</si>
  <si>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</si>
  <si>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</si>
  <si>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</si>
  <si>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</si>
  <si>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</si>
  <si>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</si>
  <si>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</si>
  <si>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</si>
  <si>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</si>
  <si>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</si>
  <si>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</si>
  <si>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</si>
  <si>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</si>
  <si>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</si>
  <si>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</si>
  <si>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</si>
  <si>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</si>
  <si>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</si>
  <si>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</si>
  <si>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</si>
  <si>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</si>
  <si>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</si>
  <si>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</si>
  <si>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</si>
  <si>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</si>
  <si>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</si>
  <si>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</si>
  <si>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</si>
  <si>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</si>
  <si>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</si>
  <si>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</si>
  <si>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</si>
  <si>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</si>
  <si>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</si>
  <si>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</si>
  <si>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</si>
  <si>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</si>
  <si>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</si>
  <si>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</si>
  <si>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</si>
  <si>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</si>
  <si>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</si>
  <si>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</si>
  <si>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</si>
  <si>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</si>
  <si>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</si>
  <si>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</si>
  <si>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</si>
  <si>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</si>
  <si>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</si>
  <si>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</si>
  <si>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</si>
  <si>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</si>
  <si>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</si>
  <si>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</si>
  <si>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</si>
  <si>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</si>
  <si>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</si>
  <si>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</si>
  <si>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</si>
  <si>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</si>
  <si>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</si>
  <si>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</si>
  <si>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</si>
  <si>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</si>
  <si>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</si>
  <si>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</si>
  <si>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</si>
  <si>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</si>
  <si>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</si>
  <si>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</si>
  <si>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</si>
  <si>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</si>
  <si>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</si>
  <si>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</si>
  <si>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</si>
  <si>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</si>
  <si>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</si>
  <si>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</si>
  <si>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</si>
  <si>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</si>
  <si>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</si>
  <si>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</si>
  <si>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</si>
  <si>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</si>
  <si>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</si>
  <si>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</si>
  <si>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</si>
  <si>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</si>
  <si>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</si>
  <si>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</si>
  <si>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</si>
  <si>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</si>
  <si>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</si>
  <si>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</si>
  <si>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</si>
  <si>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</si>
  <si>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</si>
  <si>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</si>
  <si>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</si>
  <si>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</si>
  <si>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</si>
  <si>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</si>
  <si>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</si>
  <si>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</si>
  <si>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</si>
  <si>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</si>
  <si>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</si>
  <si>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</si>
  <si>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</si>
  <si>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</si>
  <si>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</si>
  <si>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</si>
  <si>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</si>
  <si>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</si>
  <si>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</si>
  <si>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</si>
  <si>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</si>
  <si>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</si>
  <si>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</si>
  <si>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</si>
  <si>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</si>
  <si>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</si>
  <si>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</si>
  <si>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</si>
  <si>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</si>
  <si>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</si>
  <si>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</si>
  <si>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</si>
  <si>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</si>
  <si>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</si>
  <si>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</si>
  <si>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</si>
  <si>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</si>
  <si>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</si>
  <si>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</si>
  <si>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</si>
  <si>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</si>
  <si>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</si>
  <si>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</si>
  <si>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</si>
  <si>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</si>
  <si>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</si>
  <si>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</si>
  <si>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</si>
  <si>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</si>
  <si>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</si>
  <si>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</si>
  <si>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</si>
  <si>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</si>
  <si>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</si>
  <si>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</si>
  <si>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</si>
  <si>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</si>
  <si>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</si>
  <si>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</si>
  <si>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</si>
  <si>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</si>
  <si>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</si>
  <si>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</si>
  <si>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</si>
  <si>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</si>
  <si>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</si>
  <si>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</si>
  <si>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</si>
  <si>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</si>
  <si>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</si>
  <si>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</si>
  <si>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</si>
  <si>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</si>
  <si>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</si>
  <si>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</si>
  <si>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</si>
  <si>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</si>
  <si>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</si>
  <si>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</si>
  <si>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</si>
  <si>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</si>
  <si>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</si>
  <si>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</si>
  <si>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</si>
  <si>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</si>
  <si>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</si>
  <si>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</si>
  <si>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</si>
  <si>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</si>
  <si>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</si>
  <si>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</si>
  <si>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</si>
  <si>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</si>
  <si>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</si>
  <si>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</si>
  <si>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</si>
  <si>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</si>
  <si>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</si>
  <si>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</si>
  <si>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</si>
  <si>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</si>
  <si>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</si>
  <si>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</si>
  <si>
    <t>06/14/25 - SAC - additional mods for tic #1396: 2025-SFam: Window CZ1-14 SHGC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</si>
</sst>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  <person displayName="Scott Criswell" id="{1A1F96AA-3C15-424C-97E0-D32222CE3C24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1" dT="2025-03-31T19:31:52.49" personId="{CA85A688-6A1E-4293-B997-C12564BF5C8B}" id="{9B6BED9D-5D9F-45CA-BF02-2B591E00AB15}">
    <text>Tic #1396</text>
  </threadedComment>
  <threadedComment ref="AH381" dT="2025-06-15T04:09:09.98" personId="{1A1F96AA-3C15-424C-97E0-D32222CE3C24}" id="{8E6D4CA8-79C7-4082-B9FF-A694577BC82F}">
    <text>Additional mods for tic #1396</text>
  </threadedComment>
  <threadedComment ref="AR381" dT="2025-03-31T19:31:30.60" personId="{CA85A688-6A1E-4293-B997-C12564BF5C8B}" id="{B702ED2D-EA27-4105-9F3D-EEB895251933}">
    <text>Tic #1396</text>
  </threadedComment>
  <threadedComment ref="AH395" dT="2025-03-31T19:32:27.51" personId="{CA85A688-6A1E-4293-B997-C12564BF5C8B}" id="{FC2E1ABC-F00F-493D-803C-4517A7E565B1}">
    <text>Tic #1396</text>
  </threadedComment>
  <threadedComment ref="AS395" dT="2025-03-31T19:32:16.12" personId="{CA85A688-6A1E-4293-B997-C12564BF5C8B}" id="{2E9A3BF3-11C4-488F-BCDE-80182BAD232A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13"/>
  <sheetViews>
    <sheetView tabSelected="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370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D64" t="s">
        <v>369</v>
      </c>
    </row>
    <row r="65" spans="1:38" x14ac:dyDescent="0.25">
      <c r="A65" t="s">
        <v>0</v>
      </c>
      <c r="B65" t="s">
        <v>5</v>
      </c>
    </row>
    <row r="66" spans="1:38" x14ac:dyDescent="0.25">
      <c r="A66" t="s">
        <v>0</v>
      </c>
      <c r="C66" s="23">
        <v>1</v>
      </c>
      <c r="D66" t="s">
        <v>6</v>
      </c>
    </row>
    <row r="67" spans="1:38" x14ac:dyDescent="0.25">
      <c r="A67" t="s">
        <v>0</v>
      </c>
      <c r="C67" s="23">
        <f>C66+1</f>
        <v>2</v>
      </c>
      <c r="D67" t="s">
        <v>50</v>
      </c>
    </row>
    <row r="68" spans="1:38" x14ac:dyDescent="0.25">
      <c r="A68" t="s">
        <v>0</v>
      </c>
      <c r="C68" s="23">
        <f>C67+1</f>
        <v>3</v>
      </c>
      <c r="D68" t="s">
        <v>222</v>
      </c>
    </row>
    <row r="69" spans="1:38" x14ac:dyDescent="0.25">
      <c r="A69" t="s">
        <v>0</v>
      </c>
      <c r="B69" t="s">
        <v>7</v>
      </c>
    </row>
    <row r="70" spans="1:38" x14ac:dyDescent="0.25">
      <c r="A70" t="s">
        <v>0</v>
      </c>
      <c r="C70" s="23">
        <v>1</v>
      </c>
      <c r="D70" t="s">
        <v>8</v>
      </c>
      <c r="AD70" t="s">
        <v>9</v>
      </c>
      <c r="AK70" t="s">
        <v>69</v>
      </c>
    </row>
    <row r="71" spans="1:38" x14ac:dyDescent="0.25">
      <c r="A71" t="s">
        <v>0</v>
      </c>
      <c r="C71" s="23">
        <f t="shared" ref="C71:C83" si="0">C70+1</f>
        <v>2</v>
      </c>
      <c r="D71" t="s">
        <v>93</v>
      </c>
      <c r="AD71" t="s">
        <v>9</v>
      </c>
      <c r="AK71" t="s">
        <v>67</v>
      </c>
      <c r="AL71" t="s">
        <v>68</v>
      </c>
    </row>
    <row r="72" spans="1:38" x14ac:dyDescent="0.25">
      <c r="A72" t="s">
        <v>0</v>
      </c>
      <c r="C72" s="23">
        <f t="shared" si="0"/>
        <v>3</v>
      </c>
      <c r="D72" t="s">
        <v>253</v>
      </c>
      <c r="AD72" t="s">
        <v>9</v>
      </c>
    </row>
    <row r="73" spans="1:38" x14ac:dyDescent="0.25">
      <c r="A73" t="s">
        <v>0</v>
      </c>
      <c r="C73" s="23">
        <f t="shared" si="0"/>
        <v>4</v>
      </c>
      <c r="D73" t="s">
        <v>149</v>
      </c>
      <c r="AD73" t="s">
        <v>9</v>
      </c>
    </row>
    <row r="74" spans="1:38" x14ac:dyDescent="0.25">
      <c r="A74" t="s">
        <v>0</v>
      </c>
      <c r="C74" s="23">
        <f t="shared" si="0"/>
        <v>5</v>
      </c>
      <c r="D74" t="s">
        <v>150</v>
      </c>
      <c r="AD74" t="s">
        <v>9</v>
      </c>
    </row>
    <row r="75" spans="1:38" x14ac:dyDescent="0.25">
      <c r="A75" t="s">
        <v>0</v>
      </c>
      <c r="C75" s="23">
        <f t="shared" si="0"/>
        <v>6</v>
      </c>
      <c r="D75" t="s">
        <v>10</v>
      </c>
      <c r="J75" t="s">
        <v>13</v>
      </c>
      <c r="AD75" t="s">
        <v>11</v>
      </c>
      <c r="AK75">
        <v>1</v>
      </c>
      <c r="AL75" s="1" t="s">
        <v>63</v>
      </c>
    </row>
    <row r="76" spans="1:38" x14ac:dyDescent="0.25">
      <c r="A76" t="s">
        <v>0</v>
      </c>
      <c r="C76" s="23">
        <f t="shared" si="0"/>
        <v>7</v>
      </c>
      <c r="D76" t="s">
        <v>226</v>
      </c>
      <c r="P76" s="12" t="s">
        <v>225</v>
      </c>
      <c r="AD76" t="s">
        <v>11</v>
      </c>
      <c r="AK76">
        <v>3</v>
      </c>
      <c r="AL76" s="1" t="s">
        <v>64</v>
      </c>
    </row>
    <row r="77" spans="1:38" x14ac:dyDescent="0.25">
      <c r="A77" t="s">
        <v>0</v>
      </c>
      <c r="C77" s="23">
        <f t="shared" si="0"/>
        <v>8</v>
      </c>
      <c r="D77" t="s">
        <v>346</v>
      </c>
      <c r="P77" s="12" t="s">
        <v>345</v>
      </c>
      <c r="AL77" s="1"/>
    </row>
    <row r="78" spans="1:38" x14ac:dyDescent="0.25">
      <c r="A78" t="s">
        <v>0</v>
      </c>
      <c r="C78" s="23">
        <f t="shared" si="0"/>
        <v>9</v>
      </c>
      <c r="D78" t="s">
        <v>347</v>
      </c>
      <c r="P78" s="12" t="s">
        <v>345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10</v>
      </c>
      <c r="D79" t="s">
        <v>356</v>
      </c>
      <c r="P79" s="12" t="s">
        <v>355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11</v>
      </c>
      <c r="D80" t="s">
        <v>357</v>
      </c>
      <c r="P80" s="12" t="s">
        <v>355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12</v>
      </c>
      <c r="D81" t="s">
        <v>358</v>
      </c>
      <c r="P81" s="12" t="s">
        <v>355</v>
      </c>
      <c r="AD81" t="s">
        <v>239</v>
      </c>
      <c r="AL81" s="1"/>
    </row>
    <row r="82" spans="1:38" x14ac:dyDescent="0.25">
      <c r="A82" t="s">
        <v>0</v>
      </c>
      <c r="C82" s="23">
        <f t="shared" si="0"/>
        <v>13</v>
      </c>
      <c r="D82" t="s">
        <v>243</v>
      </c>
      <c r="P82" s="12"/>
      <c r="AD82" t="s">
        <v>9</v>
      </c>
      <c r="AK82">
        <v>4</v>
      </c>
      <c r="AL82" s="1" t="s">
        <v>64</v>
      </c>
    </row>
    <row r="83" spans="1:38" x14ac:dyDescent="0.25">
      <c r="A83" t="s">
        <v>0</v>
      </c>
      <c r="C83" s="23">
        <f t="shared" si="0"/>
        <v>14</v>
      </c>
      <c r="D83" t="s">
        <v>237</v>
      </c>
      <c r="P83" s="12" t="s">
        <v>238</v>
      </c>
      <c r="AD83" t="s">
        <v>9</v>
      </c>
      <c r="AK83">
        <v>5</v>
      </c>
      <c r="AL83" s="1" t="s">
        <v>64</v>
      </c>
    </row>
    <row r="84" spans="1:38" x14ac:dyDescent="0.25">
      <c r="A84" t="s">
        <v>0</v>
      </c>
      <c r="C84" s="23">
        <f t="shared" ref="C84:C143" si="1">C83+1</f>
        <v>15</v>
      </c>
      <c r="D84" t="s">
        <v>112</v>
      </c>
      <c r="AD84" t="s">
        <v>9</v>
      </c>
      <c r="AK84">
        <v>6</v>
      </c>
      <c r="AL84" s="1" t="s">
        <v>65</v>
      </c>
    </row>
    <row r="85" spans="1:38" x14ac:dyDescent="0.25">
      <c r="A85" t="s">
        <v>0</v>
      </c>
      <c r="C85" s="23">
        <f t="shared" si="1"/>
        <v>16</v>
      </c>
      <c r="D85" t="s">
        <v>111</v>
      </c>
      <c r="AD85" t="s">
        <v>9</v>
      </c>
      <c r="AK85">
        <v>6</v>
      </c>
      <c r="AL85" s="1" t="s">
        <v>65</v>
      </c>
    </row>
    <row r="86" spans="1:38" x14ac:dyDescent="0.25">
      <c r="A86" t="s">
        <v>0</v>
      </c>
      <c r="C86" s="23">
        <f t="shared" si="1"/>
        <v>17</v>
      </c>
      <c r="D86" t="s">
        <v>248</v>
      </c>
      <c r="AD86" t="s">
        <v>9</v>
      </c>
      <c r="AL86" s="1"/>
    </row>
    <row r="87" spans="1:38" x14ac:dyDescent="0.25">
      <c r="A87" t="s">
        <v>0</v>
      </c>
      <c r="C87" s="23">
        <f t="shared" si="1"/>
        <v>18</v>
      </c>
      <c r="D87" t="s">
        <v>247</v>
      </c>
      <c r="P87" t="s">
        <v>249</v>
      </c>
      <c r="AD87" t="s">
        <v>9</v>
      </c>
      <c r="AK87">
        <v>7</v>
      </c>
      <c r="AL87" s="1" t="s">
        <v>65</v>
      </c>
    </row>
    <row r="88" spans="1:38" x14ac:dyDescent="0.25">
      <c r="A88" t="s">
        <v>0</v>
      </c>
      <c r="C88" s="23">
        <f t="shared" si="1"/>
        <v>19</v>
      </c>
      <c r="D88" t="s">
        <v>313</v>
      </c>
      <c r="P88" t="s">
        <v>312</v>
      </c>
      <c r="AL88" s="1"/>
    </row>
    <row r="89" spans="1:38" x14ac:dyDescent="0.25">
      <c r="A89" t="s">
        <v>0</v>
      </c>
      <c r="C89" s="23">
        <f t="shared" si="1"/>
        <v>20</v>
      </c>
      <c r="D89" t="s">
        <v>228</v>
      </c>
      <c r="P89" s="12" t="s">
        <v>225</v>
      </c>
      <c r="AL89" s="1"/>
    </row>
    <row r="90" spans="1:38" x14ac:dyDescent="0.25">
      <c r="A90" t="s">
        <v>0</v>
      </c>
      <c r="C90" s="23">
        <f t="shared" si="1"/>
        <v>21</v>
      </c>
      <c r="D90" t="s">
        <v>194</v>
      </c>
      <c r="P90" s="12" t="s">
        <v>195</v>
      </c>
      <c r="AD90" t="s">
        <v>9</v>
      </c>
      <c r="AK90">
        <v>9</v>
      </c>
      <c r="AL90" s="1" t="s">
        <v>65</v>
      </c>
    </row>
    <row r="91" spans="1:38" x14ac:dyDescent="0.25">
      <c r="A91" t="s">
        <v>0</v>
      </c>
      <c r="C91" s="23">
        <f t="shared" si="1"/>
        <v>22</v>
      </c>
      <c r="D91" t="s">
        <v>301</v>
      </c>
      <c r="P91" s="12" t="s">
        <v>298</v>
      </c>
      <c r="AD91" t="s">
        <v>9</v>
      </c>
      <c r="AK91">
        <v>9</v>
      </c>
      <c r="AL91" s="1" t="s">
        <v>65</v>
      </c>
    </row>
    <row r="92" spans="1:38" ht="15.75" customHeight="1" x14ac:dyDescent="0.25">
      <c r="A92" t="s">
        <v>0</v>
      </c>
      <c r="C92" s="23">
        <f t="shared" si="1"/>
        <v>23</v>
      </c>
      <c r="D92" t="s">
        <v>96</v>
      </c>
      <c r="AD92" t="s">
        <v>9</v>
      </c>
      <c r="AK92">
        <v>10</v>
      </c>
      <c r="AL92" s="1" t="s">
        <v>65</v>
      </c>
    </row>
    <row r="93" spans="1:38" x14ac:dyDescent="0.25">
      <c r="A93" t="s">
        <v>0</v>
      </c>
      <c r="C93" s="23">
        <f t="shared" si="1"/>
        <v>24</v>
      </c>
      <c r="D93" t="s">
        <v>168</v>
      </c>
      <c r="AD93" t="s">
        <v>9</v>
      </c>
      <c r="AK93">
        <v>11</v>
      </c>
      <c r="AL93" s="1" t="s">
        <v>65</v>
      </c>
    </row>
    <row r="94" spans="1:38" x14ac:dyDescent="0.25">
      <c r="A94" t="s">
        <v>0</v>
      </c>
      <c r="C94" s="23">
        <f t="shared" si="1"/>
        <v>25</v>
      </c>
      <c r="D94" t="s">
        <v>113</v>
      </c>
      <c r="AD94" t="s">
        <v>9</v>
      </c>
      <c r="AK94">
        <v>12</v>
      </c>
      <c r="AL94" s="1" t="s">
        <v>65</v>
      </c>
    </row>
    <row r="95" spans="1:38" x14ac:dyDescent="0.25">
      <c r="A95" t="s">
        <v>0</v>
      </c>
      <c r="C95" s="23">
        <f t="shared" si="1"/>
        <v>26</v>
      </c>
      <c r="D95" t="s">
        <v>114</v>
      </c>
      <c r="AD95" t="s">
        <v>9</v>
      </c>
      <c r="AK95">
        <v>13</v>
      </c>
      <c r="AL95" s="1" t="s">
        <v>65</v>
      </c>
    </row>
    <row r="96" spans="1:38" x14ac:dyDescent="0.25">
      <c r="A96" t="s">
        <v>0</v>
      </c>
      <c r="C96" s="23">
        <f t="shared" si="1"/>
        <v>27</v>
      </c>
      <c r="D96" t="s">
        <v>95</v>
      </c>
      <c r="AD96" t="s">
        <v>9</v>
      </c>
      <c r="AF96" t="s">
        <v>12</v>
      </c>
      <c r="AK96">
        <v>14</v>
      </c>
      <c r="AL96" s="1" t="s">
        <v>65</v>
      </c>
    </row>
    <row r="97" spans="1:38" x14ac:dyDescent="0.25">
      <c r="A97" t="s">
        <v>0</v>
      </c>
      <c r="C97" s="23">
        <f t="shared" si="1"/>
        <v>28</v>
      </c>
      <c r="D97" t="s">
        <v>14</v>
      </c>
      <c r="AD97" t="s">
        <v>9</v>
      </c>
      <c r="AK97">
        <v>15</v>
      </c>
      <c r="AL97" s="1" t="s">
        <v>65</v>
      </c>
    </row>
    <row r="98" spans="1:38" x14ac:dyDescent="0.25">
      <c r="A98" t="s">
        <v>0</v>
      </c>
      <c r="C98" s="23">
        <f t="shared" si="1"/>
        <v>29</v>
      </c>
      <c r="D98" t="s">
        <v>15</v>
      </c>
      <c r="AD98" t="s">
        <v>9</v>
      </c>
      <c r="AK98">
        <v>16</v>
      </c>
      <c r="AL98" s="1" t="s">
        <v>66</v>
      </c>
    </row>
    <row r="99" spans="1:38" x14ac:dyDescent="0.25">
      <c r="A99" t="s">
        <v>0</v>
      </c>
      <c r="C99" s="23">
        <f t="shared" si="1"/>
        <v>30</v>
      </c>
      <c r="D99" t="s">
        <v>16</v>
      </c>
      <c r="AD99" t="s">
        <v>9</v>
      </c>
    </row>
    <row r="100" spans="1:38" x14ac:dyDescent="0.25">
      <c r="A100" t="s">
        <v>0</v>
      </c>
      <c r="C100" s="23">
        <f t="shared" si="1"/>
        <v>31</v>
      </c>
      <c r="D100" t="s">
        <v>17</v>
      </c>
      <c r="AD100" t="s">
        <v>9</v>
      </c>
    </row>
    <row r="101" spans="1:38" x14ac:dyDescent="0.25">
      <c r="A101" t="s">
        <v>0</v>
      </c>
      <c r="C101" s="23">
        <f t="shared" si="1"/>
        <v>32</v>
      </c>
      <c r="D101" t="s">
        <v>18</v>
      </c>
      <c r="AD101" t="s">
        <v>9</v>
      </c>
    </row>
    <row r="102" spans="1:38" x14ac:dyDescent="0.25">
      <c r="A102" t="s">
        <v>0</v>
      </c>
      <c r="C102" s="23">
        <f t="shared" si="1"/>
        <v>33</v>
      </c>
      <c r="D102" t="s">
        <v>19</v>
      </c>
      <c r="AD102" t="s">
        <v>9</v>
      </c>
    </row>
    <row r="103" spans="1:38" x14ac:dyDescent="0.25">
      <c r="A103" t="s">
        <v>0</v>
      </c>
      <c r="C103" s="23">
        <f t="shared" si="1"/>
        <v>34</v>
      </c>
      <c r="D103" t="s">
        <v>20</v>
      </c>
      <c r="AD103" t="s">
        <v>9</v>
      </c>
    </row>
    <row r="104" spans="1:38" x14ac:dyDescent="0.25">
      <c r="A104" t="s">
        <v>0</v>
      </c>
      <c r="C104" s="23">
        <f t="shared" si="1"/>
        <v>35</v>
      </c>
      <c r="D104" t="s">
        <v>99</v>
      </c>
      <c r="AD104" t="s">
        <v>9</v>
      </c>
    </row>
    <row r="105" spans="1:38" x14ac:dyDescent="0.25">
      <c r="A105" t="s">
        <v>0</v>
      </c>
      <c r="C105" s="23">
        <f t="shared" si="1"/>
        <v>36</v>
      </c>
      <c r="D105" t="s">
        <v>98</v>
      </c>
    </row>
    <row r="106" spans="1:38" x14ac:dyDescent="0.25">
      <c r="A106" t="s">
        <v>0</v>
      </c>
      <c r="C106" s="23">
        <f t="shared" si="1"/>
        <v>37</v>
      </c>
      <c r="D106" t="s">
        <v>190</v>
      </c>
      <c r="P106" s="12" t="s">
        <v>188</v>
      </c>
      <c r="AD106" t="s">
        <v>9</v>
      </c>
    </row>
    <row r="107" spans="1:38" x14ac:dyDescent="0.25">
      <c r="A107" t="s">
        <v>0</v>
      </c>
      <c r="C107" s="23">
        <f t="shared" si="1"/>
        <v>38</v>
      </c>
      <c r="D107" t="s">
        <v>196</v>
      </c>
      <c r="P107" s="12" t="s">
        <v>197</v>
      </c>
      <c r="AD107" t="s">
        <v>9</v>
      </c>
    </row>
    <row r="108" spans="1:38" x14ac:dyDescent="0.25">
      <c r="A108" t="s">
        <v>0</v>
      </c>
      <c r="C108" s="23">
        <f t="shared" si="1"/>
        <v>39</v>
      </c>
      <c r="D108" t="s">
        <v>74</v>
      </c>
      <c r="AD108" t="s">
        <v>9</v>
      </c>
    </row>
    <row r="109" spans="1:38" x14ac:dyDescent="0.25">
      <c r="A109" t="s">
        <v>0</v>
      </c>
      <c r="C109" s="23">
        <f t="shared" si="1"/>
        <v>40</v>
      </c>
      <c r="D109" t="s">
        <v>75</v>
      </c>
      <c r="AD109" t="s">
        <v>9</v>
      </c>
    </row>
    <row r="110" spans="1:38" x14ac:dyDescent="0.25">
      <c r="A110" t="s">
        <v>0</v>
      </c>
      <c r="C110" s="23">
        <f t="shared" si="1"/>
        <v>41</v>
      </c>
      <c r="D110" t="s">
        <v>153</v>
      </c>
      <c r="AD110" t="s">
        <v>9</v>
      </c>
    </row>
    <row r="111" spans="1:38" x14ac:dyDescent="0.25">
      <c r="A111" t="s">
        <v>0</v>
      </c>
      <c r="C111" s="23">
        <f t="shared" si="1"/>
        <v>42</v>
      </c>
      <c r="D111" t="s">
        <v>181</v>
      </c>
      <c r="AD111" t="s">
        <v>9</v>
      </c>
    </row>
    <row r="112" spans="1:38" x14ac:dyDescent="0.25">
      <c r="A112" t="s">
        <v>0</v>
      </c>
      <c r="C112" s="23">
        <f t="shared" si="1"/>
        <v>43</v>
      </c>
      <c r="D112" t="s">
        <v>94</v>
      </c>
      <c r="AD112" t="s">
        <v>9</v>
      </c>
    </row>
    <row r="113" spans="1:30" x14ac:dyDescent="0.25">
      <c r="A113" t="s">
        <v>0</v>
      </c>
      <c r="C113" s="23">
        <f t="shared" si="1"/>
        <v>44</v>
      </c>
      <c r="D113" t="s">
        <v>102</v>
      </c>
      <c r="AD113" t="s">
        <v>9</v>
      </c>
    </row>
    <row r="114" spans="1:30" x14ac:dyDescent="0.25">
      <c r="A114" t="s">
        <v>0</v>
      </c>
      <c r="C114" s="23">
        <f t="shared" si="1"/>
        <v>45</v>
      </c>
      <c r="D114" t="s">
        <v>103</v>
      </c>
      <c r="AD114" t="s">
        <v>9</v>
      </c>
    </row>
    <row r="115" spans="1:30" x14ac:dyDescent="0.25">
      <c r="A115" t="s">
        <v>0</v>
      </c>
      <c r="C115" s="23">
        <f t="shared" si="1"/>
        <v>46</v>
      </c>
      <c r="D115" t="s">
        <v>117</v>
      </c>
      <c r="AD115" t="s">
        <v>9</v>
      </c>
    </row>
    <row r="116" spans="1:30" x14ac:dyDescent="0.25">
      <c r="A116" t="s">
        <v>0</v>
      </c>
      <c r="C116" s="23">
        <f t="shared" si="1"/>
        <v>47</v>
      </c>
      <c r="D116" t="s">
        <v>339</v>
      </c>
      <c r="P116" s="12" t="s">
        <v>340</v>
      </c>
      <c r="AD116" t="s">
        <v>9</v>
      </c>
    </row>
    <row r="117" spans="1:30" x14ac:dyDescent="0.25">
      <c r="A117" t="s">
        <v>0</v>
      </c>
      <c r="C117" s="23">
        <f t="shared" si="1"/>
        <v>48</v>
      </c>
      <c r="D117" t="s">
        <v>230</v>
      </c>
      <c r="P117" s="12" t="s">
        <v>203</v>
      </c>
      <c r="S117" s="12" t="s">
        <v>225</v>
      </c>
      <c r="AD117" t="s">
        <v>9</v>
      </c>
    </row>
    <row r="118" spans="1:30" x14ac:dyDescent="0.25">
      <c r="A118" t="s">
        <v>0</v>
      </c>
      <c r="C118" s="23">
        <f>C117+1</f>
        <v>49</v>
      </c>
      <c r="D118" t="s">
        <v>232</v>
      </c>
      <c r="P118" s="12" t="s">
        <v>201</v>
      </c>
      <c r="S118" s="12" t="s">
        <v>225</v>
      </c>
      <c r="AD118" t="s">
        <v>9</v>
      </c>
    </row>
    <row r="119" spans="1:30" x14ac:dyDescent="0.25">
      <c r="A119" t="s">
        <v>0</v>
      </c>
      <c r="C119" s="23">
        <f t="shared" si="1"/>
        <v>50</v>
      </c>
      <c r="D119" t="s">
        <v>76</v>
      </c>
      <c r="AD119" t="s">
        <v>9</v>
      </c>
    </row>
    <row r="120" spans="1:30" x14ac:dyDescent="0.25">
      <c r="A120" t="s">
        <v>0</v>
      </c>
      <c r="C120" s="23">
        <f t="shared" si="1"/>
        <v>51</v>
      </c>
      <c r="D120" t="s">
        <v>122</v>
      </c>
      <c r="AD120" t="s">
        <v>9</v>
      </c>
    </row>
    <row r="121" spans="1:30" x14ac:dyDescent="0.25">
      <c r="A121" t="s">
        <v>0</v>
      </c>
      <c r="C121" s="23">
        <f t="shared" si="1"/>
        <v>52</v>
      </c>
      <c r="D121" t="s">
        <v>21</v>
      </c>
      <c r="AD121" t="s">
        <v>9</v>
      </c>
    </row>
    <row r="122" spans="1:30" x14ac:dyDescent="0.25">
      <c r="A122" t="s">
        <v>0</v>
      </c>
      <c r="C122" s="23">
        <f t="shared" si="1"/>
        <v>53</v>
      </c>
      <c r="D122" t="s">
        <v>22</v>
      </c>
      <c r="AD122" t="s">
        <v>9</v>
      </c>
    </row>
    <row r="123" spans="1:30" x14ac:dyDescent="0.25">
      <c r="A123" t="s">
        <v>0</v>
      </c>
      <c r="C123" s="23">
        <f t="shared" si="1"/>
        <v>54</v>
      </c>
      <c r="D123" t="s">
        <v>77</v>
      </c>
      <c r="AD123" t="s">
        <v>9</v>
      </c>
    </row>
    <row r="124" spans="1:30" x14ac:dyDescent="0.25">
      <c r="A124" t="s">
        <v>0</v>
      </c>
      <c r="C124" s="23">
        <f t="shared" si="1"/>
        <v>55</v>
      </c>
      <c r="D124" t="s">
        <v>78</v>
      </c>
      <c r="AD124" t="s">
        <v>9</v>
      </c>
    </row>
    <row r="125" spans="1:30" x14ac:dyDescent="0.25">
      <c r="A125" t="s">
        <v>0</v>
      </c>
      <c r="C125" s="23">
        <f t="shared" si="1"/>
        <v>56</v>
      </c>
      <c r="D125" t="s">
        <v>85</v>
      </c>
      <c r="AD125" t="s">
        <v>9</v>
      </c>
    </row>
    <row r="126" spans="1:30" x14ac:dyDescent="0.25">
      <c r="A126" t="s">
        <v>0</v>
      </c>
      <c r="C126" s="23">
        <f t="shared" si="1"/>
        <v>57</v>
      </c>
      <c r="D126" t="s">
        <v>164</v>
      </c>
      <c r="P126" s="12" t="s">
        <v>163</v>
      </c>
      <c r="AD126" t="s">
        <v>9</v>
      </c>
    </row>
    <row r="127" spans="1:30" x14ac:dyDescent="0.25">
      <c r="A127" t="s">
        <v>0</v>
      </c>
      <c r="C127" s="23">
        <f t="shared" si="1"/>
        <v>58</v>
      </c>
      <c r="D127" t="s">
        <v>88</v>
      </c>
      <c r="AD127" t="s">
        <v>9</v>
      </c>
    </row>
    <row r="128" spans="1:30" x14ac:dyDescent="0.25">
      <c r="A128" t="s">
        <v>0</v>
      </c>
      <c r="C128" s="23">
        <f t="shared" si="1"/>
        <v>59</v>
      </c>
      <c r="D128" t="s">
        <v>165</v>
      </c>
      <c r="P128" s="12" t="s">
        <v>163</v>
      </c>
    </row>
    <row r="129" spans="1:42" x14ac:dyDescent="0.25">
      <c r="A129" t="s">
        <v>0</v>
      </c>
      <c r="C129" s="23">
        <f t="shared" si="1"/>
        <v>60</v>
      </c>
      <c r="D129" t="s">
        <v>143</v>
      </c>
      <c r="AD129" t="s">
        <v>174</v>
      </c>
    </row>
    <row r="130" spans="1:42" x14ac:dyDescent="0.25">
      <c r="A130" t="s">
        <v>0</v>
      </c>
      <c r="C130" s="23">
        <f t="shared" si="1"/>
        <v>61</v>
      </c>
      <c r="D130" t="s">
        <v>213</v>
      </c>
      <c r="P130" s="12" t="s">
        <v>212</v>
      </c>
      <c r="U130" s="12"/>
      <c r="X130" s="12"/>
    </row>
    <row r="131" spans="1:42" x14ac:dyDescent="0.25">
      <c r="A131" t="s">
        <v>0</v>
      </c>
      <c r="C131" s="23">
        <f t="shared" si="1"/>
        <v>62</v>
      </c>
      <c r="D131" t="s">
        <v>233</v>
      </c>
      <c r="P131" s="12" t="s">
        <v>173</v>
      </c>
      <c r="S131" s="12" t="s">
        <v>225</v>
      </c>
      <c r="U131" s="12"/>
      <c r="X131" s="12"/>
    </row>
    <row r="132" spans="1:42" x14ac:dyDescent="0.25">
      <c r="A132" t="s">
        <v>0</v>
      </c>
      <c r="C132" s="23">
        <f t="shared" si="1"/>
        <v>63</v>
      </c>
      <c r="D132" t="s">
        <v>277</v>
      </c>
      <c r="P132" s="12" t="s">
        <v>333</v>
      </c>
      <c r="U132" s="12"/>
      <c r="X132" s="12"/>
    </row>
    <row r="133" spans="1:42" x14ac:dyDescent="0.25">
      <c r="A133" t="s">
        <v>0</v>
      </c>
      <c r="C133" s="23">
        <f t="shared" si="1"/>
        <v>64</v>
      </c>
      <c r="D133" t="s">
        <v>271</v>
      </c>
      <c r="P133" s="12" t="s">
        <v>272</v>
      </c>
      <c r="AD133" t="s">
        <v>174</v>
      </c>
    </row>
    <row r="134" spans="1:42" x14ac:dyDescent="0.25">
      <c r="A134" t="s">
        <v>0</v>
      </c>
      <c r="C134" s="23">
        <f t="shared" si="1"/>
        <v>65</v>
      </c>
      <c r="D134" t="s">
        <v>270</v>
      </c>
      <c r="P134" s="12" t="s">
        <v>272</v>
      </c>
      <c r="AD134" t="s">
        <v>174</v>
      </c>
    </row>
    <row r="135" spans="1:42" x14ac:dyDescent="0.25">
      <c r="A135" t="s">
        <v>0</v>
      </c>
      <c r="C135" s="23">
        <f t="shared" si="1"/>
        <v>66</v>
      </c>
      <c r="D135" t="s">
        <v>187</v>
      </c>
      <c r="P135" s="12" t="s">
        <v>186</v>
      </c>
      <c r="AD135" t="s">
        <v>174</v>
      </c>
    </row>
    <row r="136" spans="1:42" x14ac:dyDescent="0.25">
      <c r="A136" t="s">
        <v>0</v>
      </c>
      <c r="C136" s="23">
        <f t="shared" si="1"/>
        <v>67</v>
      </c>
      <c r="D136" t="s">
        <v>256</v>
      </c>
      <c r="P136" s="12" t="s">
        <v>257</v>
      </c>
      <c r="AD136" t="s">
        <v>174</v>
      </c>
    </row>
    <row r="137" spans="1:42" x14ac:dyDescent="0.25">
      <c r="A137" t="s">
        <v>0</v>
      </c>
      <c r="C137" s="23">
        <f t="shared" si="1"/>
        <v>68</v>
      </c>
      <c r="D137" t="s">
        <v>259</v>
      </c>
      <c r="P137" s="12" t="s">
        <v>257</v>
      </c>
    </row>
    <row r="138" spans="1:42" x14ac:dyDescent="0.25">
      <c r="A138" t="s">
        <v>0</v>
      </c>
      <c r="C138" s="23">
        <f t="shared" si="1"/>
        <v>69</v>
      </c>
      <c r="D138" t="s">
        <v>282</v>
      </c>
      <c r="P138" s="12" t="s">
        <v>262</v>
      </c>
    </row>
    <row r="139" spans="1:42" x14ac:dyDescent="0.25">
      <c r="A139" t="s">
        <v>0</v>
      </c>
      <c r="C139" s="23">
        <f t="shared" si="1"/>
        <v>70</v>
      </c>
      <c r="D139" t="s">
        <v>284</v>
      </c>
      <c r="R139" s="12"/>
    </row>
    <row r="140" spans="1:42" x14ac:dyDescent="0.25">
      <c r="A140" t="s">
        <v>0</v>
      </c>
      <c r="C140" s="23">
        <f t="shared" si="1"/>
        <v>71</v>
      </c>
      <c r="D140" t="s">
        <v>285</v>
      </c>
      <c r="U140" s="12"/>
      <c r="Y140" s="23"/>
      <c r="Z140" s="23"/>
      <c r="AO140"/>
      <c r="AP140" s="23"/>
    </row>
    <row r="141" spans="1:42" x14ac:dyDescent="0.25">
      <c r="A141" t="s">
        <v>0</v>
      </c>
      <c r="C141" s="23">
        <f t="shared" si="1"/>
        <v>72</v>
      </c>
      <c r="D141" t="s">
        <v>283</v>
      </c>
      <c r="U141" s="12"/>
      <c r="Y141" s="23"/>
      <c r="Z141" s="23"/>
      <c r="AO141"/>
      <c r="AP141" s="23"/>
    </row>
    <row r="142" spans="1:42" x14ac:dyDescent="0.25">
      <c r="A142" t="s">
        <v>0</v>
      </c>
      <c r="C142" s="23">
        <f t="shared" si="1"/>
        <v>73</v>
      </c>
      <c r="D142" t="s">
        <v>362</v>
      </c>
      <c r="U142" s="12"/>
      <c r="Y142" s="23"/>
      <c r="Z142" s="23"/>
      <c r="AO142"/>
      <c r="AP142" s="23"/>
    </row>
    <row r="143" spans="1:42" x14ac:dyDescent="0.25">
      <c r="A143" t="s">
        <v>0</v>
      </c>
      <c r="C143" s="23">
        <f t="shared" si="1"/>
        <v>74</v>
      </c>
      <c r="D143" t="s">
        <v>367</v>
      </c>
      <c r="P143" s="12" t="s">
        <v>368</v>
      </c>
      <c r="U143" s="12"/>
      <c r="Y143" s="23"/>
      <c r="Z143" s="23"/>
      <c r="AO143"/>
      <c r="AP143" s="23"/>
    </row>
    <row r="144" spans="1:42" x14ac:dyDescent="0.25">
      <c r="A144" t="s">
        <v>0</v>
      </c>
      <c r="Y144" s="23"/>
      <c r="Z144" s="23"/>
      <c r="AO144"/>
      <c r="AP144" s="23"/>
    </row>
    <row r="145" spans="1:80" x14ac:dyDescent="0.25">
      <c r="A145" t="s">
        <v>0</v>
      </c>
      <c r="K145" t="s">
        <v>23</v>
      </c>
      <c r="L145" t="s">
        <v>24</v>
      </c>
      <c r="Y145" s="23"/>
      <c r="Z145" s="23"/>
      <c r="AO145"/>
      <c r="AP145" s="23"/>
      <c r="BM145" s="28" t="s">
        <v>210</v>
      </c>
      <c r="BO145" s="23" t="s">
        <v>267</v>
      </c>
      <c r="BP145" s="23" t="s">
        <v>267</v>
      </c>
      <c r="BQ145" s="23" t="s">
        <v>267</v>
      </c>
    </row>
    <row r="146" spans="1:80" x14ac:dyDescent="0.25">
      <c r="A146" t="s">
        <v>0</v>
      </c>
      <c r="K146" t="s">
        <v>25</v>
      </c>
      <c r="L146" t="s">
        <v>26</v>
      </c>
      <c r="Y146" s="23"/>
      <c r="Z146" s="23"/>
      <c r="AO146"/>
      <c r="AP146" s="23"/>
      <c r="BM146" s="29" t="s">
        <v>214</v>
      </c>
      <c r="BN146" s="28" t="s">
        <v>172</v>
      </c>
      <c r="BO146" s="29" t="s">
        <v>183</v>
      </c>
      <c r="BP146" s="29" t="s">
        <v>183</v>
      </c>
      <c r="BQ146" s="29" t="s">
        <v>183</v>
      </c>
      <c r="BR146" s="29" t="s">
        <v>183</v>
      </c>
      <c r="BS146" s="29" t="s">
        <v>183</v>
      </c>
      <c r="BT146" s="29" t="s">
        <v>183</v>
      </c>
      <c r="BU146" s="29" t="s">
        <v>183</v>
      </c>
      <c r="BV146" s="29" t="s">
        <v>183</v>
      </c>
      <c r="BW146" s="29" t="s">
        <v>183</v>
      </c>
      <c r="BX146" s="29" t="s">
        <v>183</v>
      </c>
      <c r="BY146" s="49"/>
      <c r="BZ146" s="49"/>
      <c r="CA146" s="49"/>
    </row>
    <row r="147" spans="1:80" x14ac:dyDescent="0.25">
      <c r="A147" t="s">
        <v>0</v>
      </c>
      <c r="F147" s="23">
        <v>1</v>
      </c>
      <c r="G147" s="23">
        <f>F147+1</f>
        <v>2</v>
      </c>
      <c r="H147" s="23">
        <f>G147+1</f>
        <v>3</v>
      </c>
      <c r="I147" s="23">
        <f>H147+1</f>
        <v>4</v>
      </c>
      <c r="J147" s="23">
        <f>I147+1</f>
        <v>5</v>
      </c>
      <c r="K147" s="23">
        <f>J147+1</f>
        <v>6</v>
      </c>
      <c r="L147" s="23">
        <f t="shared" ref="L147:Z147" si="2">K147+1</f>
        <v>7</v>
      </c>
      <c r="M147" s="23">
        <f>L147+1</f>
        <v>8</v>
      </c>
      <c r="N147" s="23">
        <f t="shared" ref="N147:R147" si="3">M147+1</f>
        <v>9</v>
      </c>
      <c r="O147" s="23">
        <f t="shared" si="3"/>
        <v>10</v>
      </c>
      <c r="P147" s="23">
        <f t="shared" si="3"/>
        <v>11</v>
      </c>
      <c r="Q147" s="23">
        <f t="shared" si="3"/>
        <v>12</v>
      </c>
      <c r="R147" s="23">
        <f t="shared" si="3"/>
        <v>13</v>
      </c>
      <c r="S147" s="23">
        <f t="shared" ref="S147" si="4">R147+1</f>
        <v>14</v>
      </c>
      <c r="T147" s="23">
        <f t="shared" ref="T147" si="5">S147+1</f>
        <v>15</v>
      </c>
      <c r="U147" s="23">
        <f t="shared" si="2"/>
        <v>16</v>
      </c>
      <c r="V147" s="23">
        <f t="shared" si="2"/>
        <v>17</v>
      </c>
      <c r="W147" s="23">
        <f t="shared" si="2"/>
        <v>18</v>
      </c>
      <c r="X147" s="23">
        <f t="shared" ref="X147" si="6">W147+1</f>
        <v>19</v>
      </c>
      <c r="Y147" s="23">
        <f t="shared" ref="Y147" si="7">X147+1</f>
        <v>20</v>
      </c>
      <c r="Z147" s="23">
        <f t="shared" si="2"/>
        <v>21</v>
      </c>
      <c r="AA147" s="23">
        <f t="shared" ref="AA147" si="8">Z147+1</f>
        <v>22</v>
      </c>
      <c r="AB147" s="23">
        <f t="shared" ref="AB147" si="9">AA147+1</f>
        <v>23</v>
      </c>
      <c r="AC147" s="23">
        <f t="shared" ref="AC147" si="10">AB147+1</f>
        <v>24</v>
      </c>
      <c r="AD147" s="23">
        <f t="shared" ref="AD147" si="11">AC147+1</f>
        <v>25</v>
      </c>
      <c r="AE147" s="23">
        <f t="shared" ref="AE147" si="12">AD147+1</f>
        <v>26</v>
      </c>
      <c r="AF147" s="23">
        <f t="shared" ref="AF147" si="13">AE147+1</f>
        <v>27</v>
      </c>
      <c r="AG147" s="23">
        <f t="shared" ref="AG147" si="14">AF147+1</f>
        <v>28</v>
      </c>
      <c r="AH147" s="23">
        <f t="shared" ref="AH147" si="15">AG147+1</f>
        <v>29</v>
      </c>
      <c r="AI147" s="23">
        <f t="shared" ref="AI147" si="16">AH147+1</f>
        <v>30</v>
      </c>
      <c r="AJ147" s="23">
        <f t="shared" ref="AJ147" si="17">AI147+1</f>
        <v>31</v>
      </c>
      <c r="AK147" s="23">
        <f t="shared" ref="AK147" si="18">AJ147+1</f>
        <v>32</v>
      </c>
      <c r="AL147" s="23">
        <f t="shared" ref="AL147" si="19">AK147+1</f>
        <v>33</v>
      </c>
      <c r="AM147" s="23">
        <f t="shared" ref="AM147" si="20">AL147+1</f>
        <v>34</v>
      </c>
      <c r="AN147" s="23">
        <f t="shared" ref="AN147" si="21">AM147+1</f>
        <v>35</v>
      </c>
      <c r="AO147" s="23">
        <f t="shared" ref="AO147" si="22">AN147+1</f>
        <v>36</v>
      </c>
      <c r="AP147" s="23">
        <f t="shared" ref="AP147" si="23">AO147+1</f>
        <v>37</v>
      </c>
      <c r="AQ147" s="23">
        <f t="shared" ref="AQ147" si="24">AP147+1</f>
        <v>38</v>
      </c>
      <c r="AR147" s="23">
        <f t="shared" ref="AR147" si="25">AQ147+1</f>
        <v>39</v>
      </c>
      <c r="AS147" s="23">
        <f t="shared" ref="AS147" si="26">AR147+1</f>
        <v>40</v>
      </c>
      <c r="AT147" s="23">
        <f t="shared" ref="AT147" si="27">AS147+1</f>
        <v>41</v>
      </c>
      <c r="AU147" s="23">
        <f t="shared" ref="AU147" si="28">AT147+1</f>
        <v>42</v>
      </c>
      <c r="AV147" s="23">
        <f t="shared" ref="AV147" si="29">AU147+1</f>
        <v>43</v>
      </c>
      <c r="AW147" s="23">
        <f t="shared" ref="AW147" si="30">AV147+1</f>
        <v>44</v>
      </c>
      <c r="AX147" s="23">
        <f t="shared" ref="AX147" si="31">AW147+1</f>
        <v>45</v>
      </c>
      <c r="AY147" s="23">
        <f t="shared" ref="AY147:BA147" si="32">AX147+1</f>
        <v>46</v>
      </c>
      <c r="AZ147" s="23">
        <f t="shared" si="32"/>
        <v>47</v>
      </c>
      <c r="BA147" s="23">
        <f t="shared" si="32"/>
        <v>48</v>
      </c>
      <c r="BB147" s="23">
        <f t="shared" ref="BB147:BC147" si="33">BA147+1</f>
        <v>49</v>
      </c>
      <c r="BC147" s="23">
        <f t="shared" si="33"/>
        <v>50</v>
      </c>
      <c r="BD147" s="23">
        <f t="shared" ref="BD147" si="34">BC147+1</f>
        <v>51</v>
      </c>
      <c r="BE147" s="23">
        <f t="shared" ref="BE147" si="35">BD147+1</f>
        <v>52</v>
      </c>
      <c r="BF147" s="23">
        <f t="shared" ref="BF147" si="36">BE147+1</f>
        <v>53</v>
      </c>
      <c r="BG147" s="23">
        <f t="shared" ref="BG147" si="37">BF147+1</f>
        <v>54</v>
      </c>
      <c r="BH147" s="23">
        <f t="shared" ref="BH147" si="38">BG147+1</f>
        <v>55</v>
      </c>
      <c r="BI147" s="23">
        <f t="shared" ref="BI147" si="39">BH147+1</f>
        <v>56</v>
      </c>
      <c r="BJ147" s="23">
        <f t="shared" ref="BJ147" si="40">BI147+1</f>
        <v>57</v>
      </c>
      <c r="BK147" s="23">
        <f t="shared" ref="BK147" si="41">BJ147+1</f>
        <v>58</v>
      </c>
      <c r="BL147" s="23">
        <f t="shared" ref="BL147" si="42">BK147+1</f>
        <v>59</v>
      </c>
      <c r="BM147" s="23">
        <f t="shared" ref="BM147:BN147" si="43">BL147+1</f>
        <v>60</v>
      </c>
      <c r="BN147" s="29">
        <f t="shared" si="43"/>
        <v>61</v>
      </c>
      <c r="BO147" s="29">
        <f t="shared" ref="BO147:BV147" si="44">BN147+1</f>
        <v>62</v>
      </c>
      <c r="BP147" s="29">
        <f t="shared" ref="BP147:BR147" si="45">BO147+1</f>
        <v>63</v>
      </c>
      <c r="BQ147" s="29">
        <f t="shared" si="45"/>
        <v>64</v>
      </c>
      <c r="BR147" s="29">
        <f t="shared" si="45"/>
        <v>65</v>
      </c>
      <c r="BS147" s="29">
        <f t="shared" ref="BS147" si="46">BR147+1</f>
        <v>66</v>
      </c>
      <c r="BT147" s="29">
        <f t="shared" si="44"/>
        <v>67</v>
      </c>
      <c r="BU147" s="29">
        <f t="shared" si="44"/>
        <v>68</v>
      </c>
      <c r="BV147" s="29">
        <f t="shared" si="44"/>
        <v>69</v>
      </c>
      <c r="BW147" s="29">
        <f t="shared" ref="BW147" si="47">BV147+1</f>
        <v>70</v>
      </c>
      <c r="BX147" s="29">
        <f t="shared" ref="BX147" si="48">BW147+1</f>
        <v>71</v>
      </c>
      <c r="BY147" s="29">
        <f t="shared" ref="BY147:CA147" si="49">BX147+1</f>
        <v>72</v>
      </c>
      <c r="BZ147" s="29">
        <f t="shared" si="49"/>
        <v>73</v>
      </c>
      <c r="CA147" s="29">
        <f t="shared" si="49"/>
        <v>74</v>
      </c>
      <c r="CB147" s="32" t="s">
        <v>0</v>
      </c>
    </row>
    <row r="148" spans="1:80" x14ac:dyDescent="0.25">
      <c r="B148" t="s">
        <v>263</v>
      </c>
      <c r="Z148" s="23"/>
      <c r="AA148" s="23"/>
      <c r="AO148"/>
      <c r="AQ148" s="23"/>
      <c r="BA148"/>
      <c r="BB148" s="23"/>
      <c r="BO148"/>
      <c r="BP148" s="74"/>
      <c r="BT148"/>
      <c r="BY148" s="23"/>
      <c r="BZ148" s="23"/>
      <c r="CA148" s="23"/>
      <c r="CB148" s="32" t="s">
        <v>0</v>
      </c>
    </row>
    <row r="149" spans="1:80" s="5" customFormat="1" x14ac:dyDescent="0.25">
      <c r="C149" s="5" t="s">
        <v>27</v>
      </c>
      <c r="D149" s="5" t="s">
        <v>51</v>
      </c>
      <c r="E149" s="5" t="s">
        <v>220</v>
      </c>
      <c r="F149" s="5" t="s">
        <v>28</v>
      </c>
      <c r="G149" s="5" t="s">
        <v>92</v>
      </c>
      <c r="H149" s="5" t="s">
        <v>252</v>
      </c>
      <c r="I149" s="5" t="s">
        <v>151</v>
      </c>
      <c r="J149" s="5" t="s">
        <v>152</v>
      </c>
      <c r="K149" s="5" t="s">
        <v>29</v>
      </c>
      <c r="L149" s="5" t="s">
        <v>224</v>
      </c>
      <c r="M149" s="5" t="s">
        <v>348</v>
      </c>
      <c r="N149" s="5" t="s">
        <v>349</v>
      </c>
      <c r="O149" s="5" t="s">
        <v>350</v>
      </c>
      <c r="P149" s="5" t="s">
        <v>351</v>
      </c>
      <c r="Q149" s="5" t="s">
        <v>352</v>
      </c>
      <c r="R149" s="5" t="s">
        <v>242</v>
      </c>
      <c r="S149" s="5" t="s">
        <v>240</v>
      </c>
      <c r="T149" s="5" t="s">
        <v>108</v>
      </c>
      <c r="U149" s="5" t="s">
        <v>110</v>
      </c>
      <c r="V149" s="5" t="s">
        <v>109</v>
      </c>
      <c r="W149" s="5" t="s">
        <v>251</v>
      </c>
      <c r="X149" s="5" t="s">
        <v>314</v>
      </c>
      <c r="Y149" s="5" t="s">
        <v>227</v>
      </c>
      <c r="Z149" s="44" t="s">
        <v>193</v>
      </c>
      <c r="AA149" s="44" t="s">
        <v>300</v>
      </c>
      <c r="AB149" s="5" t="s">
        <v>90</v>
      </c>
      <c r="AC149" s="5" t="s">
        <v>167</v>
      </c>
      <c r="AD149" s="5" t="s">
        <v>106</v>
      </c>
      <c r="AE149" s="5" t="s">
        <v>107</v>
      </c>
      <c r="AF149" s="5" t="s">
        <v>91</v>
      </c>
      <c r="AG149" s="5" t="s">
        <v>30</v>
      </c>
      <c r="AH149" s="5" t="s">
        <v>31</v>
      </c>
      <c r="AI149" s="5" t="s">
        <v>32</v>
      </c>
      <c r="AJ149" s="5" t="s">
        <v>33</v>
      </c>
      <c r="AK149" s="5" t="s">
        <v>34</v>
      </c>
      <c r="AL149" s="5" t="s">
        <v>35</v>
      </c>
      <c r="AM149" s="5" t="s">
        <v>36</v>
      </c>
      <c r="AN149" s="5" t="s">
        <v>55</v>
      </c>
      <c r="AO149" s="5" t="s">
        <v>97</v>
      </c>
      <c r="AP149" s="5" t="s">
        <v>189</v>
      </c>
      <c r="AQ149" s="44" t="s">
        <v>198</v>
      </c>
      <c r="AR149" s="5" t="s">
        <v>72</v>
      </c>
      <c r="AS149" s="5" t="s">
        <v>73</v>
      </c>
      <c r="AT149" s="5" t="s">
        <v>154</v>
      </c>
      <c r="AU149" s="5" t="s">
        <v>180</v>
      </c>
      <c r="AV149" s="5" t="s">
        <v>89</v>
      </c>
      <c r="AW149" s="5" t="s">
        <v>100</v>
      </c>
      <c r="AX149" s="5" t="s">
        <v>101</v>
      </c>
      <c r="AY149" s="5" t="s">
        <v>115</v>
      </c>
      <c r="AZ149" s="5" t="s">
        <v>338</v>
      </c>
      <c r="BA149" s="5" t="s">
        <v>229</v>
      </c>
      <c r="BB149" s="44" t="s">
        <v>231</v>
      </c>
      <c r="BC149" s="5" t="s">
        <v>52</v>
      </c>
      <c r="BD149" s="5" t="s">
        <v>120</v>
      </c>
      <c r="BE149" s="5" t="s">
        <v>37</v>
      </c>
      <c r="BF149" s="5" t="s">
        <v>38</v>
      </c>
      <c r="BG149" s="5" t="s">
        <v>53</v>
      </c>
      <c r="BH149" s="5" t="s">
        <v>54</v>
      </c>
      <c r="BI149" s="5" t="s">
        <v>83</v>
      </c>
      <c r="BJ149" s="5" t="s">
        <v>155</v>
      </c>
      <c r="BK149" s="5" t="s">
        <v>86</v>
      </c>
      <c r="BL149" s="5" t="s">
        <v>156</v>
      </c>
      <c r="BM149" s="5" t="s">
        <v>142</v>
      </c>
      <c r="BN149" s="5" t="s">
        <v>211</v>
      </c>
      <c r="BO149" s="5" t="s">
        <v>234</v>
      </c>
      <c r="BP149" s="75" t="s">
        <v>274</v>
      </c>
      <c r="BQ149" s="5" t="s">
        <v>265</v>
      </c>
      <c r="BR149" s="5" t="s">
        <v>266</v>
      </c>
      <c r="BS149" s="5" t="s">
        <v>182</v>
      </c>
      <c r="BT149" s="5" t="s">
        <v>255</v>
      </c>
      <c r="BU149" s="5" t="s">
        <v>258</v>
      </c>
      <c r="BV149" s="5" t="s">
        <v>260</v>
      </c>
      <c r="BW149" s="92" t="s">
        <v>286</v>
      </c>
      <c r="BX149" s="92" t="s">
        <v>287</v>
      </c>
      <c r="BY149" s="92" t="s">
        <v>288</v>
      </c>
      <c r="BZ149" s="92" t="s">
        <v>360</v>
      </c>
      <c r="CA149" s="92" t="s">
        <v>365</v>
      </c>
      <c r="CB149" s="33" t="s">
        <v>0</v>
      </c>
    </row>
    <row r="150" spans="1:80" x14ac:dyDescent="0.25">
      <c r="C150">
        <v>1</v>
      </c>
      <c r="D150">
        <v>2013</v>
      </c>
      <c r="E150" s="44" t="s">
        <v>221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20</v>
      </c>
      <c r="T150">
        <v>350</v>
      </c>
      <c r="U150">
        <v>0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38</v>
      </c>
      <c r="AL150">
        <v>19</v>
      </c>
      <c r="AM150">
        <v>8</v>
      </c>
      <c r="AN150">
        <v>0</v>
      </c>
      <c r="AO150">
        <v>5016</v>
      </c>
      <c r="AP150" s="23">
        <v>0.7</v>
      </c>
      <c r="AQ150" s="23" t="s">
        <v>184</v>
      </c>
      <c r="AR150" s="23">
        <v>0.32</v>
      </c>
      <c r="AS150" s="23">
        <v>0.5</v>
      </c>
      <c r="AT150" s="23">
        <v>0.2</v>
      </c>
      <c r="AU150" s="23">
        <v>0.5</v>
      </c>
      <c r="AV150" s="23">
        <v>0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0"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59</v>
      </c>
      <c r="BH150" t="s">
        <v>80</v>
      </c>
      <c r="BI150" t="s">
        <v>84</v>
      </c>
      <c r="BJ150" t="s">
        <v>157</v>
      </c>
      <c r="BK150" t="s">
        <v>87</v>
      </c>
      <c r="BL150" t="s">
        <v>160</v>
      </c>
      <c r="BM150" t="s">
        <v>141</v>
      </c>
      <c r="BN150" s="22">
        <v>0</v>
      </c>
      <c r="BO150" s="24">
        <v>3</v>
      </c>
      <c r="BP150" s="76" t="s">
        <v>279</v>
      </c>
      <c r="BQ150" t="s">
        <v>268</v>
      </c>
      <c r="BR150" t="s">
        <v>268</v>
      </c>
      <c r="BS150" t="s">
        <v>184</v>
      </c>
      <c r="BT150" t="s">
        <v>184</v>
      </c>
      <c r="BU150" s="23">
        <v>-1</v>
      </c>
      <c r="BV150" s="23">
        <v>0</v>
      </c>
      <c r="BW150" s="23">
        <v>0</v>
      </c>
      <c r="BX150" s="23" t="s">
        <v>290</v>
      </c>
      <c r="BY150" s="23">
        <v>0</v>
      </c>
      <c r="BZ150" s="23">
        <v>0</v>
      </c>
      <c r="CA150" s="23">
        <v>0</v>
      </c>
      <c r="CB150" s="31" t="s">
        <v>0</v>
      </c>
    </row>
    <row r="151" spans="1:80" x14ac:dyDescent="0.25">
      <c r="C151">
        <v>2</v>
      </c>
      <c r="D151">
        <v>2013</v>
      </c>
      <c r="E151" s="37" t="str">
        <f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19</v>
      </c>
      <c r="T151">
        <v>350</v>
      </c>
      <c r="U151">
        <v>1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8</v>
      </c>
      <c r="AN151">
        <v>0</v>
      </c>
      <c r="AO151">
        <v>5016</v>
      </c>
      <c r="AP151" s="37">
        <f>AP150</f>
        <v>0.7</v>
      </c>
      <c r="AQ151" s="49" t="str">
        <f>AQ150</f>
        <v>Standard</v>
      </c>
      <c r="AR151" s="23">
        <v>0.32</v>
      </c>
      <c r="AS151" s="23">
        <v>0.25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>BB150</f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157</v>
      </c>
      <c r="BK151" t="s">
        <v>87</v>
      </c>
      <c r="BL151" t="s">
        <v>160</v>
      </c>
      <c r="BM151" t="s">
        <v>141</v>
      </c>
      <c r="BN151" s="22">
        <v>0</v>
      </c>
      <c r="BO151" s="24">
        <v>3</v>
      </c>
      <c r="BP151" s="76" t="str">
        <f>BP150</f>
        <v>not applic.</v>
      </c>
      <c r="BQ151" s="34" t="str">
        <f t="shared" ref="BQ151:BV151" si="50">BQ150</f>
        <v>not compact</v>
      </c>
      <c r="BR151" s="34" t="str">
        <f t="shared" si="50"/>
        <v>not compact</v>
      </c>
      <c r="BS151" s="34" t="str">
        <f t="shared" si="50"/>
        <v>Standard</v>
      </c>
      <c r="BT151" s="34" t="str">
        <f t="shared" si="50"/>
        <v>Standard</v>
      </c>
      <c r="BU151" s="37">
        <f t="shared" si="50"/>
        <v>-1</v>
      </c>
      <c r="BV151" s="37">
        <f t="shared" si="50"/>
        <v>0</v>
      </c>
      <c r="BW151" s="37">
        <f t="shared" ref="BW151:BY151" si="51">BW150</f>
        <v>0</v>
      </c>
      <c r="BX151" s="37" t="s">
        <v>290</v>
      </c>
      <c r="BY151" s="37">
        <f t="shared" si="51"/>
        <v>0</v>
      </c>
      <c r="BZ151" s="37">
        <f t="shared" ref="BZ151:CA151" si="52">BZ150</f>
        <v>0</v>
      </c>
      <c r="CA151" s="37">
        <f t="shared" si="52"/>
        <v>0</v>
      </c>
      <c r="CB151" s="31" t="s">
        <v>0</v>
      </c>
    </row>
    <row r="152" spans="1:80" x14ac:dyDescent="0.25">
      <c r="C152">
        <v>3</v>
      </c>
      <c r="D152">
        <v>2013</v>
      </c>
      <c r="E152" s="37" t="str">
        <f t="shared" ref="E152:E181" si="53">E151</f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20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ref="AP152:AQ165" si="54">AP151</f>
        <v>0.7</v>
      </c>
      <c r="AQ152" s="49" t="str">
        <f t="shared" si="54"/>
        <v>Standard</v>
      </c>
      <c r="AR152" s="23">
        <v>0.32</v>
      </c>
      <c r="AS152" s="23">
        <v>0.5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ref="BB152:BB165" si="55">BB151</f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6" t="str">
        <f t="shared" ref="BP152:BP181" si="56">BP151</f>
        <v>not applic.</v>
      </c>
      <c r="BQ152" s="34" t="str">
        <f t="shared" ref="BQ152:BQ165" si="57">BQ151</f>
        <v>not compact</v>
      </c>
      <c r="BR152" s="34" t="str">
        <f t="shared" ref="BR152:BR165" si="58">BR151</f>
        <v>not compact</v>
      </c>
      <c r="BS152" s="34" t="str">
        <f t="shared" ref="BS152:BT165" si="59">BS151</f>
        <v>Standard</v>
      </c>
      <c r="BT152" s="34" t="str">
        <f t="shared" si="59"/>
        <v>Standard</v>
      </c>
      <c r="BU152" s="37">
        <f t="shared" ref="BU152:BV152" si="60">BU151</f>
        <v>-1</v>
      </c>
      <c r="BV152" s="37">
        <f t="shared" si="60"/>
        <v>0</v>
      </c>
      <c r="BW152" s="37">
        <f t="shared" ref="BW152:BY152" si="61">BW151</f>
        <v>0</v>
      </c>
      <c r="BX152" s="37" t="s">
        <v>290</v>
      </c>
      <c r="BY152" s="37">
        <f t="shared" si="61"/>
        <v>0</v>
      </c>
      <c r="BZ152" s="37">
        <f t="shared" ref="BZ152:CA152" si="62">BZ151</f>
        <v>0</v>
      </c>
      <c r="CA152" s="37">
        <f t="shared" si="62"/>
        <v>0</v>
      </c>
      <c r="CB152" s="31" t="s">
        <v>0</v>
      </c>
    </row>
    <row r="153" spans="1:80" x14ac:dyDescent="0.25">
      <c r="C153">
        <v>4</v>
      </c>
      <c r="D153">
        <v>2013</v>
      </c>
      <c r="E153" s="37" t="str">
        <f t="shared" si="53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6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63">BU152</f>
        <v>-1</v>
      </c>
      <c r="BV153" s="37">
        <f t="shared" si="63"/>
        <v>0</v>
      </c>
      <c r="BW153" s="37">
        <f t="shared" ref="BW153:BY153" si="64">BW152</f>
        <v>0</v>
      </c>
      <c r="BX153" s="37" t="s">
        <v>290</v>
      </c>
      <c r="BY153" s="37">
        <f t="shared" si="64"/>
        <v>0</v>
      </c>
      <c r="BZ153" s="37">
        <f t="shared" ref="BZ153:CA153" si="65">BZ152</f>
        <v>0</v>
      </c>
      <c r="CA153" s="37">
        <f t="shared" si="65"/>
        <v>0</v>
      </c>
      <c r="CB153" s="31" t="s">
        <v>0</v>
      </c>
    </row>
    <row r="154" spans="1:80" x14ac:dyDescent="0.25">
      <c r="C154">
        <v>5</v>
      </c>
      <c r="D154">
        <v>2013</v>
      </c>
      <c r="E154" s="37" t="str">
        <f t="shared" si="53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66">BU153</f>
        <v>-1</v>
      </c>
      <c r="BV154" s="37">
        <f t="shared" si="66"/>
        <v>0</v>
      </c>
      <c r="BW154" s="37">
        <f t="shared" ref="BW154:BY154" si="67">BW153</f>
        <v>0</v>
      </c>
      <c r="BX154" s="37" t="s">
        <v>290</v>
      </c>
      <c r="BY154" s="37">
        <f t="shared" si="67"/>
        <v>0</v>
      </c>
      <c r="BZ154" s="37">
        <f t="shared" ref="BZ154:CA154" si="68">BZ153</f>
        <v>0</v>
      </c>
      <c r="CA154" s="37">
        <f t="shared" si="68"/>
        <v>0</v>
      </c>
      <c r="CB154" s="31" t="s">
        <v>0</v>
      </c>
    </row>
    <row r="155" spans="1:80" x14ac:dyDescent="0.25">
      <c r="C155">
        <v>6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20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69">BU154</f>
        <v>-1</v>
      </c>
      <c r="BV155" s="37">
        <f t="shared" si="69"/>
        <v>0</v>
      </c>
      <c r="BW155" s="37">
        <f t="shared" ref="BW155:BY155" si="70">BW154</f>
        <v>0</v>
      </c>
      <c r="BX155" s="37" t="s">
        <v>290</v>
      </c>
      <c r="BY155" s="37">
        <f t="shared" si="70"/>
        <v>0</v>
      </c>
      <c r="BZ155" s="37">
        <f t="shared" ref="BZ155:CA155" si="71">BZ154</f>
        <v>0</v>
      </c>
      <c r="CA155" s="37">
        <f t="shared" si="71"/>
        <v>0</v>
      </c>
      <c r="CB155" s="31" t="s">
        <v>0</v>
      </c>
    </row>
    <row r="156" spans="1:80" x14ac:dyDescent="0.25">
      <c r="C156">
        <v>7</v>
      </c>
      <c r="D156">
        <v>2013</v>
      </c>
      <c r="E156" s="37" t="str">
        <f t="shared" si="53"/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20</v>
      </c>
      <c r="T156">
        <v>350</v>
      </c>
      <c r="U156">
        <v>0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72">BU155</f>
        <v>-1</v>
      </c>
      <c r="BV156" s="37">
        <f t="shared" si="72"/>
        <v>0</v>
      </c>
      <c r="BW156" s="37">
        <f t="shared" ref="BW156:BY156" si="73">BW155</f>
        <v>0</v>
      </c>
      <c r="BX156" s="37" t="s">
        <v>290</v>
      </c>
      <c r="BY156" s="37">
        <f t="shared" si="73"/>
        <v>0</v>
      </c>
      <c r="BZ156" s="37">
        <f t="shared" ref="BZ156:CA156" si="74">BZ155</f>
        <v>0</v>
      </c>
      <c r="CA156" s="37">
        <f t="shared" si="74"/>
        <v>0</v>
      </c>
      <c r="CB156" s="31" t="s">
        <v>0</v>
      </c>
    </row>
    <row r="157" spans="1:80" x14ac:dyDescent="0.25">
      <c r="C157">
        <v>8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75">BU156</f>
        <v>-1</v>
      </c>
      <c r="BV157" s="37">
        <f t="shared" si="75"/>
        <v>0</v>
      </c>
      <c r="BW157" s="37">
        <f t="shared" ref="BW157:BY157" si="76">BW156</f>
        <v>0</v>
      </c>
      <c r="BX157" s="37" t="s">
        <v>290</v>
      </c>
      <c r="BY157" s="37">
        <f t="shared" si="76"/>
        <v>0</v>
      </c>
      <c r="BZ157" s="37">
        <f t="shared" ref="BZ157:CA157" si="77">BZ156</f>
        <v>0</v>
      </c>
      <c r="CA157" s="37">
        <f t="shared" si="77"/>
        <v>0</v>
      </c>
      <c r="CB157" s="31" t="s">
        <v>0</v>
      </c>
    </row>
    <row r="158" spans="1:80" x14ac:dyDescent="0.25">
      <c r="C158">
        <v>9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30269</v>
      </c>
      <c r="L158">
        <v>13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78">BU157</f>
        <v>-1</v>
      </c>
      <c r="BV158" s="37">
        <f t="shared" si="78"/>
        <v>0</v>
      </c>
      <c r="BW158" s="37">
        <f t="shared" ref="BW158:BY158" si="79">BW157</f>
        <v>0</v>
      </c>
      <c r="BX158" s="37" t="s">
        <v>290</v>
      </c>
      <c r="BY158" s="37">
        <f t="shared" si="79"/>
        <v>0</v>
      </c>
      <c r="BZ158" s="37">
        <f t="shared" ref="BZ158:CA158" si="80">BZ157</f>
        <v>0</v>
      </c>
      <c r="CA158" s="37">
        <f t="shared" si="80"/>
        <v>0</v>
      </c>
      <c r="CB158" s="31" t="s">
        <v>0</v>
      </c>
    </row>
    <row r="159" spans="1:80" x14ac:dyDescent="0.25">
      <c r="C159">
        <v>10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30342</v>
      </c>
      <c r="L159">
        <v>15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30</v>
      </c>
      <c r="AL159">
        <v>19</v>
      </c>
      <c r="AM159">
        <v>0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43">
        <v>0.2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60</v>
      </c>
      <c r="BH159" t="s">
        <v>82</v>
      </c>
      <c r="BI159" t="s">
        <v>84</v>
      </c>
      <c r="BJ159" t="s">
        <v>158</v>
      </c>
      <c r="BK159" t="s">
        <v>87</v>
      </c>
      <c r="BL159" t="s">
        <v>161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81">BU158</f>
        <v>-1</v>
      </c>
      <c r="BV159" s="37">
        <f t="shared" si="81"/>
        <v>0</v>
      </c>
      <c r="BW159" s="37">
        <f t="shared" ref="BW159:BY159" si="82">BW158</f>
        <v>0</v>
      </c>
      <c r="BX159" s="37" t="s">
        <v>290</v>
      </c>
      <c r="BY159" s="37">
        <f t="shared" si="82"/>
        <v>0</v>
      </c>
      <c r="BZ159" s="37">
        <f t="shared" ref="BZ159:CA159" si="83">BZ158</f>
        <v>0</v>
      </c>
      <c r="CA159" s="37">
        <f t="shared" si="83"/>
        <v>0</v>
      </c>
      <c r="CB159" s="31" t="s">
        <v>0</v>
      </c>
    </row>
    <row r="160" spans="1:80" x14ac:dyDescent="0.25">
      <c r="C160">
        <v>11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29791</v>
      </c>
      <c r="L160">
        <v>18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8</v>
      </c>
      <c r="AC160">
        <v>8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8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157</v>
      </c>
      <c r="BK160" t="s">
        <v>87</v>
      </c>
      <c r="BL160" t="s">
        <v>160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84">BU159</f>
        <v>-1</v>
      </c>
      <c r="BV160" s="37">
        <f t="shared" si="84"/>
        <v>0</v>
      </c>
      <c r="BW160" s="37">
        <f t="shared" ref="BW160:BY160" si="85">BW159</f>
        <v>0</v>
      </c>
      <c r="BX160" s="37" t="s">
        <v>290</v>
      </c>
      <c r="BY160" s="37">
        <f t="shared" si="85"/>
        <v>0</v>
      </c>
      <c r="BZ160" s="37">
        <f t="shared" ref="BZ160:CA160" si="86">BZ159</f>
        <v>0</v>
      </c>
      <c r="CA160" s="37">
        <f t="shared" si="86"/>
        <v>0</v>
      </c>
      <c r="CB160" s="31" t="s">
        <v>0</v>
      </c>
    </row>
    <row r="161" spans="3:80" x14ac:dyDescent="0.25">
      <c r="C161">
        <v>12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29556</v>
      </c>
      <c r="L161">
        <v>17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4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159</v>
      </c>
      <c r="BK161" t="s">
        <v>87</v>
      </c>
      <c r="BL161" t="s">
        <v>162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87">BU160</f>
        <v>-1</v>
      </c>
      <c r="BV161" s="37">
        <f t="shared" si="87"/>
        <v>0</v>
      </c>
      <c r="BW161" s="37">
        <f t="shared" ref="BW161:BY161" si="88">BW160</f>
        <v>0</v>
      </c>
      <c r="BX161" s="37" t="s">
        <v>290</v>
      </c>
      <c r="BY161" s="37">
        <f t="shared" si="88"/>
        <v>0</v>
      </c>
      <c r="BZ161" s="37">
        <f t="shared" ref="BZ161:CA161" si="89">BZ160</f>
        <v>0</v>
      </c>
      <c r="CA161" s="37">
        <f t="shared" si="89"/>
        <v>0</v>
      </c>
      <c r="CB161" s="31" t="s">
        <v>0</v>
      </c>
    </row>
    <row r="162" spans="3:80" x14ac:dyDescent="0.25">
      <c r="C162">
        <v>13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29676</v>
      </c>
      <c r="L162">
        <v>17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0.63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90">BU161</f>
        <v>-1</v>
      </c>
      <c r="BV162" s="37">
        <f t="shared" si="90"/>
        <v>0</v>
      </c>
      <c r="BW162" s="37">
        <f t="shared" ref="BW162:BY162" si="91">BW161</f>
        <v>0</v>
      </c>
      <c r="BX162" s="37" t="s">
        <v>290</v>
      </c>
      <c r="BY162" s="37">
        <f t="shared" si="91"/>
        <v>0</v>
      </c>
      <c r="BZ162" s="37">
        <f t="shared" ref="BZ162:CA162" si="92">BZ161</f>
        <v>0</v>
      </c>
      <c r="CA162" s="37">
        <f t="shared" si="92"/>
        <v>0</v>
      </c>
      <c r="CB162" s="31" t="s">
        <v>0</v>
      </c>
    </row>
    <row r="163" spans="3:80" x14ac:dyDescent="0.25">
      <c r="C163">
        <v>14</v>
      </c>
      <c r="D163">
        <v>2013</v>
      </c>
      <c r="E163" s="37" t="str">
        <f t="shared" si="53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31969</v>
      </c>
      <c r="L163">
        <v>16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8</v>
      </c>
      <c r="AC163">
        <v>8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8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157</v>
      </c>
      <c r="BK163" t="s">
        <v>87</v>
      </c>
      <c r="BL163" t="s">
        <v>160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93">BU162</f>
        <v>-1</v>
      </c>
      <c r="BV163" s="37">
        <f t="shared" si="93"/>
        <v>0</v>
      </c>
      <c r="BW163" s="37">
        <f t="shared" ref="BW163:BY163" si="94">BW162</f>
        <v>0</v>
      </c>
      <c r="BX163" s="37" t="s">
        <v>290</v>
      </c>
      <c r="BY163" s="37">
        <f t="shared" si="94"/>
        <v>0</v>
      </c>
      <c r="BZ163" s="37">
        <f t="shared" ref="BZ163:CA163" si="95">BZ162</f>
        <v>0</v>
      </c>
      <c r="CA163" s="37">
        <f t="shared" si="95"/>
        <v>0</v>
      </c>
      <c r="CB163" s="31" t="s">
        <v>0</v>
      </c>
    </row>
    <row r="164" spans="3:80" x14ac:dyDescent="0.25">
      <c r="C164">
        <v>15</v>
      </c>
      <c r="D164">
        <v>2013</v>
      </c>
      <c r="E164" s="37" t="str">
        <f t="shared" si="53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29536</v>
      </c>
      <c r="L164">
        <v>19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8</v>
      </c>
      <c r="AC164">
        <v>8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4</v>
      </c>
      <c r="AN164">
        <v>0</v>
      </c>
      <c r="AO164">
        <v>5016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0.2</v>
      </c>
      <c r="AX164" s="23">
        <v>0.63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59</v>
      </c>
      <c r="BH164" t="s">
        <v>82</v>
      </c>
      <c r="BI164" t="s">
        <v>84</v>
      </c>
      <c r="BJ164" t="s">
        <v>159</v>
      </c>
      <c r="BK164" t="s">
        <v>87</v>
      </c>
      <c r="BL164" t="s">
        <v>162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6">BU163</f>
        <v>-1</v>
      </c>
      <c r="BV164" s="37">
        <f t="shared" si="96"/>
        <v>0</v>
      </c>
      <c r="BW164" s="37">
        <f t="shared" ref="BW164:BY164" si="97">BW163</f>
        <v>0</v>
      </c>
      <c r="BX164" s="37" t="s">
        <v>290</v>
      </c>
      <c r="BY164" s="37">
        <f t="shared" si="97"/>
        <v>0</v>
      </c>
      <c r="BZ164" s="37">
        <f t="shared" ref="BZ164:CA164" si="98">BZ163</f>
        <v>0</v>
      </c>
      <c r="CA164" s="37">
        <f t="shared" si="98"/>
        <v>0</v>
      </c>
      <c r="CB164" s="31" t="s">
        <v>0</v>
      </c>
    </row>
    <row r="165" spans="3:80" x14ac:dyDescent="0.25">
      <c r="C165">
        <v>16</v>
      </c>
      <c r="D165">
        <v>2013</v>
      </c>
      <c r="E165" s="37" t="str">
        <f t="shared" si="53"/>
        <v>SingleFam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299</v>
      </c>
      <c r="AB165">
        <v>8</v>
      </c>
      <c r="AC165">
        <v>8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7016</v>
      </c>
      <c r="AO165">
        <v>10016</v>
      </c>
      <c r="AP165" s="37">
        <f t="shared" si="54"/>
        <v>0.7</v>
      </c>
      <c r="AQ165" s="49" t="str">
        <f t="shared" si="54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0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si="55"/>
        <v>1</v>
      </c>
      <c r="BC165" t="s">
        <v>79</v>
      </c>
      <c r="BD165" t="s">
        <v>121</v>
      </c>
      <c r="BE165" t="s">
        <v>41</v>
      </c>
      <c r="BF165" t="s">
        <v>42</v>
      </c>
      <c r="BG165" t="s">
        <v>59</v>
      </c>
      <c r="BH165" t="s">
        <v>80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s="34" t="str">
        <f t="shared" si="57"/>
        <v>not compact</v>
      </c>
      <c r="BR165" s="34" t="str">
        <f t="shared" si="58"/>
        <v>not compact</v>
      </c>
      <c r="BS165" s="34" t="str">
        <f t="shared" si="59"/>
        <v>Standard</v>
      </c>
      <c r="BT165" s="34" t="str">
        <f t="shared" si="59"/>
        <v>Standard</v>
      </c>
      <c r="BU165" s="37">
        <f t="shared" ref="BU165:BV165" si="99">BU164</f>
        <v>-1</v>
      </c>
      <c r="BV165" s="37">
        <f t="shared" si="99"/>
        <v>0</v>
      </c>
      <c r="BW165" s="37">
        <f t="shared" ref="BW165:BY165" si="100">BW164</f>
        <v>0</v>
      </c>
      <c r="BX165" s="37" t="s">
        <v>290</v>
      </c>
      <c r="BY165" s="37">
        <f t="shared" si="100"/>
        <v>0</v>
      </c>
      <c r="BZ165" s="37">
        <f t="shared" ref="BZ165:CA165" si="101">BZ164</f>
        <v>0</v>
      </c>
      <c r="CA165" s="37">
        <f t="shared" si="101"/>
        <v>0</v>
      </c>
      <c r="CB165" s="31" t="s">
        <v>0</v>
      </c>
    </row>
    <row r="166" spans="3:80" x14ac:dyDescent="0.25">
      <c r="C166">
        <v>1</v>
      </c>
      <c r="D166">
        <v>2013</v>
      </c>
      <c r="E166" s="61" t="s">
        <v>219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20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38</v>
      </c>
      <c r="AL166">
        <v>19</v>
      </c>
      <c r="AM166">
        <v>8</v>
      </c>
      <c r="AN166">
        <v>0</v>
      </c>
      <c r="AO166">
        <v>5016</v>
      </c>
      <c r="AP166" s="23">
        <v>0.7</v>
      </c>
      <c r="AQ166" s="23" t="s">
        <v>184</v>
      </c>
      <c r="AR166" s="23">
        <v>0.32</v>
      </c>
      <c r="AS166" s="23">
        <v>0.5</v>
      </c>
      <c r="AT166" s="23">
        <v>0.2</v>
      </c>
      <c r="AU166" s="23">
        <v>0.5</v>
      </c>
      <c r="AV166" s="23">
        <v>0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0"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59</v>
      </c>
      <c r="BH166" t="s">
        <v>80</v>
      </c>
      <c r="BI166" t="s">
        <v>84</v>
      </c>
      <c r="BJ166" t="s">
        <v>157</v>
      </c>
      <c r="BK166" t="s">
        <v>87</v>
      </c>
      <c r="BL166" t="s">
        <v>160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t="s">
        <v>268</v>
      </c>
      <c r="BR166" t="s">
        <v>268</v>
      </c>
      <c r="BS166" t="s">
        <v>184</v>
      </c>
      <c r="BT166" t="s">
        <v>184</v>
      </c>
      <c r="BU166" s="23">
        <v>-1</v>
      </c>
      <c r="BV166" s="23">
        <v>0</v>
      </c>
      <c r="BW166" s="23">
        <v>0</v>
      </c>
      <c r="BX166" s="23" t="s">
        <v>290</v>
      </c>
      <c r="BY166" s="23">
        <v>0</v>
      </c>
      <c r="BZ166" s="23">
        <v>0</v>
      </c>
      <c r="CA166" s="23">
        <v>0</v>
      </c>
      <c r="CB166" s="31" t="s">
        <v>0</v>
      </c>
    </row>
    <row r="167" spans="3:80" x14ac:dyDescent="0.25">
      <c r="C167">
        <v>2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19</v>
      </c>
      <c r="T167">
        <v>350</v>
      </c>
      <c r="U167">
        <v>1</v>
      </c>
      <c r="V167">
        <v>0.57999999999999996</v>
      </c>
      <c r="W167">
        <v>0.57999999999999996</v>
      </c>
      <c r="X167">
        <v>0.57999999999999996</v>
      </c>
      <c r="Y167" s="34">
        <f>Y166</f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8</v>
      </c>
      <c r="AN167">
        <v>0</v>
      </c>
      <c r="AO167">
        <v>5016</v>
      </c>
      <c r="AP167" s="37">
        <f>AP166</f>
        <v>0.7</v>
      </c>
      <c r="AQ167" s="49" t="str">
        <f>AQ166</f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157</v>
      </c>
      <c r="BK167" t="s">
        <v>87</v>
      </c>
      <c r="BL167" t="s">
        <v>160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s="34" t="str">
        <f t="shared" ref="BQ167:BV167" si="102">BQ166</f>
        <v>not compact</v>
      </c>
      <c r="BR167" s="34" t="str">
        <f t="shared" si="102"/>
        <v>not compact</v>
      </c>
      <c r="BS167" s="34" t="str">
        <f t="shared" si="102"/>
        <v>Standard</v>
      </c>
      <c r="BT167" s="34" t="str">
        <f t="shared" si="102"/>
        <v>Standard</v>
      </c>
      <c r="BU167" s="37">
        <f t="shared" si="102"/>
        <v>-1</v>
      </c>
      <c r="BV167" s="37">
        <f t="shared" si="102"/>
        <v>0</v>
      </c>
      <c r="BW167" s="37">
        <f t="shared" ref="BW167:BY167" si="103">BW166</f>
        <v>0</v>
      </c>
      <c r="BX167" s="37" t="s">
        <v>290</v>
      </c>
      <c r="BY167" s="37">
        <f t="shared" si="103"/>
        <v>0</v>
      </c>
      <c r="BZ167" s="37">
        <f t="shared" ref="BZ167:CA167" si="104">BZ166</f>
        <v>0</v>
      </c>
      <c r="CA167" s="37">
        <f t="shared" si="104"/>
        <v>0</v>
      </c>
      <c r="CB167" s="31" t="s">
        <v>0</v>
      </c>
    </row>
    <row r="168" spans="3:80" x14ac:dyDescent="0.25">
      <c r="C168">
        <v>3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ref="Y168:Y181" si="105">Y167</f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06">AP167</f>
        <v>0.7</v>
      </c>
      <c r="AQ168" s="49" t="str">
        <f t="shared" si="106"/>
        <v>Standard</v>
      </c>
      <c r="AR168" s="23">
        <v>0.32</v>
      </c>
      <c r="AS168" s="23">
        <v>0.5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07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s="34" t="str">
        <f t="shared" ref="BQ168:BQ181" si="108">BQ167</f>
        <v>not compact</v>
      </c>
      <c r="BR168" s="34" t="str">
        <f t="shared" ref="BR168:BR181" si="109">BR167</f>
        <v>not compact</v>
      </c>
      <c r="BS168" s="34" t="str">
        <f t="shared" ref="BS168:BT181" si="110">BS167</f>
        <v>Standard</v>
      </c>
      <c r="BT168" s="34" t="str">
        <f t="shared" si="110"/>
        <v>Standard</v>
      </c>
      <c r="BU168" s="37">
        <f t="shared" ref="BU168:BV168" si="111">BU167</f>
        <v>-1</v>
      </c>
      <c r="BV168" s="37">
        <f t="shared" si="111"/>
        <v>0</v>
      </c>
      <c r="BW168" s="37">
        <f t="shared" ref="BW168:BY168" si="112">BW167</f>
        <v>0</v>
      </c>
      <c r="BX168" s="37" t="s">
        <v>290</v>
      </c>
      <c r="BY168" s="37">
        <f t="shared" si="112"/>
        <v>0</v>
      </c>
      <c r="BZ168" s="37">
        <f t="shared" ref="BZ168:CA168" si="113">BZ167</f>
        <v>0</v>
      </c>
      <c r="CA168" s="37">
        <f t="shared" si="113"/>
        <v>0</v>
      </c>
      <c r="CB168" s="31" t="s">
        <v>0</v>
      </c>
    </row>
    <row r="169" spans="3:80" x14ac:dyDescent="0.25">
      <c r="C169">
        <v>4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14">AP168</f>
        <v>0.7</v>
      </c>
      <c r="AQ169" s="49" t="str">
        <f t="shared" si="114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15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16">BU168</f>
        <v>-1</v>
      </c>
      <c r="BV169" s="37">
        <f t="shared" si="116"/>
        <v>0</v>
      </c>
      <c r="BW169" s="37">
        <f t="shared" ref="BW169:BY169" si="117">BW168</f>
        <v>0</v>
      </c>
      <c r="BX169" s="37" t="s">
        <v>290</v>
      </c>
      <c r="BY169" s="37">
        <f t="shared" si="117"/>
        <v>0</v>
      </c>
      <c r="BZ169" s="37">
        <f t="shared" ref="BZ169:CA169" si="118">BZ168</f>
        <v>0</v>
      </c>
      <c r="CA169" s="37">
        <f t="shared" si="118"/>
        <v>0</v>
      </c>
      <c r="CB169" s="31" t="s">
        <v>0</v>
      </c>
    </row>
    <row r="170" spans="3:80" x14ac:dyDescent="0.25">
      <c r="C170">
        <v>5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19">AP169</f>
        <v>0.7</v>
      </c>
      <c r="AQ170" s="49" t="str">
        <f t="shared" si="119"/>
        <v>Standard</v>
      </c>
      <c r="AR170" s="23">
        <v>0.32</v>
      </c>
      <c r="AS170" s="23">
        <v>0.5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20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21">BU169</f>
        <v>-1</v>
      </c>
      <c r="BV170" s="37">
        <f t="shared" si="121"/>
        <v>0</v>
      </c>
      <c r="BW170" s="37">
        <f t="shared" ref="BW170:BY170" si="122">BW169</f>
        <v>0</v>
      </c>
      <c r="BX170" s="37" t="s">
        <v>290</v>
      </c>
      <c r="BY170" s="37">
        <f t="shared" si="122"/>
        <v>0</v>
      </c>
      <c r="BZ170" s="37">
        <f t="shared" ref="BZ170:CA170" si="123">BZ169</f>
        <v>0</v>
      </c>
      <c r="CA170" s="37">
        <f t="shared" si="123"/>
        <v>0</v>
      </c>
      <c r="CB170" s="31" t="s">
        <v>0</v>
      </c>
    </row>
    <row r="171" spans="3:80" x14ac:dyDescent="0.25">
      <c r="C171">
        <v>6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24">AP170</f>
        <v>0.7</v>
      </c>
      <c r="AQ171" s="49" t="str">
        <f t="shared" si="124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25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26">BU170</f>
        <v>-1</v>
      </c>
      <c r="BV171" s="37">
        <f t="shared" si="126"/>
        <v>0</v>
      </c>
      <c r="BW171" s="37">
        <f t="shared" ref="BW171:BY171" si="127">BW170</f>
        <v>0</v>
      </c>
      <c r="BX171" s="37" t="s">
        <v>290</v>
      </c>
      <c r="BY171" s="37">
        <f t="shared" si="127"/>
        <v>0</v>
      </c>
      <c r="BZ171" s="37">
        <f t="shared" ref="BZ171:CA171" si="128">BZ170</f>
        <v>0</v>
      </c>
      <c r="CA171" s="37">
        <f t="shared" si="128"/>
        <v>0</v>
      </c>
      <c r="CB171" s="31" t="s">
        <v>0</v>
      </c>
    </row>
    <row r="172" spans="3:80" x14ac:dyDescent="0.25">
      <c r="C172">
        <v>7</v>
      </c>
      <c r="D172">
        <v>2013</v>
      </c>
      <c r="E172" s="37" t="str">
        <f t="shared" si="53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29">AP171</f>
        <v>0.7</v>
      </c>
      <c r="AQ172" s="49" t="str">
        <f t="shared" si="129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30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31">BU171</f>
        <v>-1</v>
      </c>
      <c r="BV172" s="37">
        <f t="shared" si="131"/>
        <v>0</v>
      </c>
      <c r="BW172" s="37">
        <f t="shared" ref="BW172:BY172" si="132">BW171</f>
        <v>0</v>
      </c>
      <c r="BX172" s="37" t="s">
        <v>290</v>
      </c>
      <c r="BY172" s="37">
        <f t="shared" si="132"/>
        <v>0</v>
      </c>
      <c r="BZ172" s="37">
        <f t="shared" ref="BZ172:CA172" si="133">BZ171</f>
        <v>0</v>
      </c>
      <c r="CA172" s="37">
        <f t="shared" si="133"/>
        <v>0</v>
      </c>
      <c r="CB172" s="31" t="s">
        <v>0</v>
      </c>
    </row>
    <row r="173" spans="3:80" x14ac:dyDescent="0.25">
      <c r="C173">
        <v>8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34">AP172</f>
        <v>0.7</v>
      </c>
      <c r="AQ173" s="49" t="str">
        <f t="shared" si="134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35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36">BU172</f>
        <v>-1</v>
      </c>
      <c r="BV173" s="37">
        <f t="shared" si="136"/>
        <v>0</v>
      </c>
      <c r="BW173" s="37">
        <f t="shared" ref="BW173:BY173" si="137">BW172</f>
        <v>0</v>
      </c>
      <c r="BX173" s="37" t="s">
        <v>290</v>
      </c>
      <c r="BY173" s="37">
        <f t="shared" si="137"/>
        <v>0</v>
      </c>
      <c r="BZ173" s="37">
        <f t="shared" ref="BZ173:CA173" si="138">BZ172</f>
        <v>0</v>
      </c>
      <c r="CA173" s="37">
        <f t="shared" si="138"/>
        <v>0</v>
      </c>
      <c r="CB173" s="31" t="s">
        <v>0</v>
      </c>
    </row>
    <row r="174" spans="3:80" x14ac:dyDescent="0.25">
      <c r="C174">
        <v>9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30269</v>
      </c>
      <c r="L174">
        <v>13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39">AP173</f>
        <v>0.7</v>
      </c>
      <c r="AQ174" s="49" t="str">
        <f t="shared" si="139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0.1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40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41">BU173</f>
        <v>-1</v>
      </c>
      <c r="BV174" s="37">
        <f t="shared" si="141"/>
        <v>0</v>
      </c>
      <c r="BW174" s="37">
        <f t="shared" ref="BW174:BY174" si="142">BW173</f>
        <v>0</v>
      </c>
      <c r="BX174" s="37" t="s">
        <v>290</v>
      </c>
      <c r="BY174" s="37">
        <f t="shared" si="142"/>
        <v>0</v>
      </c>
      <c r="BZ174" s="37">
        <f t="shared" ref="BZ174:CA174" si="143">BZ173</f>
        <v>0</v>
      </c>
      <c r="CA174" s="37">
        <f t="shared" si="143"/>
        <v>0</v>
      </c>
      <c r="CB174" s="31" t="s">
        <v>0</v>
      </c>
    </row>
    <row r="175" spans="3:80" x14ac:dyDescent="0.25">
      <c r="C175">
        <v>10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30342</v>
      </c>
      <c r="L175">
        <v>15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6</v>
      </c>
      <c r="AC175">
        <v>6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30</v>
      </c>
      <c r="AL175">
        <v>19</v>
      </c>
      <c r="AM175">
        <v>0</v>
      </c>
      <c r="AN175">
        <v>0</v>
      </c>
      <c r="AO175">
        <v>5016</v>
      </c>
      <c r="AP175" s="37">
        <f t="shared" ref="AP175:AQ175" si="144">AP174</f>
        <v>0.7</v>
      </c>
      <c r="AQ175" s="49" t="str">
        <f t="shared" si="144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43">
        <v>0.2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45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60</v>
      </c>
      <c r="BH175" t="s">
        <v>82</v>
      </c>
      <c r="BI175" t="s">
        <v>84</v>
      </c>
      <c r="BJ175" t="s">
        <v>158</v>
      </c>
      <c r="BK175" t="s">
        <v>87</v>
      </c>
      <c r="BL175" t="s">
        <v>161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46">BU174</f>
        <v>-1</v>
      </c>
      <c r="BV175" s="37">
        <f t="shared" si="146"/>
        <v>0</v>
      </c>
      <c r="BW175" s="37">
        <f t="shared" ref="BW175:BY175" si="147">BW174</f>
        <v>0</v>
      </c>
      <c r="BX175" s="37" t="s">
        <v>290</v>
      </c>
      <c r="BY175" s="37">
        <f t="shared" si="147"/>
        <v>0</v>
      </c>
      <c r="BZ175" s="37">
        <f t="shared" ref="BZ175:CA175" si="148">BZ174</f>
        <v>0</v>
      </c>
      <c r="CA175" s="37">
        <f t="shared" si="148"/>
        <v>0</v>
      </c>
      <c r="CB175" s="31" t="s">
        <v>0</v>
      </c>
    </row>
    <row r="176" spans="3:80" x14ac:dyDescent="0.25">
      <c r="C176">
        <v>11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29791</v>
      </c>
      <c r="L176">
        <v>18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8</v>
      </c>
      <c r="AC176">
        <v>8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8</v>
      </c>
      <c r="AN176">
        <v>0</v>
      </c>
      <c r="AO176">
        <v>5016</v>
      </c>
      <c r="AP176" s="37">
        <f t="shared" ref="AP176:AQ176" si="149">AP175</f>
        <v>0.7</v>
      </c>
      <c r="AQ176" s="49" t="str">
        <f t="shared" si="149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50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157</v>
      </c>
      <c r="BK176" t="s">
        <v>87</v>
      </c>
      <c r="BL176" t="s">
        <v>160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51">BU175</f>
        <v>-1</v>
      </c>
      <c r="BV176" s="37">
        <f t="shared" si="151"/>
        <v>0</v>
      </c>
      <c r="BW176" s="37">
        <f t="shared" ref="BW176:BY176" si="152">BW175</f>
        <v>0</v>
      </c>
      <c r="BX176" s="37" t="s">
        <v>290</v>
      </c>
      <c r="BY176" s="37">
        <f t="shared" si="152"/>
        <v>0</v>
      </c>
      <c r="BZ176" s="37">
        <f t="shared" ref="BZ176:CA176" si="153">BZ175</f>
        <v>0</v>
      </c>
      <c r="CA176" s="37">
        <f t="shared" si="153"/>
        <v>0</v>
      </c>
      <c r="CB176" s="31" t="s">
        <v>0</v>
      </c>
    </row>
    <row r="177" spans="1:89" x14ac:dyDescent="0.25">
      <c r="C177">
        <v>12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29556</v>
      </c>
      <c r="L177">
        <v>17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4</v>
      </c>
      <c r="AN177">
        <v>0</v>
      </c>
      <c r="AO177">
        <v>5016</v>
      </c>
      <c r="AP177" s="37">
        <f t="shared" ref="AP177:AQ177" si="154">AP176</f>
        <v>0.7</v>
      </c>
      <c r="AQ177" s="49" t="str">
        <f t="shared" si="154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0.1</v>
      </c>
      <c r="AY177" s="6" t="s">
        <v>116</v>
      </c>
      <c r="AZ177" s="6" t="s">
        <v>116</v>
      </c>
      <c r="BA177" s="6" t="s">
        <v>116</v>
      </c>
      <c r="BB177" s="51">
        <f t="shared" ref="BB177" si="155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159</v>
      </c>
      <c r="BK177" t="s">
        <v>87</v>
      </c>
      <c r="BL177" t="s">
        <v>162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56">BU176</f>
        <v>-1</v>
      </c>
      <c r="BV177" s="37">
        <f t="shared" si="156"/>
        <v>0</v>
      </c>
      <c r="BW177" s="37">
        <f t="shared" ref="BW177:BY177" si="157">BW176</f>
        <v>0</v>
      </c>
      <c r="BX177" s="37" t="s">
        <v>290</v>
      </c>
      <c r="BY177" s="37">
        <f t="shared" si="157"/>
        <v>0</v>
      </c>
      <c r="BZ177" s="37">
        <f t="shared" ref="BZ177:CA177" si="158">BZ176</f>
        <v>0</v>
      </c>
      <c r="CA177" s="37">
        <f t="shared" si="158"/>
        <v>0</v>
      </c>
      <c r="CB177" s="31" t="s">
        <v>0</v>
      </c>
    </row>
    <row r="178" spans="1:89" x14ac:dyDescent="0.25">
      <c r="C178">
        <v>13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29676</v>
      </c>
      <c r="L178">
        <v>17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6</v>
      </c>
      <c r="AC178">
        <v>6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59">AP177</f>
        <v>0.7</v>
      </c>
      <c r="AQ178" s="49" t="str">
        <f t="shared" si="159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0.63</v>
      </c>
      <c r="AY178" s="6" t="s">
        <v>116</v>
      </c>
      <c r="AZ178" s="6" t="s">
        <v>116</v>
      </c>
      <c r="BA178" s="6" t="s">
        <v>116</v>
      </c>
      <c r="BB178" s="51">
        <f t="shared" ref="BB178" si="160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61">BU177</f>
        <v>-1</v>
      </c>
      <c r="BV178" s="37">
        <f t="shared" si="161"/>
        <v>0</v>
      </c>
      <c r="BW178" s="37">
        <f t="shared" ref="BW178:BY178" si="162">BW177</f>
        <v>0</v>
      </c>
      <c r="BX178" s="37" t="s">
        <v>290</v>
      </c>
      <c r="BY178" s="37">
        <f t="shared" si="162"/>
        <v>0</v>
      </c>
      <c r="BZ178" s="37">
        <f t="shared" ref="BZ178:CA178" si="163">BZ177</f>
        <v>0</v>
      </c>
      <c r="CA178" s="37">
        <f t="shared" si="163"/>
        <v>0</v>
      </c>
      <c r="CB178" s="31" t="s">
        <v>0</v>
      </c>
    </row>
    <row r="179" spans="1:89" x14ac:dyDescent="0.25">
      <c r="C179">
        <v>14</v>
      </c>
      <c r="D179">
        <v>2013</v>
      </c>
      <c r="E179" s="37" t="str">
        <f t="shared" si="53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31969</v>
      </c>
      <c r="L179">
        <v>16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8</v>
      </c>
      <c r="AC179">
        <v>8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8</v>
      </c>
      <c r="AN179">
        <v>0</v>
      </c>
      <c r="AO179">
        <v>5016</v>
      </c>
      <c r="AP179" s="37">
        <f t="shared" ref="AP179:AQ179" si="164">AP178</f>
        <v>0.7</v>
      </c>
      <c r="AQ179" s="49" t="str">
        <f t="shared" si="164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0.1</v>
      </c>
      <c r="AY179" s="6" t="s">
        <v>116</v>
      </c>
      <c r="AZ179" s="6" t="s">
        <v>116</v>
      </c>
      <c r="BA179" s="6" t="s">
        <v>116</v>
      </c>
      <c r="BB179" s="51">
        <f t="shared" ref="BB179" si="165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157</v>
      </c>
      <c r="BK179" t="s">
        <v>87</v>
      </c>
      <c r="BL179" t="s">
        <v>160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66">BU178</f>
        <v>-1</v>
      </c>
      <c r="BV179" s="37">
        <f t="shared" si="166"/>
        <v>0</v>
      </c>
      <c r="BW179" s="37">
        <f t="shared" ref="BW179:BY179" si="167">BW178</f>
        <v>0</v>
      </c>
      <c r="BX179" s="37" t="s">
        <v>290</v>
      </c>
      <c r="BY179" s="37">
        <f t="shared" si="167"/>
        <v>0</v>
      </c>
      <c r="BZ179" s="37">
        <f t="shared" ref="BZ179:CA179" si="168">BZ178</f>
        <v>0</v>
      </c>
      <c r="CA179" s="37">
        <f t="shared" si="168"/>
        <v>0</v>
      </c>
      <c r="CB179" s="31" t="s">
        <v>0</v>
      </c>
    </row>
    <row r="180" spans="1:89" x14ac:dyDescent="0.25">
      <c r="C180">
        <v>15</v>
      </c>
      <c r="D180">
        <v>2013</v>
      </c>
      <c r="E180" s="37" t="str">
        <f t="shared" si="53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29536</v>
      </c>
      <c r="L180">
        <v>19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8</v>
      </c>
      <c r="AC180">
        <v>8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4</v>
      </c>
      <c r="AN180">
        <v>0</v>
      </c>
      <c r="AO180">
        <v>5016</v>
      </c>
      <c r="AP180" s="37">
        <f t="shared" ref="AP180:AQ180" si="169">AP179</f>
        <v>0.7</v>
      </c>
      <c r="AQ180" s="49" t="str">
        <f t="shared" si="169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1</v>
      </c>
      <c r="AW180" s="23">
        <v>0.2</v>
      </c>
      <c r="AX180" s="23">
        <v>0.63</v>
      </c>
      <c r="AY180" s="6" t="s">
        <v>116</v>
      </c>
      <c r="AZ180" s="6" t="s">
        <v>116</v>
      </c>
      <c r="BA180" s="6" t="s">
        <v>116</v>
      </c>
      <c r="BB180" s="51">
        <f t="shared" ref="BB180" si="170">BB179</f>
        <v>1</v>
      </c>
      <c r="BC180" t="s">
        <v>79</v>
      </c>
      <c r="BD180" t="s">
        <v>121</v>
      </c>
      <c r="BE180" t="s">
        <v>39</v>
      </c>
      <c r="BF180" t="s">
        <v>40</v>
      </c>
      <c r="BG180" t="s">
        <v>59</v>
      </c>
      <c r="BH180" t="s">
        <v>82</v>
      </c>
      <c r="BI180" t="s">
        <v>84</v>
      </c>
      <c r="BJ180" t="s">
        <v>159</v>
      </c>
      <c r="BK180" t="s">
        <v>87</v>
      </c>
      <c r="BL180" t="s">
        <v>162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71">BU179</f>
        <v>-1</v>
      </c>
      <c r="BV180" s="37">
        <f t="shared" si="171"/>
        <v>0</v>
      </c>
      <c r="BW180" s="37">
        <f t="shared" ref="BW180:BY180" si="172">BW179</f>
        <v>0</v>
      </c>
      <c r="BX180" s="37" t="s">
        <v>290</v>
      </c>
      <c r="BY180" s="37">
        <f t="shared" si="172"/>
        <v>0</v>
      </c>
      <c r="BZ180" s="37">
        <f t="shared" ref="BZ180:CA180" si="173">BZ179</f>
        <v>0</v>
      </c>
      <c r="CA180" s="37">
        <f t="shared" si="173"/>
        <v>0</v>
      </c>
      <c r="CB180" s="31" t="s">
        <v>0</v>
      </c>
    </row>
    <row r="181" spans="1:89" x14ac:dyDescent="0.25">
      <c r="C181">
        <v>16</v>
      </c>
      <c r="D181">
        <v>2013</v>
      </c>
      <c r="E181" s="37" t="str">
        <f t="shared" si="53"/>
        <v>MultiFam</v>
      </c>
      <c r="F181">
        <v>0</v>
      </c>
      <c r="G181">
        <v>0</v>
      </c>
      <c r="H181">
        <v>0.1</v>
      </c>
      <c r="I181">
        <v>375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20</v>
      </c>
      <c r="T181">
        <v>350</v>
      </c>
      <c r="U181">
        <v>0</v>
      </c>
      <c r="V181">
        <v>0.57999999999999996</v>
      </c>
      <c r="W181">
        <v>0.57999999999999996</v>
      </c>
      <c r="X181">
        <v>0.57999999999999996</v>
      </c>
      <c r="Y181" s="34">
        <f t="shared" si="105"/>
        <v>7</v>
      </c>
      <c r="Z181" s="49">
        <v>1</v>
      </c>
      <c r="AA181" s="49" t="s">
        <v>299</v>
      </c>
      <c r="AB181">
        <v>8</v>
      </c>
      <c r="AC181">
        <v>8</v>
      </c>
      <c r="AD181">
        <v>8</v>
      </c>
      <c r="AE181">
        <v>15</v>
      </c>
      <c r="AF181">
        <v>6.5000000000000002E-2</v>
      </c>
      <c r="AG181">
        <v>0.4</v>
      </c>
      <c r="AH181">
        <v>0.35</v>
      </c>
      <c r="AI181">
        <v>0.55000000000000004</v>
      </c>
      <c r="AJ181">
        <v>0.3</v>
      </c>
      <c r="AK181">
        <v>38</v>
      </c>
      <c r="AL181">
        <v>19</v>
      </c>
      <c r="AM181">
        <v>8</v>
      </c>
      <c r="AN181">
        <v>7016</v>
      </c>
      <c r="AO181">
        <v>10016</v>
      </c>
      <c r="AP181" s="37">
        <f t="shared" ref="AP181:AQ181" si="174">AP180</f>
        <v>0.7</v>
      </c>
      <c r="AQ181" s="49" t="str">
        <f t="shared" si="174"/>
        <v>Standard</v>
      </c>
      <c r="AR181" s="23">
        <v>0.32</v>
      </c>
      <c r="AS181" s="23">
        <v>0.25</v>
      </c>
      <c r="AT181" s="23">
        <v>0.2</v>
      </c>
      <c r="AU181" s="23">
        <v>0.5</v>
      </c>
      <c r="AV181" s="23">
        <v>0</v>
      </c>
      <c r="AW181" s="23">
        <v>0.1</v>
      </c>
      <c r="AX181" s="23">
        <v>0.1</v>
      </c>
      <c r="AY181" s="6" t="s">
        <v>116</v>
      </c>
      <c r="AZ181" s="6" t="s">
        <v>116</v>
      </c>
      <c r="BA181" s="6" t="s">
        <v>116</v>
      </c>
      <c r="BB181" s="51">
        <f t="shared" ref="BB181" si="175">BB180</f>
        <v>1</v>
      </c>
      <c r="BC181" t="s">
        <v>79</v>
      </c>
      <c r="BD181" t="s">
        <v>121</v>
      </c>
      <c r="BE181" t="s">
        <v>41</v>
      </c>
      <c r="BF181" t="s">
        <v>42</v>
      </c>
      <c r="BG181" t="s">
        <v>59</v>
      </c>
      <c r="BH181" t="s">
        <v>80</v>
      </c>
      <c r="BI181" t="s">
        <v>84</v>
      </c>
      <c r="BJ181" t="s">
        <v>157</v>
      </c>
      <c r="BK181" t="s">
        <v>87</v>
      </c>
      <c r="BL181" t="s">
        <v>160</v>
      </c>
      <c r="BM181" t="s">
        <v>141</v>
      </c>
      <c r="BN181" s="22">
        <v>0</v>
      </c>
      <c r="BO181" s="24">
        <v>3</v>
      </c>
      <c r="BP181" s="76" t="str">
        <f t="shared" si="56"/>
        <v>not applic.</v>
      </c>
      <c r="BQ181" s="34" t="str">
        <f t="shared" si="108"/>
        <v>not compact</v>
      </c>
      <c r="BR181" s="34" t="str">
        <f t="shared" si="109"/>
        <v>not compact</v>
      </c>
      <c r="BS181" s="34" t="str">
        <f t="shared" si="110"/>
        <v>Standard</v>
      </c>
      <c r="BT181" s="34" t="str">
        <f t="shared" si="110"/>
        <v>Standard</v>
      </c>
      <c r="BU181" s="37">
        <f t="shared" ref="BU181:BV181" si="176">BU180</f>
        <v>-1</v>
      </c>
      <c r="BV181" s="37">
        <f t="shared" si="176"/>
        <v>0</v>
      </c>
      <c r="BW181" s="37">
        <f t="shared" ref="BW181:BY181" si="177">BW180</f>
        <v>0</v>
      </c>
      <c r="BX181" s="37" t="s">
        <v>290</v>
      </c>
      <c r="BY181" s="37">
        <f t="shared" si="177"/>
        <v>0</v>
      </c>
      <c r="BZ181" s="37">
        <f t="shared" ref="BZ181:CA181" si="178">BZ180</f>
        <v>0</v>
      </c>
      <c r="CA181" s="37">
        <f t="shared" si="178"/>
        <v>0</v>
      </c>
      <c r="CB181" s="31" t="s">
        <v>0</v>
      </c>
    </row>
    <row r="182" spans="1:89" x14ac:dyDescent="0.25">
      <c r="A182" s="10" t="s">
        <v>131</v>
      </c>
      <c r="B182" s="10"/>
      <c r="C182" s="10" t="s">
        <v>27</v>
      </c>
      <c r="D182" s="10" t="s">
        <v>51</v>
      </c>
      <c r="E182" s="10" t="str">
        <f>E149</f>
        <v>BldgType</v>
      </c>
      <c r="F182" s="10" t="s">
        <v>28</v>
      </c>
      <c r="G182" s="10" t="s">
        <v>92</v>
      </c>
      <c r="H182" s="10" t="s">
        <v>252</v>
      </c>
      <c r="I182" s="10" t="s">
        <v>151</v>
      </c>
      <c r="J182" s="10" t="s">
        <v>152</v>
      </c>
      <c r="K182" s="10" t="s">
        <v>29</v>
      </c>
      <c r="L182" s="10" t="str">
        <f>L149</f>
        <v>PVMax</v>
      </c>
      <c r="M182" s="10" t="s">
        <v>348</v>
      </c>
      <c r="N182" s="10" t="s">
        <v>349</v>
      </c>
      <c r="O182" s="10" t="s">
        <v>350</v>
      </c>
      <c r="P182" s="10" t="s">
        <v>351</v>
      </c>
      <c r="Q182" s="10" t="s">
        <v>352</v>
      </c>
      <c r="R182" s="10" t="s">
        <v>242</v>
      </c>
      <c r="S182" s="10" t="s">
        <v>240</v>
      </c>
      <c r="T182" s="10" t="s">
        <v>108</v>
      </c>
      <c r="U182" s="10" t="s">
        <v>110</v>
      </c>
      <c r="V182" s="10" t="s">
        <v>109</v>
      </c>
      <c r="W182" s="10" t="s">
        <v>251</v>
      </c>
      <c r="X182" s="10" t="s">
        <v>314</v>
      </c>
      <c r="Y182" s="10" t="str">
        <f>Y149</f>
        <v>ACH50</v>
      </c>
      <c r="Z182" s="45" t="s">
        <v>193</v>
      </c>
      <c r="AA182" s="45" t="str">
        <f>AA149</f>
        <v>wsfStationName</v>
      </c>
      <c r="AB182" s="10" t="s">
        <v>90</v>
      </c>
      <c r="AC182" s="10" t="str">
        <f>AC149</f>
        <v>AltDuctRval</v>
      </c>
      <c r="AD182" s="10" t="s">
        <v>106</v>
      </c>
      <c r="AE182" s="10" t="s">
        <v>107</v>
      </c>
      <c r="AF182" s="10" t="s">
        <v>91</v>
      </c>
      <c r="AG182" s="10" t="s">
        <v>30</v>
      </c>
      <c r="AH182" s="10" t="s">
        <v>31</v>
      </c>
      <c r="AI182" s="10" t="s">
        <v>32</v>
      </c>
      <c r="AJ182" s="10" t="s">
        <v>33</v>
      </c>
      <c r="AK182" s="10" t="s">
        <v>34</v>
      </c>
      <c r="AL182" s="10" t="s">
        <v>35</v>
      </c>
      <c r="AM182" s="10" t="s">
        <v>36</v>
      </c>
      <c r="AN182" s="10" t="s">
        <v>55</v>
      </c>
      <c r="AO182" s="10" t="s">
        <v>97</v>
      </c>
      <c r="AP182" s="10" t="s">
        <v>189</v>
      </c>
      <c r="AQ182" s="45" t="s">
        <v>198</v>
      </c>
      <c r="AR182" s="10" t="s">
        <v>72</v>
      </c>
      <c r="AS182" s="10" t="s">
        <v>73</v>
      </c>
      <c r="AT182" s="10" t="s">
        <v>154</v>
      </c>
      <c r="AU182" s="10" t="s">
        <v>180</v>
      </c>
      <c r="AV182" s="10" t="s">
        <v>89</v>
      </c>
      <c r="AW182" s="10" t="s">
        <v>100</v>
      </c>
      <c r="AX182" s="10" t="s">
        <v>101</v>
      </c>
      <c r="AY182" s="11" t="s">
        <v>115</v>
      </c>
      <c r="AZ182" s="11" t="s">
        <v>338</v>
      </c>
      <c r="BA182" s="11" t="str">
        <f>BA149</f>
        <v>RoofBelowDeckIns</v>
      </c>
      <c r="BB182" s="52" t="str">
        <f>BB149</f>
        <v>RoofCavInsOverFrm</v>
      </c>
      <c r="BC182" s="10" t="s">
        <v>52</v>
      </c>
      <c r="BD182" s="10" t="s">
        <v>120</v>
      </c>
      <c r="BE182" s="10" t="s">
        <v>37</v>
      </c>
      <c r="BF182" s="10" t="s">
        <v>38</v>
      </c>
      <c r="BG182" s="10" t="s">
        <v>53</v>
      </c>
      <c r="BH182" s="10" t="s">
        <v>54</v>
      </c>
      <c r="BI182" s="10" t="s">
        <v>83</v>
      </c>
      <c r="BJ182" s="10" t="s">
        <v>155</v>
      </c>
      <c r="BK182" s="10" t="s">
        <v>86</v>
      </c>
      <c r="BL182" s="10" t="s">
        <v>156</v>
      </c>
      <c r="BM182" s="10" t="s">
        <v>142</v>
      </c>
      <c r="BN182" s="18" t="s">
        <v>211</v>
      </c>
      <c r="BO182" s="18" t="str">
        <f>BO149</f>
        <v>MinZNETier</v>
      </c>
      <c r="BP182" s="77" t="s">
        <v>274</v>
      </c>
      <c r="BQ182" s="66" t="str">
        <f>BQ149</f>
        <v>DHWCompactDistrib</v>
      </c>
      <c r="BR182" s="66" t="str">
        <f>BR149</f>
        <v>ElecDHWCompactDistrib</v>
      </c>
      <c r="BS182" s="10" t="s">
        <v>182</v>
      </c>
      <c r="BT182" s="10" t="s">
        <v>255</v>
      </c>
      <c r="BU182" s="10" t="s">
        <v>258</v>
      </c>
      <c r="BV182" s="10" t="s">
        <v>260</v>
      </c>
      <c r="BW182" s="10" t="s">
        <v>286</v>
      </c>
      <c r="BX182" s="10" t="s">
        <v>287</v>
      </c>
      <c r="BY182" s="10" t="s">
        <v>288</v>
      </c>
      <c r="BZ182" s="10" t="s">
        <v>360</v>
      </c>
      <c r="CA182" s="10" t="s">
        <v>365</v>
      </c>
      <c r="CB182" s="31" t="s">
        <v>0</v>
      </c>
      <c r="CC182" s="5"/>
      <c r="CD182" s="5"/>
      <c r="CE182" s="5"/>
      <c r="CF182" s="5"/>
      <c r="CG182" s="5"/>
      <c r="CH182" s="5"/>
      <c r="CI182" s="5"/>
      <c r="CJ182" s="5"/>
      <c r="CK182" s="5"/>
    </row>
    <row r="183" spans="1:89" s="2" customFormat="1" x14ac:dyDescent="0.25">
      <c r="C183" s="2">
        <v>1</v>
      </c>
      <c r="D183" s="2">
        <v>2008</v>
      </c>
      <c r="E183" s="45" t="s">
        <v>221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20</v>
      </c>
      <c r="T183" s="2">
        <v>300</v>
      </c>
      <c r="U183" s="2">
        <v>0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6.9000000000000006E-2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38</v>
      </c>
      <c r="AL183" s="2">
        <v>19</v>
      </c>
      <c r="AM183" s="2">
        <v>8</v>
      </c>
      <c r="AN183" s="2">
        <v>0</v>
      </c>
      <c r="AO183" s="2">
        <v>5016</v>
      </c>
      <c r="AP183" s="38">
        <v>0.7</v>
      </c>
      <c r="AQ183" s="38" t="s">
        <v>184</v>
      </c>
      <c r="AR183" s="38">
        <v>0.4</v>
      </c>
      <c r="AS183" s="38">
        <v>0.55000000000000004</v>
      </c>
      <c r="AT183" s="38">
        <v>0.2</v>
      </c>
      <c r="AU183" s="38">
        <v>0.5</v>
      </c>
      <c r="AV183" s="38">
        <v>0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3">
        <v>1</v>
      </c>
      <c r="BC183" s="2" t="s">
        <v>56</v>
      </c>
      <c r="BD183" s="2" t="s">
        <v>123</v>
      </c>
      <c r="BE183" s="2" t="s">
        <v>39</v>
      </c>
      <c r="BF183" s="2" t="s">
        <v>40</v>
      </c>
      <c r="BG183" s="2" t="s">
        <v>59</v>
      </c>
      <c r="BH183" s="2" t="s">
        <v>80</v>
      </c>
      <c r="BI183" s="2" t="s">
        <v>84</v>
      </c>
      <c r="BJ183" s="2" t="s">
        <v>157</v>
      </c>
      <c r="BK183" s="2" t="s">
        <v>87</v>
      </c>
      <c r="BL183" s="2" t="s">
        <v>160</v>
      </c>
      <c r="BM183" s="2" t="s">
        <v>141</v>
      </c>
      <c r="BN183" s="21">
        <v>0</v>
      </c>
      <c r="BO183" s="25">
        <v>3</v>
      </c>
      <c r="BP183" s="68" t="s">
        <v>279</v>
      </c>
      <c r="BQ183" s="67" t="s">
        <v>268</v>
      </c>
      <c r="BR183" s="67" t="s">
        <v>268</v>
      </c>
      <c r="BS183" s="2" t="s">
        <v>184</v>
      </c>
      <c r="BT183" s="2" t="s">
        <v>184</v>
      </c>
      <c r="BU183" s="38">
        <v>-1</v>
      </c>
      <c r="BV183" s="38">
        <v>0</v>
      </c>
      <c r="BW183" s="38">
        <v>0</v>
      </c>
      <c r="BX183" s="38" t="s">
        <v>290</v>
      </c>
      <c r="BY183" s="38">
        <v>0</v>
      </c>
      <c r="BZ183" s="38">
        <v>0</v>
      </c>
      <c r="CA183" s="38">
        <v>0</v>
      </c>
      <c r="CB183" s="31" t="s">
        <v>0</v>
      </c>
    </row>
    <row r="184" spans="1:89" s="2" customFormat="1" x14ac:dyDescent="0.25">
      <c r="C184" s="2">
        <v>2</v>
      </c>
      <c r="D184" s="2">
        <v>2008</v>
      </c>
      <c r="E184" s="40" t="str">
        <f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19</v>
      </c>
      <c r="T184" s="2">
        <v>300</v>
      </c>
      <c r="U184" s="2">
        <v>1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8</v>
      </c>
      <c r="AN184" s="2">
        <v>0</v>
      </c>
      <c r="AO184" s="2">
        <v>5016</v>
      </c>
      <c r="AP184" s="40">
        <f>AP183</f>
        <v>0.7</v>
      </c>
      <c r="AQ184" s="40" t="str">
        <f>AQ183</f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1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>BB183</f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157</v>
      </c>
      <c r="BK184" s="2" t="s">
        <v>87</v>
      </c>
      <c r="BL184" s="2" t="s">
        <v>160</v>
      </c>
      <c r="BM184" s="2" t="s">
        <v>141</v>
      </c>
      <c r="BN184" s="21">
        <v>0</v>
      </c>
      <c r="BO184" s="25">
        <v>3</v>
      </c>
      <c r="BP184" s="68" t="str">
        <f t="shared" ref="BP184:BP214" si="179">BP183</f>
        <v>not applic.</v>
      </c>
      <c r="BQ184" s="68" t="str">
        <f t="shared" ref="BQ184:BV184" si="180">BQ183</f>
        <v>not compact</v>
      </c>
      <c r="BR184" s="68" t="str">
        <f t="shared" si="180"/>
        <v>not compact</v>
      </c>
      <c r="BS184" s="35" t="str">
        <f t="shared" si="180"/>
        <v>Standard</v>
      </c>
      <c r="BT184" s="35" t="str">
        <f t="shared" si="180"/>
        <v>Standard</v>
      </c>
      <c r="BU184" s="40">
        <f t="shared" si="180"/>
        <v>-1</v>
      </c>
      <c r="BV184" s="40">
        <f t="shared" si="180"/>
        <v>0</v>
      </c>
      <c r="BW184" s="40">
        <f t="shared" ref="BW184" si="181">BW183</f>
        <v>0</v>
      </c>
      <c r="BX184" s="40" t="s">
        <v>290</v>
      </c>
      <c r="BY184" s="40">
        <v>0</v>
      </c>
      <c r="BZ184" s="40">
        <v>0</v>
      </c>
      <c r="CA184" s="40">
        <v>0</v>
      </c>
      <c r="CB184" s="31" t="s">
        <v>0</v>
      </c>
    </row>
    <row r="185" spans="1:89" s="2" customFormat="1" x14ac:dyDescent="0.25">
      <c r="C185" s="2">
        <v>3</v>
      </c>
      <c r="D185" s="2">
        <v>2008</v>
      </c>
      <c r="E185" s="40" t="str">
        <f t="shared" ref="E185:E214" si="182">E184</f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20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ref="AP185:AQ198" si="183">AP184</f>
        <v>0.7</v>
      </c>
      <c r="AQ185" s="40" t="str">
        <f t="shared" si="183"/>
        <v>Standard</v>
      </c>
      <c r="AR185" s="38">
        <v>0.4</v>
      </c>
      <c r="AS185" s="38">
        <v>0.55000000000000004</v>
      </c>
      <c r="AT185" s="38">
        <v>0.2</v>
      </c>
      <c r="AU185" s="38">
        <v>0.5</v>
      </c>
      <c r="AV185" s="38">
        <v>0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ref="BB185:BB198" si="184">BB184</f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8" t="str">
        <f t="shared" si="179"/>
        <v>not applic.</v>
      </c>
      <c r="BQ185" s="68" t="str">
        <f t="shared" ref="BQ185:BQ198" si="185">BQ184</f>
        <v>not compact</v>
      </c>
      <c r="BR185" s="68" t="str">
        <f t="shared" ref="BR185:BR198" si="186">BR184</f>
        <v>not compact</v>
      </c>
      <c r="BS185" s="35" t="str">
        <f t="shared" ref="BS185:BT198" si="187">BS184</f>
        <v>Standard</v>
      </c>
      <c r="BT185" s="35" t="str">
        <f t="shared" si="187"/>
        <v>Standard</v>
      </c>
      <c r="BU185" s="40">
        <f t="shared" ref="BU185:BV185" si="188">BU184</f>
        <v>-1</v>
      </c>
      <c r="BV185" s="40">
        <f t="shared" si="188"/>
        <v>0</v>
      </c>
      <c r="BW185" s="40">
        <f t="shared" ref="BW185" si="189">BW184</f>
        <v>0</v>
      </c>
      <c r="BX185" s="40" t="s">
        <v>290</v>
      </c>
      <c r="BY185" s="40">
        <v>0</v>
      </c>
      <c r="BZ185" s="40">
        <v>0</v>
      </c>
      <c r="CA185" s="40">
        <v>0</v>
      </c>
      <c r="CB185" s="31" t="s">
        <v>0</v>
      </c>
      <c r="CC185" s="2" t="s">
        <v>139</v>
      </c>
    </row>
    <row r="186" spans="1:89" s="2" customFormat="1" x14ac:dyDescent="0.25">
      <c r="C186" s="2">
        <v>4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8" t="str">
        <f t="shared" si="179"/>
        <v>not applic.</v>
      </c>
      <c r="BQ186" s="68" t="str">
        <f t="shared" si="185"/>
        <v>not compact</v>
      </c>
      <c r="BR186" s="68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0">BU185</f>
        <v>-1</v>
      </c>
      <c r="BV186" s="40">
        <f t="shared" si="190"/>
        <v>0</v>
      </c>
      <c r="BW186" s="40">
        <f t="shared" ref="BW186" si="191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  <c r="CC186" s="2" t="s">
        <v>140</v>
      </c>
    </row>
    <row r="187" spans="1:89" s="2" customFormat="1" x14ac:dyDescent="0.25">
      <c r="C187" s="2">
        <v>5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si="185"/>
        <v>not compact</v>
      </c>
      <c r="BR187" s="68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2">BU186</f>
        <v>-1</v>
      </c>
      <c r="BV187" s="40">
        <f t="shared" si="192"/>
        <v>0</v>
      </c>
      <c r="BW187" s="40">
        <f t="shared" ref="BW187" si="193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</row>
    <row r="188" spans="1:89" s="2" customFormat="1" x14ac:dyDescent="0.25">
      <c r="C188" s="2">
        <v>6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20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4.2</v>
      </c>
      <c r="AC188" s="2">
        <v>4.2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0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4">BU187</f>
        <v>-1</v>
      </c>
      <c r="BV188" s="40">
        <f t="shared" si="194"/>
        <v>0</v>
      </c>
      <c r="BW188" s="40">
        <f t="shared" ref="BW188" si="195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</row>
    <row r="189" spans="1:89" s="2" customFormat="1" x14ac:dyDescent="0.25">
      <c r="C189" s="2">
        <v>7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20</v>
      </c>
      <c r="T189" s="2">
        <v>300</v>
      </c>
      <c r="U189" s="2">
        <v>0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4.2</v>
      </c>
      <c r="AC189" s="2">
        <v>4.2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0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6">BU188</f>
        <v>-1</v>
      </c>
      <c r="BV189" s="40">
        <f t="shared" si="196"/>
        <v>0</v>
      </c>
      <c r="BW189" s="40">
        <f t="shared" ref="BW189" si="197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8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300</v>
      </c>
      <c r="U190" s="2">
        <v>1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4.2</v>
      </c>
      <c r="AC190" s="2">
        <v>4.2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198">BU189</f>
        <v>-1</v>
      </c>
      <c r="BV190" s="40">
        <f t="shared" si="198"/>
        <v>0</v>
      </c>
      <c r="BW190" s="40">
        <f t="shared" ref="BW190" si="199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9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300</v>
      </c>
      <c r="U191" s="2">
        <v>1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0.1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0">BU190</f>
        <v>-1</v>
      </c>
      <c r="BV191" s="40">
        <f t="shared" si="200"/>
        <v>0</v>
      </c>
      <c r="BW191" s="40">
        <f t="shared" ref="BW191" si="201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10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0.10100000000000001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30</v>
      </c>
      <c r="AL192" s="2">
        <v>19</v>
      </c>
      <c r="AM192" s="2">
        <v>0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57</v>
      </c>
      <c r="BD192" s="2" t="s">
        <v>124</v>
      </c>
      <c r="BE192" s="2" t="s">
        <v>39</v>
      </c>
      <c r="BF192" s="2" t="s">
        <v>40</v>
      </c>
      <c r="BG192" s="2" t="s">
        <v>60</v>
      </c>
      <c r="BH192" s="2" t="s">
        <v>82</v>
      </c>
      <c r="BI192" s="2" t="s">
        <v>84</v>
      </c>
      <c r="BJ192" s="2" t="s">
        <v>158</v>
      </c>
      <c r="BK192" s="2" t="s">
        <v>87</v>
      </c>
      <c r="BL192" s="2" t="s">
        <v>161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2">BU191</f>
        <v>-1</v>
      </c>
      <c r="BV192" s="40">
        <f t="shared" si="202"/>
        <v>0</v>
      </c>
      <c r="BW192" s="40">
        <f t="shared" ref="BW192" si="203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11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7.1999999999999995E-2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8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58</v>
      </c>
      <c r="BD193" s="2" t="s">
        <v>125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157</v>
      </c>
      <c r="BK193" s="2" t="s">
        <v>87</v>
      </c>
      <c r="BL193" s="2" t="s">
        <v>160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4">BU192</f>
        <v>-1</v>
      </c>
      <c r="BV193" s="40">
        <f t="shared" si="204"/>
        <v>0</v>
      </c>
      <c r="BW193" s="40">
        <f t="shared" ref="BW193" si="205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12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7.1999999999999995E-2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4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58</v>
      </c>
      <c r="BD194" s="2" t="s">
        <v>125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159</v>
      </c>
      <c r="BK194" s="2" t="s">
        <v>87</v>
      </c>
      <c r="BL194" s="2" t="s">
        <v>162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6">BU193</f>
        <v>-1</v>
      </c>
      <c r="BV194" s="40">
        <f t="shared" si="206"/>
        <v>0</v>
      </c>
      <c r="BW194" s="40">
        <f t="shared" ref="BW194" si="207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13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7.1999999999999995E-2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58</v>
      </c>
      <c r="BD195" s="2" t="s">
        <v>125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08">BU194</f>
        <v>-1</v>
      </c>
      <c r="BV195" s="40">
        <f t="shared" si="208"/>
        <v>0</v>
      </c>
      <c r="BW195" s="40">
        <f t="shared" ref="BW195" si="209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14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8</v>
      </c>
      <c r="AC196" s="2">
        <v>8</v>
      </c>
      <c r="AD196" s="2">
        <v>8</v>
      </c>
      <c r="AE196" s="2">
        <v>15</v>
      </c>
      <c r="AF196" s="2">
        <v>6.9000000000000006E-2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8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0.63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56</v>
      </c>
      <c r="BD196" s="2" t="s">
        <v>123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157</v>
      </c>
      <c r="BK196" s="2" t="s">
        <v>87</v>
      </c>
      <c r="BL196" s="2" t="s">
        <v>160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10">BU195</f>
        <v>-1</v>
      </c>
      <c r="BV196" s="40">
        <f t="shared" si="210"/>
        <v>0</v>
      </c>
      <c r="BW196" s="40">
        <f t="shared" ref="BW196" si="211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15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350</v>
      </c>
      <c r="U197" s="2">
        <v>1</v>
      </c>
      <c r="V197" s="2">
        <v>0.57999999999999996</v>
      </c>
      <c r="W197" s="2">
        <v>0.57999999999999996</v>
      </c>
      <c r="X197" s="2">
        <v>0.57999999999999996</v>
      </c>
      <c r="Y197" s="2">
        <v>7.6</v>
      </c>
      <c r="Z197" s="25">
        <v>1</v>
      </c>
      <c r="AA197" s="25" t="s">
        <v>299</v>
      </c>
      <c r="AB197" s="2">
        <v>8</v>
      </c>
      <c r="AC197" s="2">
        <v>8</v>
      </c>
      <c r="AD197" s="2">
        <v>8</v>
      </c>
      <c r="AE197" s="2">
        <v>15</v>
      </c>
      <c r="AF197" s="2">
        <v>6.9000000000000006E-2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4</v>
      </c>
      <c r="AN197" s="2">
        <v>0</v>
      </c>
      <c r="AO197" s="2">
        <v>5016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0.35</v>
      </c>
      <c r="AT197" s="38">
        <v>0.2</v>
      </c>
      <c r="AU197" s="38">
        <v>0.5</v>
      </c>
      <c r="AV197" s="38">
        <v>1</v>
      </c>
      <c r="AW197" s="38">
        <v>0.2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56</v>
      </c>
      <c r="BD197" s="2" t="s">
        <v>123</v>
      </c>
      <c r="BE197" s="2" t="s">
        <v>39</v>
      </c>
      <c r="BF197" s="2" t="s">
        <v>40</v>
      </c>
      <c r="BG197" s="2" t="s">
        <v>59</v>
      </c>
      <c r="BH197" s="2" t="s">
        <v>82</v>
      </c>
      <c r="BI197" s="2" t="s">
        <v>84</v>
      </c>
      <c r="BJ197" s="2" t="s">
        <v>159</v>
      </c>
      <c r="BK197" s="2" t="s">
        <v>87</v>
      </c>
      <c r="BL197" s="2" t="s">
        <v>162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12">BU196</f>
        <v>-1</v>
      </c>
      <c r="BV197" s="40">
        <f t="shared" si="212"/>
        <v>0</v>
      </c>
      <c r="BW197" s="40">
        <f t="shared" ref="BW197" si="213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16</v>
      </c>
      <c r="D198" s="2">
        <v>2008</v>
      </c>
      <c r="E198" s="40" t="str">
        <f t="shared" si="182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8</v>
      </c>
      <c r="AC198" s="2">
        <v>8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7016</v>
      </c>
      <c r="AO198" s="2">
        <v>10016</v>
      </c>
      <c r="AP198" s="40">
        <f t="shared" si="183"/>
        <v>0.7</v>
      </c>
      <c r="AQ198" s="40" t="str">
        <f t="shared" si="183"/>
        <v>Standard</v>
      </c>
      <c r="AR198" s="38">
        <v>0.4</v>
      </c>
      <c r="AS198" s="38">
        <v>0.55000000000000004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0.63</v>
      </c>
      <c r="AY198" s="7" t="s">
        <v>116</v>
      </c>
      <c r="AZ198" s="7" t="s">
        <v>116</v>
      </c>
      <c r="BA198" s="7" t="s">
        <v>116</v>
      </c>
      <c r="BB198" s="55">
        <f t="shared" si="184"/>
        <v>1</v>
      </c>
      <c r="BC198" s="2" t="s">
        <v>56</v>
      </c>
      <c r="BD198" s="2" t="s">
        <v>123</v>
      </c>
      <c r="BE198" s="2" t="s">
        <v>41</v>
      </c>
      <c r="BF198" s="2" t="s">
        <v>42</v>
      </c>
      <c r="BG198" s="2" t="s">
        <v>59</v>
      </c>
      <c r="BH198" s="2" t="s">
        <v>80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8" t="str">
        <f t="shared" si="185"/>
        <v>not compact</v>
      </c>
      <c r="BR198" s="68" t="str">
        <f t="shared" si="186"/>
        <v>not compact</v>
      </c>
      <c r="BS198" s="35" t="str">
        <f t="shared" si="187"/>
        <v>Standard</v>
      </c>
      <c r="BT198" s="35" t="str">
        <f t="shared" si="187"/>
        <v>Standard</v>
      </c>
      <c r="BU198" s="40">
        <f t="shared" ref="BU198:BV198" si="214">BU197</f>
        <v>-1</v>
      </c>
      <c r="BV198" s="40">
        <f t="shared" si="214"/>
        <v>0</v>
      </c>
      <c r="BW198" s="40">
        <f t="shared" ref="BW198" si="215">BW197</f>
        <v>0</v>
      </c>
      <c r="BX198" s="40" t="s">
        <v>290</v>
      </c>
      <c r="BY198" s="40">
        <v>0</v>
      </c>
      <c r="BZ198" s="40">
        <v>0</v>
      </c>
      <c r="CA198" s="40">
        <v>0</v>
      </c>
      <c r="CB198" s="31" t="s">
        <v>0</v>
      </c>
    </row>
    <row r="199" spans="3:81" s="2" customFormat="1" x14ac:dyDescent="0.25">
      <c r="C199" s="2">
        <v>1</v>
      </c>
      <c r="D199" s="2">
        <v>2008</v>
      </c>
      <c r="E199" s="63" t="s">
        <v>219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20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6.9000000000000006E-2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38</v>
      </c>
      <c r="AL199" s="2">
        <v>19</v>
      </c>
      <c r="AM199" s="2">
        <v>8</v>
      </c>
      <c r="AN199" s="2">
        <v>0</v>
      </c>
      <c r="AO199" s="2">
        <v>5016</v>
      </c>
      <c r="AP199" s="38">
        <v>0.7</v>
      </c>
      <c r="AQ199" s="38" t="s">
        <v>184</v>
      </c>
      <c r="AR199" s="38">
        <v>0.4</v>
      </c>
      <c r="AS199" s="38">
        <v>0.55000000000000004</v>
      </c>
      <c r="AT199" s="38">
        <v>0.2</v>
      </c>
      <c r="AU199" s="38">
        <v>0.5</v>
      </c>
      <c r="AV199" s="38">
        <v>0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3">
        <v>1</v>
      </c>
      <c r="BC199" s="2" t="s">
        <v>56</v>
      </c>
      <c r="BD199" s="2" t="s">
        <v>123</v>
      </c>
      <c r="BE199" s="2" t="s">
        <v>39</v>
      </c>
      <c r="BF199" s="2" t="s">
        <v>40</v>
      </c>
      <c r="BG199" s="2" t="s">
        <v>59</v>
      </c>
      <c r="BH199" s="2" t="s">
        <v>80</v>
      </c>
      <c r="BI199" s="2" t="s">
        <v>84</v>
      </c>
      <c r="BJ199" s="2" t="s">
        <v>157</v>
      </c>
      <c r="BK199" s="2" t="s">
        <v>87</v>
      </c>
      <c r="BL199" s="2" t="s">
        <v>160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7" t="s">
        <v>268</v>
      </c>
      <c r="BR199" s="67" t="s">
        <v>268</v>
      </c>
      <c r="BS199" s="2" t="s">
        <v>184</v>
      </c>
      <c r="BT199" s="2" t="s">
        <v>184</v>
      </c>
      <c r="BU199" s="38">
        <v>-1</v>
      </c>
      <c r="BV199" s="38">
        <v>0</v>
      </c>
      <c r="BW199" s="38">
        <v>0</v>
      </c>
      <c r="BX199" s="38" t="s">
        <v>290</v>
      </c>
      <c r="BY199" s="38">
        <v>0</v>
      </c>
      <c r="BZ199" s="38">
        <v>0</v>
      </c>
      <c r="CA199" s="38">
        <v>0</v>
      </c>
      <c r="CB199" s="31" t="s">
        <v>0</v>
      </c>
    </row>
    <row r="200" spans="3:81" s="2" customFormat="1" x14ac:dyDescent="0.25">
      <c r="C200" s="2">
        <v>2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19</v>
      </c>
      <c r="T200" s="2">
        <v>300</v>
      </c>
      <c r="U200" s="2">
        <v>1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8</v>
      </c>
      <c r="AN200" s="2">
        <v>0</v>
      </c>
      <c r="AO200" s="2">
        <v>5016</v>
      </c>
      <c r="AP200" s="40">
        <f>AP199</f>
        <v>0.7</v>
      </c>
      <c r="AQ200" s="40" t="str">
        <f>AQ199</f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1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157</v>
      </c>
      <c r="BK200" s="2" t="s">
        <v>87</v>
      </c>
      <c r="BL200" s="2" t="s">
        <v>160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8" t="str">
        <f t="shared" ref="BQ200:BV200" si="216">BQ199</f>
        <v>not compact</v>
      </c>
      <c r="BR200" s="68" t="str">
        <f t="shared" si="216"/>
        <v>not compact</v>
      </c>
      <c r="BS200" s="35" t="str">
        <f t="shared" si="216"/>
        <v>Standard</v>
      </c>
      <c r="BT200" s="35" t="str">
        <f t="shared" si="216"/>
        <v>Standard</v>
      </c>
      <c r="BU200" s="40">
        <f t="shared" si="216"/>
        <v>-1</v>
      </c>
      <c r="BV200" s="40">
        <f t="shared" si="216"/>
        <v>0</v>
      </c>
      <c r="BW200" s="40">
        <f t="shared" ref="BW200" si="217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</row>
    <row r="201" spans="3:81" s="2" customFormat="1" x14ac:dyDescent="0.25">
      <c r="C201" s="2">
        <v>3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18">AP200</f>
        <v>0.7</v>
      </c>
      <c r="AQ201" s="40" t="str">
        <f t="shared" si="218"/>
        <v>Standard</v>
      </c>
      <c r="AR201" s="38">
        <v>0.4</v>
      </c>
      <c r="AS201" s="38">
        <v>0.55000000000000004</v>
      </c>
      <c r="AT201" s="38">
        <v>0.2</v>
      </c>
      <c r="AU201" s="38">
        <v>0.5</v>
      </c>
      <c r="AV201" s="38">
        <v>0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19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8" t="str">
        <f t="shared" ref="BQ201:BQ214" si="220">BQ200</f>
        <v>not compact</v>
      </c>
      <c r="BR201" s="68" t="str">
        <f t="shared" ref="BR201:BR214" si="221">BR200</f>
        <v>not compact</v>
      </c>
      <c r="BS201" s="35" t="str">
        <f t="shared" ref="BS201:BT214" si="222">BS200</f>
        <v>Standard</v>
      </c>
      <c r="BT201" s="35" t="str">
        <f t="shared" si="222"/>
        <v>Standard</v>
      </c>
      <c r="BU201" s="40">
        <f t="shared" ref="BU201:BV201" si="223">BU200</f>
        <v>-1</v>
      </c>
      <c r="BV201" s="40">
        <f t="shared" si="223"/>
        <v>0</v>
      </c>
      <c r="BW201" s="40">
        <f t="shared" ref="BW201" si="224">BW200</f>
        <v>0</v>
      </c>
      <c r="BX201" s="40" t="s">
        <v>290</v>
      </c>
      <c r="BY201" s="40">
        <v>0</v>
      </c>
      <c r="BZ201" s="40">
        <v>0</v>
      </c>
      <c r="CA201" s="40">
        <v>0</v>
      </c>
      <c r="CB201" s="31" t="s">
        <v>0</v>
      </c>
      <c r="CC201" s="2" t="s">
        <v>139</v>
      </c>
    </row>
    <row r="202" spans="3:81" s="2" customFormat="1" x14ac:dyDescent="0.25">
      <c r="C202" s="2">
        <v>4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25">AP201</f>
        <v>0.7</v>
      </c>
      <c r="AQ202" s="40" t="str">
        <f t="shared" si="225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26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si="220"/>
        <v>not compact</v>
      </c>
      <c r="BR202" s="68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27">BU201</f>
        <v>-1</v>
      </c>
      <c r="BV202" s="40">
        <f t="shared" si="227"/>
        <v>0</v>
      </c>
      <c r="BW202" s="40">
        <f t="shared" ref="BW202" si="228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  <c r="CC202" s="2" t="s">
        <v>140</v>
      </c>
    </row>
    <row r="203" spans="3:81" s="2" customFormat="1" x14ac:dyDescent="0.25">
      <c r="C203" s="2">
        <v>5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29">AP202</f>
        <v>0.7</v>
      </c>
      <c r="AQ203" s="40" t="str">
        <f t="shared" si="229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30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si="220"/>
        <v>not compact</v>
      </c>
      <c r="BR203" s="68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31">BU202</f>
        <v>-1</v>
      </c>
      <c r="BV203" s="40">
        <f t="shared" si="231"/>
        <v>0</v>
      </c>
      <c r="BW203" s="40">
        <f t="shared" ref="BW203" si="232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</row>
    <row r="204" spans="3:81" s="2" customFormat="1" x14ac:dyDescent="0.25">
      <c r="C204" s="2">
        <v>6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4.2</v>
      </c>
      <c r="AC204" s="2">
        <v>4.2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33">AP203</f>
        <v>0.7</v>
      </c>
      <c r="AQ204" s="40" t="str">
        <f t="shared" si="233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0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4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35">BU203</f>
        <v>-1</v>
      </c>
      <c r="BV204" s="40">
        <f t="shared" si="235"/>
        <v>0</v>
      </c>
      <c r="BW204" s="40">
        <f t="shared" ref="BW204" si="236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</row>
    <row r="205" spans="3:81" s="2" customFormat="1" x14ac:dyDescent="0.25">
      <c r="C205" s="2">
        <v>7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4.2</v>
      </c>
      <c r="AC205" s="2">
        <v>4.2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37">AP204</f>
        <v>0.7</v>
      </c>
      <c r="AQ205" s="40" t="str">
        <f t="shared" si="237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0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38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39">BU204</f>
        <v>-1</v>
      </c>
      <c r="BV205" s="40">
        <f t="shared" si="239"/>
        <v>0</v>
      </c>
      <c r="BW205" s="40">
        <f t="shared" ref="BW205" si="240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8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300</v>
      </c>
      <c r="U206" s="2">
        <v>1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4.2</v>
      </c>
      <c r="AC206" s="2">
        <v>4.2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41">AP205</f>
        <v>0.7</v>
      </c>
      <c r="AQ206" s="40" t="str">
        <f t="shared" si="241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42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43">BU205</f>
        <v>-1</v>
      </c>
      <c r="BV206" s="40">
        <f t="shared" si="243"/>
        <v>0</v>
      </c>
      <c r="BW206" s="40">
        <f t="shared" ref="BW206" si="244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9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300</v>
      </c>
      <c r="U207" s="2">
        <v>1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45">AP206</f>
        <v>0.7</v>
      </c>
      <c r="AQ207" s="40" t="str">
        <f t="shared" si="245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0.1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46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47">BU206</f>
        <v>-1</v>
      </c>
      <c r="BV207" s="40">
        <f t="shared" si="247"/>
        <v>0</v>
      </c>
      <c r="BW207" s="40">
        <f t="shared" ref="BW207" si="248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10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0.10100000000000001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30</v>
      </c>
      <c r="AL208" s="2">
        <v>19</v>
      </c>
      <c r="AM208" s="2">
        <v>0</v>
      </c>
      <c r="AN208" s="2">
        <v>0</v>
      </c>
      <c r="AO208" s="2">
        <v>5016</v>
      </c>
      <c r="AP208" s="40">
        <f t="shared" ref="AP208:AQ208" si="249">AP207</f>
        <v>0.7</v>
      </c>
      <c r="AQ208" s="40" t="str">
        <f t="shared" si="249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50">BB207</f>
        <v>1</v>
      </c>
      <c r="BC208" s="2" t="s">
        <v>57</v>
      </c>
      <c r="BD208" s="2" t="s">
        <v>124</v>
      </c>
      <c r="BE208" s="2" t="s">
        <v>39</v>
      </c>
      <c r="BF208" s="2" t="s">
        <v>40</v>
      </c>
      <c r="BG208" s="2" t="s">
        <v>60</v>
      </c>
      <c r="BH208" s="2" t="s">
        <v>82</v>
      </c>
      <c r="BI208" s="2" t="s">
        <v>84</v>
      </c>
      <c r="BJ208" s="2" t="s">
        <v>158</v>
      </c>
      <c r="BK208" s="2" t="s">
        <v>87</v>
      </c>
      <c r="BL208" s="2" t="s">
        <v>161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51">BU207</f>
        <v>-1</v>
      </c>
      <c r="BV208" s="40">
        <f t="shared" si="251"/>
        <v>0</v>
      </c>
      <c r="BW208" s="40">
        <f t="shared" ref="BW208" si="252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11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7.1999999999999995E-2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8</v>
      </c>
      <c r="AN209" s="2">
        <v>0</v>
      </c>
      <c r="AO209" s="2">
        <v>5016</v>
      </c>
      <c r="AP209" s="40">
        <f t="shared" ref="AP209:AQ209" si="253">AP208</f>
        <v>0.7</v>
      </c>
      <c r="AQ209" s="40" t="str">
        <f t="shared" si="253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54">BB208</f>
        <v>1</v>
      </c>
      <c r="BC209" s="2" t="s">
        <v>58</v>
      </c>
      <c r="BD209" s="2" t="s">
        <v>125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157</v>
      </c>
      <c r="BK209" s="2" t="s">
        <v>87</v>
      </c>
      <c r="BL209" s="2" t="s">
        <v>160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55">BU208</f>
        <v>-1</v>
      </c>
      <c r="BV209" s="40">
        <f t="shared" si="255"/>
        <v>0</v>
      </c>
      <c r="BW209" s="40">
        <f t="shared" ref="BW209" si="256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12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7.1999999999999995E-2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4</v>
      </c>
      <c r="AN210" s="2">
        <v>0</v>
      </c>
      <c r="AO210" s="2">
        <v>5016</v>
      </c>
      <c r="AP210" s="40">
        <f t="shared" ref="AP210:AQ210" si="257">AP209</f>
        <v>0.7</v>
      </c>
      <c r="AQ210" s="40" t="str">
        <f t="shared" si="257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58">BB209</f>
        <v>1</v>
      </c>
      <c r="BC210" s="2" t="s">
        <v>58</v>
      </c>
      <c r="BD210" s="2" t="s">
        <v>125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159</v>
      </c>
      <c r="BK210" s="2" t="s">
        <v>87</v>
      </c>
      <c r="BL210" s="2" t="s">
        <v>162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59">BU209</f>
        <v>-1</v>
      </c>
      <c r="BV210" s="40">
        <f t="shared" si="259"/>
        <v>0</v>
      </c>
      <c r="BW210" s="40">
        <f t="shared" ref="BW210" si="260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13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6</v>
      </c>
      <c r="AC211" s="2">
        <v>6</v>
      </c>
      <c r="AD211" s="2">
        <v>8</v>
      </c>
      <c r="AE211" s="2">
        <v>15</v>
      </c>
      <c r="AF211" s="2">
        <v>7.1999999999999995E-2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61">AP210</f>
        <v>0.7</v>
      </c>
      <c r="AQ211" s="40" t="str">
        <f t="shared" si="261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0.1</v>
      </c>
      <c r="AY211" s="7" t="s">
        <v>116</v>
      </c>
      <c r="AZ211" s="7" t="s">
        <v>116</v>
      </c>
      <c r="BA211" s="7" t="s">
        <v>116</v>
      </c>
      <c r="BB211" s="55">
        <f t="shared" ref="BB211" si="262">BB210</f>
        <v>1</v>
      </c>
      <c r="BC211" s="2" t="s">
        <v>58</v>
      </c>
      <c r="BD211" s="2" t="s">
        <v>125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63">BU210</f>
        <v>-1</v>
      </c>
      <c r="BV211" s="40">
        <f t="shared" si="263"/>
        <v>0</v>
      </c>
      <c r="BW211" s="40">
        <f t="shared" ref="BW211" si="264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14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8</v>
      </c>
      <c r="AC212" s="2">
        <v>8</v>
      </c>
      <c r="AD212" s="2">
        <v>8</v>
      </c>
      <c r="AE212" s="2">
        <v>15</v>
      </c>
      <c r="AF212" s="2">
        <v>6.9000000000000006E-2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8</v>
      </c>
      <c r="AN212" s="2">
        <v>0</v>
      </c>
      <c r="AO212" s="2">
        <v>5016</v>
      </c>
      <c r="AP212" s="40">
        <f t="shared" ref="AP212:AQ212" si="265">AP211</f>
        <v>0.7</v>
      </c>
      <c r="AQ212" s="40" t="str">
        <f t="shared" si="265"/>
        <v>Standard</v>
      </c>
      <c r="AR212" s="38">
        <v>0.4</v>
      </c>
      <c r="AS212" s="38">
        <v>0.4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0.63</v>
      </c>
      <c r="AY212" s="7" t="s">
        <v>116</v>
      </c>
      <c r="AZ212" s="7" t="s">
        <v>116</v>
      </c>
      <c r="BA212" s="7" t="s">
        <v>116</v>
      </c>
      <c r="BB212" s="55">
        <f t="shared" ref="BB212" si="266">BB211</f>
        <v>1</v>
      </c>
      <c r="BC212" s="2" t="s">
        <v>56</v>
      </c>
      <c r="BD212" s="2" t="s">
        <v>123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157</v>
      </c>
      <c r="BK212" s="2" t="s">
        <v>87</v>
      </c>
      <c r="BL212" s="2" t="s">
        <v>160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67">BU211</f>
        <v>-1</v>
      </c>
      <c r="BV212" s="40">
        <f t="shared" si="267"/>
        <v>0</v>
      </c>
      <c r="BW212" s="40">
        <f t="shared" ref="BW212" si="268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15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299</v>
      </c>
      <c r="AB213" s="2">
        <v>8</v>
      </c>
      <c r="AC213" s="2">
        <v>8</v>
      </c>
      <c r="AD213" s="2">
        <v>8</v>
      </c>
      <c r="AE213" s="2">
        <v>15</v>
      </c>
      <c r="AF213" s="2">
        <v>6.9000000000000006E-2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4</v>
      </c>
      <c r="AN213" s="2">
        <v>0</v>
      </c>
      <c r="AO213" s="2">
        <v>5016</v>
      </c>
      <c r="AP213" s="40">
        <f t="shared" ref="AP213:AQ213" si="269">AP212</f>
        <v>0.7</v>
      </c>
      <c r="AQ213" s="40" t="str">
        <f t="shared" si="269"/>
        <v>Standard</v>
      </c>
      <c r="AR213" s="38">
        <v>0.4</v>
      </c>
      <c r="AS213" s="38">
        <v>0.35</v>
      </c>
      <c r="AT213" s="38">
        <v>0.2</v>
      </c>
      <c r="AU213" s="38">
        <v>0.5</v>
      </c>
      <c r="AV213" s="38">
        <v>1</v>
      </c>
      <c r="AW213" s="38">
        <v>0.2</v>
      </c>
      <c r="AX213" s="38">
        <v>0.1</v>
      </c>
      <c r="AY213" s="7" t="s">
        <v>116</v>
      </c>
      <c r="AZ213" s="7" t="s">
        <v>116</v>
      </c>
      <c r="BA213" s="7" t="s">
        <v>116</v>
      </c>
      <c r="BB213" s="55">
        <f t="shared" ref="BB213" si="270">BB212</f>
        <v>1</v>
      </c>
      <c r="BC213" s="2" t="s">
        <v>56</v>
      </c>
      <c r="BD213" s="2" t="s">
        <v>123</v>
      </c>
      <c r="BE213" s="2" t="s">
        <v>39</v>
      </c>
      <c r="BF213" s="2" t="s">
        <v>40</v>
      </c>
      <c r="BG213" s="2" t="s">
        <v>59</v>
      </c>
      <c r="BH213" s="2" t="s">
        <v>82</v>
      </c>
      <c r="BI213" s="2" t="s">
        <v>84</v>
      </c>
      <c r="BJ213" s="2" t="s">
        <v>159</v>
      </c>
      <c r="BK213" s="2" t="s">
        <v>87</v>
      </c>
      <c r="BL213" s="2" t="s">
        <v>162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71">BU212</f>
        <v>-1</v>
      </c>
      <c r="BV213" s="40">
        <f t="shared" si="271"/>
        <v>0</v>
      </c>
      <c r="BW213" s="40">
        <f t="shared" ref="BW213" si="272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C214" s="2">
        <v>16</v>
      </c>
      <c r="D214" s="2">
        <v>2008</v>
      </c>
      <c r="E214" s="40" t="str">
        <f t="shared" si="182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20</v>
      </c>
      <c r="T214" s="2">
        <v>300</v>
      </c>
      <c r="U214" s="2">
        <v>0</v>
      </c>
      <c r="V214" s="2">
        <v>0.8</v>
      </c>
      <c r="W214" s="2">
        <v>0.8</v>
      </c>
      <c r="X214" s="2">
        <v>0.8</v>
      </c>
      <c r="Y214" s="2">
        <v>7.6</v>
      </c>
      <c r="Z214" s="25">
        <v>1</v>
      </c>
      <c r="AA214" s="25" t="s">
        <v>299</v>
      </c>
      <c r="AB214" s="2">
        <v>8</v>
      </c>
      <c r="AC214" s="2">
        <v>8</v>
      </c>
      <c r="AD214" s="2">
        <v>8</v>
      </c>
      <c r="AE214" s="2">
        <v>15</v>
      </c>
      <c r="AF214" s="2">
        <v>6.9000000000000006E-2</v>
      </c>
      <c r="AG214" s="2">
        <v>0.4</v>
      </c>
      <c r="AH214" s="2">
        <v>0.35</v>
      </c>
      <c r="AI214" s="2">
        <v>0.55000000000000004</v>
      </c>
      <c r="AJ214" s="2">
        <v>0.3</v>
      </c>
      <c r="AK214" s="2">
        <v>38</v>
      </c>
      <c r="AL214" s="2">
        <v>19</v>
      </c>
      <c r="AM214" s="2">
        <v>8</v>
      </c>
      <c r="AN214" s="2">
        <v>7016</v>
      </c>
      <c r="AO214" s="2">
        <v>10016</v>
      </c>
      <c r="AP214" s="40">
        <f t="shared" ref="AP214:AQ214" si="273">AP213</f>
        <v>0.7</v>
      </c>
      <c r="AQ214" s="40" t="str">
        <f t="shared" si="273"/>
        <v>Standard</v>
      </c>
      <c r="AR214" s="38">
        <v>0.4</v>
      </c>
      <c r="AS214" s="38">
        <v>0.55000000000000004</v>
      </c>
      <c r="AT214" s="38">
        <v>0.2</v>
      </c>
      <c r="AU214" s="38">
        <v>0.5</v>
      </c>
      <c r="AV214" s="38">
        <v>0</v>
      </c>
      <c r="AW214" s="38">
        <v>0.1</v>
      </c>
      <c r="AX214" s="38">
        <v>0.63</v>
      </c>
      <c r="AY214" s="7" t="s">
        <v>116</v>
      </c>
      <c r="AZ214" s="7" t="s">
        <v>116</v>
      </c>
      <c r="BA214" s="7" t="s">
        <v>116</v>
      </c>
      <c r="BB214" s="55">
        <f t="shared" ref="BB214" si="274">BB213</f>
        <v>1</v>
      </c>
      <c r="BC214" s="2" t="s">
        <v>56</v>
      </c>
      <c r="BD214" s="2" t="s">
        <v>123</v>
      </c>
      <c r="BE214" s="2" t="s">
        <v>41</v>
      </c>
      <c r="BF214" s="2" t="s">
        <v>42</v>
      </c>
      <c r="BG214" s="2" t="s">
        <v>59</v>
      </c>
      <c r="BH214" s="2" t="s">
        <v>80</v>
      </c>
      <c r="BI214" s="2" t="s">
        <v>84</v>
      </c>
      <c r="BJ214" s="2" t="s">
        <v>157</v>
      </c>
      <c r="BK214" s="2" t="s">
        <v>87</v>
      </c>
      <c r="BL214" s="2" t="s">
        <v>160</v>
      </c>
      <c r="BM214" s="2" t="s">
        <v>141</v>
      </c>
      <c r="BN214" s="21">
        <v>0</v>
      </c>
      <c r="BO214" s="25">
        <v>3</v>
      </c>
      <c r="BP214" s="68" t="str">
        <f t="shared" si="179"/>
        <v>not applic.</v>
      </c>
      <c r="BQ214" s="68" t="str">
        <f t="shared" si="220"/>
        <v>not compact</v>
      </c>
      <c r="BR214" s="68" t="str">
        <f t="shared" si="221"/>
        <v>not compact</v>
      </c>
      <c r="BS214" s="35" t="str">
        <f t="shared" si="222"/>
        <v>Standard</v>
      </c>
      <c r="BT214" s="35" t="str">
        <f t="shared" si="222"/>
        <v>Standard</v>
      </c>
      <c r="BU214" s="40">
        <f t="shared" ref="BU214:BV214" si="275">BU213</f>
        <v>-1</v>
      </c>
      <c r="BV214" s="40">
        <f t="shared" si="275"/>
        <v>0</v>
      </c>
      <c r="BW214" s="40">
        <f t="shared" ref="BW214" si="276">BW213</f>
        <v>0</v>
      </c>
      <c r="BX214" s="40" t="s">
        <v>290</v>
      </c>
      <c r="BY214" s="40">
        <v>0</v>
      </c>
      <c r="BZ214" s="40">
        <v>0</v>
      </c>
      <c r="CA214" s="40">
        <v>0</v>
      </c>
      <c r="CB214" s="31" t="s">
        <v>0</v>
      </c>
    </row>
    <row r="215" spans="1:162" s="2" customFormat="1" x14ac:dyDescent="0.25">
      <c r="A215" s="8" t="s">
        <v>166</v>
      </c>
      <c r="B215" s="8"/>
      <c r="C215" s="8" t="s">
        <v>27</v>
      </c>
      <c r="D215" s="8" t="s">
        <v>51</v>
      </c>
      <c r="E215" s="8" t="str">
        <f>E182</f>
        <v>BldgType</v>
      </c>
      <c r="F215" s="8" t="s">
        <v>28</v>
      </c>
      <c r="G215" s="8" t="s">
        <v>92</v>
      </c>
      <c r="H215" s="8" t="s">
        <v>252</v>
      </c>
      <c r="I215" s="8" t="s">
        <v>151</v>
      </c>
      <c r="J215" s="8" t="s">
        <v>152</v>
      </c>
      <c r="K215" s="8" t="s">
        <v>29</v>
      </c>
      <c r="L215" s="8" t="str">
        <f>L182</f>
        <v>PVMax</v>
      </c>
      <c r="M215" s="8" t="s">
        <v>348</v>
      </c>
      <c r="N215" s="8" t="s">
        <v>349</v>
      </c>
      <c r="O215" s="8" t="s">
        <v>350</v>
      </c>
      <c r="P215" s="8" t="s">
        <v>351</v>
      </c>
      <c r="Q215" s="8" t="s">
        <v>352</v>
      </c>
      <c r="R215" s="8" t="s">
        <v>242</v>
      </c>
      <c r="S215" s="8" t="s">
        <v>240</v>
      </c>
      <c r="T215" s="8" t="s">
        <v>108</v>
      </c>
      <c r="U215" s="8" t="s">
        <v>110</v>
      </c>
      <c r="V215" s="8" t="s">
        <v>109</v>
      </c>
      <c r="W215" s="8" t="s">
        <v>251</v>
      </c>
      <c r="X215" s="8" t="s">
        <v>314</v>
      </c>
      <c r="Y215" s="8" t="str">
        <f>Y182</f>
        <v>ACH50</v>
      </c>
      <c r="Z215" s="46" t="s">
        <v>193</v>
      </c>
      <c r="AA215" s="46" t="str">
        <f>AA182</f>
        <v>wsfStationName</v>
      </c>
      <c r="AB215" s="8" t="s">
        <v>90</v>
      </c>
      <c r="AC215" s="8" t="str">
        <f>AC182</f>
        <v>AltDuctRval</v>
      </c>
      <c r="AD215" s="8" t="s">
        <v>106</v>
      </c>
      <c r="AE215" s="8" t="s">
        <v>107</v>
      </c>
      <c r="AF215" s="8" t="s">
        <v>91</v>
      </c>
      <c r="AG215" s="8" t="s">
        <v>30</v>
      </c>
      <c r="AH215" s="8" t="s">
        <v>31</v>
      </c>
      <c r="AI215" s="8" t="s">
        <v>32</v>
      </c>
      <c r="AJ215" s="8" t="s">
        <v>33</v>
      </c>
      <c r="AK215" s="8" t="s">
        <v>34</v>
      </c>
      <c r="AL215" s="8" t="s">
        <v>35</v>
      </c>
      <c r="AM215" s="8" t="s">
        <v>36</v>
      </c>
      <c r="AN215" s="8" t="s">
        <v>55</v>
      </c>
      <c r="AO215" s="8" t="s">
        <v>97</v>
      </c>
      <c r="AP215" s="8" t="s">
        <v>189</v>
      </c>
      <c r="AQ215" s="46" t="s">
        <v>198</v>
      </c>
      <c r="AR215" s="8" t="s">
        <v>72</v>
      </c>
      <c r="AS215" s="8" t="s">
        <v>73</v>
      </c>
      <c r="AT215" s="8" t="s">
        <v>154</v>
      </c>
      <c r="AU215" s="8" t="s">
        <v>180</v>
      </c>
      <c r="AV215" s="8" t="s">
        <v>89</v>
      </c>
      <c r="AW215" s="8" t="s">
        <v>100</v>
      </c>
      <c r="AX215" s="8" t="s">
        <v>101</v>
      </c>
      <c r="AY215" s="9" t="s">
        <v>115</v>
      </c>
      <c r="AZ215" s="9" t="s">
        <v>338</v>
      </c>
      <c r="BA215" s="9" t="str">
        <f>BA182</f>
        <v>RoofBelowDeckIns</v>
      </c>
      <c r="BB215" s="54" t="str">
        <f>BB182</f>
        <v>RoofCavInsOverFrm</v>
      </c>
      <c r="BC215" s="8" t="s">
        <v>52</v>
      </c>
      <c r="BD215" s="8" t="s">
        <v>120</v>
      </c>
      <c r="BE215" s="8" t="s">
        <v>37</v>
      </c>
      <c r="BF215" s="8" t="s">
        <v>38</v>
      </c>
      <c r="BG215" s="8" t="s">
        <v>53</v>
      </c>
      <c r="BH215" s="8" t="s">
        <v>54</v>
      </c>
      <c r="BI215" s="8" t="s">
        <v>83</v>
      </c>
      <c r="BJ215" s="8" t="s">
        <v>155</v>
      </c>
      <c r="BK215" s="8" t="s">
        <v>86</v>
      </c>
      <c r="BL215" s="8" t="s">
        <v>156</v>
      </c>
      <c r="BM215" s="8" t="s">
        <v>142</v>
      </c>
      <c r="BN215" s="8" t="s">
        <v>211</v>
      </c>
      <c r="BO215" s="8" t="str">
        <f>BO149</f>
        <v>MinZNETier</v>
      </c>
      <c r="BP215" s="81" t="s">
        <v>274</v>
      </c>
      <c r="BQ215" s="8" t="str">
        <f>BQ182</f>
        <v>DHWCompactDistrib</v>
      </c>
      <c r="BR215" s="8" t="str">
        <f>BR182</f>
        <v>ElecDHWCompactDistrib</v>
      </c>
      <c r="BS215" s="8" t="s">
        <v>182</v>
      </c>
      <c r="BT215" s="8" t="s">
        <v>255</v>
      </c>
      <c r="BU215" s="8" t="s">
        <v>258</v>
      </c>
      <c r="BV215" s="8" t="s">
        <v>260</v>
      </c>
      <c r="BW215" s="8" t="s">
        <v>286</v>
      </c>
      <c r="BX215" s="8" t="s">
        <v>287</v>
      </c>
      <c r="BY215" s="8" t="s">
        <v>288</v>
      </c>
      <c r="BZ215" s="8" t="s">
        <v>360</v>
      </c>
      <c r="CA215" s="8" t="s">
        <v>365</v>
      </c>
      <c r="CB215" s="31" t="s">
        <v>0</v>
      </c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</row>
    <row r="216" spans="1:162" s="3" customFormat="1" x14ac:dyDescent="0.25">
      <c r="C216" s="3">
        <v>1</v>
      </c>
      <c r="D216" s="3">
        <v>2016</v>
      </c>
      <c r="E216" s="46" t="s">
        <v>221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26762</v>
      </c>
      <c r="L216" s="3">
        <v>8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20</v>
      </c>
      <c r="T216" s="3">
        <v>350</v>
      </c>
      <c r="U216" s="3">
        <v>0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1">
        <v>0.5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8</v>
      </c>
      <c r="AN216" s="3">
        <v>0</v>
      </c>
      <c r="AO216" s="3">
        <v>5016</v>
      </c>
      <c r="AP216" s="27">
        <v>0.7</v>
      </c>
      <c r="AQ216" s="27" t="s">
        <v>184</v>
      </c>
      <c r="AR216" s="27">
        <v>0.32</v>
      </c>
      <c r="AS216" s="27">
        <v>0.5</v>
      </c>
      <c r="AT216" s="27">
        <v>0.2</v>
      </c>
      <c r="AU216" s="27">
        <v>0.5</v>
      </c>
      <c r="AV216" s="27">
        <v>0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27"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130</v>
      </c>
      <c r="BI216" s="3" t="s">
        <v>84</v>
      </c>
      <c r="BJ216" s="3" t="s">
        <v>157</v>
      </c>
      <c r="BK216" s="3" t="s">
        <v>87</v>
      </c>
      <c r="BL216" s="3" t="s">
        <v>160</v>
      </c>
      <c r="BM216" s="3" t="s">
        <v>141</v>
      </c>
      <c r="BN216" s="58">
        <f t="shared" ref="BN216:BN231" si="277">BN315/$CC$217</f>
        <v>3.3647801538324726</v>
      </c>
      <c r="BO216" s="27">
        <v>2</v>
      </c>
      <c r="BP216" s="80" t="s">
        <v>279</v>
      </c>
      <c r="BQ216" s="69" t="s">
        <v>268</v>
      </c>
      <c r="BR216" s="69" t="s">
        <v>268</v>
      </c>
      <c r="BS216" s="3" t="s">
        <v>185</v>
      </c>
      <c r="BT216" s="3" t="s">
        <v>185</v>
      </c>
      <c r="BU216" s="27">
        <v>-1</v>
      </c>
      <c r="BV216" s="27">
        <v>0</v>
      </c>
      <c r="BW216" s="27">
        <v>0</v>
      </c>
      <c r="BX216" s="27" t="s">
        <v>290</v>
      </c>
      <c r="BY216" s="27">
        <v>0</v>
      </c>
      <c r="BZ216" s="27">
        <v>0</v>
      </c>
      <c r="CA216" s="27">
        <v>0</v>
      </c>
      <c r="CB216" s="31" t="s">
        <v>0</v>
      </c>
      <c r="CC216" s="3" t="s">
        <v>176</v>
      </c>
      <c r="CG216" s="14"/>
      <c r="CI216" s="13"/>
      <c r="CK216" s="13"/>
      <c r="CM216" s="13"/>
    </row>
    <row r="217" spans="1:162" s="3" customFormat="1" x14ac:dyDescent="0.25">
      <c r="C217" s="3">
        <v>2</v>
      </c>
      <c r="D217" s="3">
        <v>2016</v>
      </c>
      <c r="E217" s="41" t="str">
        <f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30021</v>
      </c>
      <c r="L217" s="3">
        <v>8.6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19</v>
      </c>
      <c r="T217" s="3">
        <v>350</v>
      </c>
      <c r="U217" s="3">
        <v>1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8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3">
        <v>0.35</v>
      </c>
      <c r="AI217" s="3">
        <v>0.55000000000000004</v>
      </c>
      <c r="AJ217" s="3">
        <v>0.3</v>
      </c>
      <c r="AK217" s="3">
        <v>38</v>
      </c>
      <c r="AL217" s="3">
        <v>19</v>
      </c>
      <c r="AM217" s="3">
        <v>8</v>
      </c>
      <c r="AN217" s="3">
        <v>0</v>
      </c>
      <c r="AO217" s="3">
        <v>5016</v>
      </c>
      <c r="AP217" s="41">
        <f>AP216</f>
        <v>0.7</v>
      </c>
      <c r="AQ217" s="41" t="str">
        <f>AQ216</f>
        <v>Standard</v>
      </c>
      <c r="AR217" s="27">
        <v>0.32</v>
      </c>
      <c r="AS217" s="27">
        <v>0.25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>BB216</f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59</v>
      </c>
      <c r="BH217" s="3" t="s">
        <v>130</v>
      </c>
      <c r="BI217" s="3" t="s">
        <v>84</v>
      </c>
      <c r="BJ217" s="3" t="s">
        <v>157</v>
      </c>
      <c r="BK217" s="3" t="s">
        <v>87</v>
      </c>
      <c r="BL217" s="3" t="s">
        <v>160</v>
      </c>
      <c r="BM217" s="3" t="s">
        <v>141</v>
      </c>
      <c r="BN217" s="58">
        <f t="shared" si="277"/>
        <v>3.3647801538324753</v>
      </c>
      <c r="BO217" s="27">
        <v>2</v>
      </c>
      <c r="BP217" s="80" t="str">
        <f t="shared" ref="BP217:BP247" si="278">BP216</f>
        <v>not applic.</v>
      </c>
      <c r="BQ217" s="70" t="str">
        <f t="shared" ref="BQ217:BV217" si="279">BQ216</f>
        <v>not compact</v>
      </c>
      <c r="BR217" s="70" t="str">
        <f t="shared" si="279"/>
        <v>not compact</v>
      </c>
      <c r="BS217" s="30" t="str">
        <f t="shared" si="279"/>
        <v>Pipe Insulation, All Lines</v>
      </c>
      <c r="BT217" s="30" t="str">
        <f t="shared" si="279"/>
        <v>Pipe Insulation, All Lines</v>
      </c>
      <c r="BU217" s="41">
        <f t="shared" si="279"/>
        <v>-1</v>
      </c>
      <c r="BV217" s="41">
        <f t="shared" si="279"/>
        <v>0</v>
      </c>
      <c r="BW217" s="41">
        <f t="shared" ref="BW217" si="280">BW216</f>
        <v>0</v>
      </c>
      <c r="BX217" s="41" t="s">
        <v>290</v>
      </c>
      <c r="BY217" s="41">
        <v>0</v>
      </c>
      <c r="BZ217" s="41">
        <v>0</v>
      </c>
      <c r="CA217" s="41">
        <v>0</v>
      </c>
      <c r="CB217" s="31" t="s">
        <v>0</v>
      </c>
      <c r="CC217" s="60">
        <v>1.0612079999999999</v>
      </c>
      <c r="CD217" s="59" t="s">
        <v>217</v>
      </c>
      <c r="CG217" s="14"/>
      <c r="CI217" s="13"/>
      <c r="CK217" s="13"/>
      <c r="CM217" s="13"/>
    </row>
    <row r="218" spans="1:162" s="3" customFormat="1" x14ac:dyDescent="0.25">
      <c r="C218" s="3">
        <v>3</v>
      </c>
      <c r="D218" s="3">
        <v>2016</v>
      </c>
      <c r="E218" s="41" t="str">
        <f t="shared" ref="E218:E247" si="281">E217</f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31137</v>
      </c>
      <c r="L218" s="3">
        <v>6.9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20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6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1">
        <v>0.5</v>
      </c>
      <c r="AI218" s="3">
        <v>0.55000000000000004</v>
      </c>
      <c r="AJ218" s="3">
        <v>0.3</v>
      </c>
      <c r="AK218" s="3">
        <v>30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ref="AP218:AQ231" si="282">AP217</f>
        <v>0.7</v>
      </c>
      <c r="AQ218" s="41" t="str">
        <f t="shared" si="282"/>
        <v>Standard</v>
      </c>
      <c r="AR218" s="27">
        <v>0.32</v>
      </c>
      <c r="AS218" s="27">
        <v>0.5</v>
      </c>
      <c r="AT218" s="27">
        <v>0.2</v>
      </c>
      <c r="AU218" s="27">
        <v>0.5</v>
      </c>
      <c r="AV218" s="27">
        <v>1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41">
        <f t="shared" ref="BB218:BB231" si="283">BB217</f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60</v>
      </c>
      <c r="BH218" s="3" t="s">
        <v>130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8">
        <f t="shared" si="277"/>
        <v>3.3647801538324753</v>
      </c>
      <c r="BO218" s="27">
        <v>2</v>
      </c>
      <c r="BP218" s="80" t="str">
        <f t="shared" si="278"/>
        <v>not applic.</v>
      </c>
      <c r="BQ218" s="70" t="str">
        <f t="shared" ref="BQ218:BQ231" si="284">BQ217</f>
        <v>not compact</v>
      </c>
      <c r="BR218" s="70" t="str">
        <f t="shared" ref="BR218:BR231" si="285">BR217</f>
        <v>not compact</v>
      </c>
      <c r="BS218" s="30" t="str">
        <f t="shared" ref="BS218:BT231" si="286">BS217</f>
        <v>Pipe Insulation, All Lines</v>
      </c>
      <c r="BT218" s="30" t="str">
        <f t="shared" si="286"/>
        <v>Pipe Insulation, All Lines</v>
      </c>
      <c r="BU218" s="41">
        <f t="shared" ref="BU218:BV218" si="287">BU217</f>
        <v>-1</v>
      </c>
      <c r="BV218" s="41">
        <f t="shared" si="287"/>
        <v>0</v>
      </c>
      <c r="BW218" s="41">
        <f t="shared" ref="BW218" si="288">BW217</f>
        <v>0</v>
      </c>
      <c r="BX218" s="41" t="s">
        <v>290</v>
      </c>
      <c r="BY218" s="41">
        <v>0</v>
      </c>
      <c r="BZ218" s="41">
        <v>0</v>
      </c>
      <c r="CA218" s="41">
        <v>0</v>
      </c>
      <c r="CB218" s="31" t="s">
        <v>0</v>
      </c>
      <c r="CG218" s="14"/>
      <c r="CI218" s="13"/>
      <c r="CK218" s="13"/>
      <c r="CM218" s="13"/>
    </row>
    <row r="219" spans="1:162" s="3" customFormat="1" x14ac:dyDescent="0.25">
      <c r="C219" s="3">
        <v>4</v>
      </c>
      <c r="D219" s="3">
        <v>2016</v>
      </c>
      <c r="E219" s="41" t="str">
        <f t="shared" si="28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30935</v>
      </c>
      <c r="L219" s="3">
        <v>17.7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0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118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129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si="278"/>
        <v>not applic.</v>
      </c>
      <c r="BQ219" s="70" t="str">
        <f t="shared" si="284"/>
        <v>not compact</v>
      </c>
      <c r="BR219" s="70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89">BU218</f>
        <v>-1</v>
      </c>
      <c r="BV219" s="41">
        <f t="shared" si="289"/>
        <v>0</v>
      </c>
      <c r="BW219" s="41">
        <f t="shared" ref="BW219" si="290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G219" s="14"/>
      <c r="CI219" s="13"/>
      <c r="CK219" s="13"/>
      <c r="CM219" s="13"/>
    </row>
    <row r="220" spans="1:162" s="3" customFormat="1" x14ac:dyDescent="0.25">
      <c r="C220" s="3">
        <v>5</v>
      </c>
      <c r="D220" s="3">
        <v>2016</v>
      </c>
      <c r="E220" s="41" t="str">
        <f t="shared" si="281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33490</v>
      </c>
      <c r="L220" s="3">
        <v>7.6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1">
        <v>0.5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si="28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3.3647801538324753</v>
      </c>
      <c r="BO220" s="27">
        <v>2</v>
      </c>
      <c r="BP220" s="80" t="str">
        <f t="shared" si="278"/>
        <v>not applic.</v>
      </c>
      <c r="BQ220" s="70" t="str">
        <f t="shared" si="284"/>
        <v>not compact</v>
      </c>
      <c r="BR220" s="70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1">BU219</f>
        <v>-1</v>
      </c>
      <c r="BV220" s="41">
        <f t="shared" si="291"/>
        <v>0</v>
      </c>
      <c r="BW220" s="41">
        <f t="shared" ref="BW220" si="292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6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30081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20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6</v>
      </c>
      <c r="AC221" s="3">
        <v>6</v>
      </c>
      <c r="AD221" s="3">
        <v>7</v>
      </c>
      <c r="AE221" s="3">
        <v>15</v>
      </c>
      <c r="AF221" s="3">
        <v>6.5000000000000002E-2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30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1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116</v>
      </c>
      <c r="BB221" s="41">
        <f t="shared" si="283"/>
        <v>0</v>
      </c>
      <c r="BC221" s="3" t="s">
        <v>127</v>
      </c>
      <c r="BD221" s="3" t="s">
        <v>128</v>
      </c>
      <c r="BE221" s="3" t="s">
        <v>39</v>
      </c>
      <c r="BF221" s="3" t="s">
        <v>40</v>
      </c>
      <c r="BG221" s="3" t="s">
        <v>60</v>
      </c>
      <c r="BH221" s="3" t="s">
        <v>130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3.1419043500466013</v>
      </c>
      <c r="BO221" s="27">
        <v>1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3">BU220</f>
        <v>-1</v>
      </c>
      <c r="BV221" s="41">
        <f t="shared" si="293"/>
        <v>0</v>
      </c>
      <c r="BW221" s="41">
        <f t="shared" ref="BW221" si="294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7</v>
      </c>
      <c r="D222" s="3">
        <v>2016</v>
      </c>
      <c r="E222" s="41" t="str">
        <f t="shared" si="281"/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30701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20</v>
      </c>
      <c r="T222" s="3">
        <v>350</v>
      </c>
      <c r="U222" s="3">
        <v>0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6</v>
      </c>
      <c r="AC222" s="3">
        <v>6</v>
      </c>
      <c r="AD222" s="3">
        <v>7</v>
      </c>
      <c r="AE222" s="3">
        <v>15</v>
      </c>
      <c r="AF222" s="3">
        <v>6.5000000000000002E-2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30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1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116</v>
      </c>
      <c r="BB222" s="41">
        <f t="shared" si="283"/>
        <v>0</v>
      </c>
      <c r="BC222" s="3" t="s">
        <v>127</v>
      </c>
      <c r="BD222" s="3" t="s">
        <v>128</v>
      </c>
      <c r="BE222" s="3" t="s">
        <v>39</v>
      </c>
      <c r="BF222" s="3" t="s">
        <v>40</v>
      </c>
      <c r="BG222" s="3" t="s">
        <v>60</v>
      </c>
      <c r="BH222" s="3" t="s">
        <v>130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3.2982156064782129</v>
      </c>
      <c r="BO222" s="27">
        <v>1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5">BU221</f>
        <v>-1</v>
      </c>
      <c r="BV222" s="41">
        <f t="shared" si="295"/>
        <v>0</v>
      </c>
      <c r="BW222" s="41">
        <f t="shared" ref="BW222" si="296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8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29254</v>
      </c>
      <c r="L223" s="3">
        <v>28.1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3.1419043500466013</v>
      </c>
      <c r="BO223" s="27">
        <v>2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7">BU222</f>
        <v>-1</v>
      </c>
      <c r="BV223" s="41">
        <f t="shared" si="297"/>
        <v>0</v>
      </c>
      <c r="BW223" s="41">
        <f t="shared" ref="BW223" si="298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9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29889</v>
      </c>
      <c r="L224" s="3">
        <v>25.9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0.1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3.1419043500466013</v>
      </c>
      <c r="BO224" s="27">
        <v>2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299">BU223</f>
        <v>-1</v>
      </c>
      <c r="BV224" s="41">
        <f t="shared" si="299"/>
        <v>0</v>
      </c>
      <c r="BW224" s="41">
        <f t="shared" ref="BW224" si="300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10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30200</v>
      </c>
      <c r="L225" s="3">
        <v>23.1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0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158</v>
      </c>
      <c r="BK225" s="3" t="s">
        <v>87</v>
      </c>
      <c r="BL225" s="3" t="s">
        <v>161</v>
      </c>
      <c r="BM225" s="3" t="s">
        <v>141</v>
      </c>
      <c r="BN225" s="58">
        <f t="shared" si="277"/>
        <v>3.1419043500466013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1">BU224</f>
        <v>-1</v>
      </c>
      <c r="BV225" s="41">
        <f t="shared" si="301"/>
        <v>0</v>
      </c>
      <c r="BW225" s="41">
        <f t="shared" ref="BW225" si="302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11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29693</v>
      </c>
      <c r="L226" s="3">
        <v>17.7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8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8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157</v>
      </c>
      <c r="BK226" s="3" t="s">
        <v>87</v>
      </c>
      <c r="BL226" s="3" t="s">
        <v>160</v>
      </c>
      <c r="BM226" s="3" t="s">
        <v>141</v>
      </c>
      <c r="BN226" s="58">
        <f t="shared" si="277"/>
        <v>3.3647801538324753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3">BU225</f>
        <v>-1</v>
      </c>
      <c r="BV226" s="41">
        <f t="shared" si="303"/>
        <v>0</v>
      </c>
      <c r="BW226" s="41">
        <f t="shared" ref="BW226" si="304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12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29328</v>
      </c>
      <c r="L227" s="3">
        <v>22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4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159</v>
      </c>
      <c r="BK227" s="3" t="s">
        <v>87</v>
      </c>
      <c r="BL227" s="3" t="s">
        <v>162</v>
      </c>
      <c r="BM227" s="3" t="s">
        <v>141</v>
      </c>
      <c r="BN227" s="58">
        <f t="shared" si="277"/>
        <v>3.3647801538324753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5">BU226</f>
        <v>-1</v>
      </c>
      <c r="BV227" s="41">
        <f t="shared" si="305"/>
        <v>0</v>
      </c>
      <c r="BW227" s="41">
        <f t="shared" ref="BW227" si="306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13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29553</v>
      </c>
      <c r="L228" s="3">
        <v>19.8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0.1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8">
        <f t="shared" si="277"/>
        <v>3.3647801538324753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7">BU227</f>
        <v>-1</v>
      </c>
      <c r="BV228" s="41">
        <f t="shared" si="307"/>
        <v>0</v>
      </c>
      <c r="BW228" s="41">
        <f t="shared" ref="BW228" si="308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14</v>
      </c>
      <c r="D229" s="3">
        <v>2016</v>
      </c>
      <c r="E229" s="41" t="str">
        <f t="shared" si="281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31651</v>
      </c>
      <c r="L229" s="3">
        <v>16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8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8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0.63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157</v>
      </c>
      <c r="BK229" s="3" t="s">
        <v>87</v>
      </c>
      <c r="BL229" s="3" t="s">
        <v>160</v>
      </c>
      <c r="BM229" s="3" t="s">
        <v>141</v>
      </c>
      <c r="BN229" s="58">
        <f t="shared" si="277"/>
        <v>3.1419043500466013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09">BU228</f>
        <v>-1</v>
      </c>
      <c r="BV229" s="41">
        <f t="shared" si="309"/>
        <v>0</v>
      </c>
      <c r="BW229" s="41">
        <f t="shared" ref="BW229" si="310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15</v>
      </c>
      <c r="D230" s="3">
        <v>2016</v>
      </c>
      <c r="E230" s="41" t="str">
        <f t="shared" si="281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29177</v>
      </c>
      <c r="L230" s="3">
        <v>16.3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8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4</v>
      </c>
      <c r="AN230" s="3">
        <v>0</v>
      </c>
      <c r="AO230" s="3">
        <v>5016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0.2</v>
      </c>
      <c r="AX230" s="27">
        <v>0.1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129</v>
      </c>
      <c r="BI230" s="3" t="s">
        <v>84</v>
      </c>
      <c r="BJ230" s="3" t="s">
        <v>159</v>
      </c>
      <c r="BK230" s="3" t="s">
        <v>87</v>
      </c>
      <c r="BL230" s="3" t="s">
        <v>162</v>
      </c>
      <c r="BM230" s="3" t="s">
        <v>141</v>
      </c>
      <c r="BN230" s="58">
        <f t="shared" si="277"/>
        <v>3.1419043500466013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11">BU229</f>
        <v>-1</v>
      </c>
      <c r="BV230" s="41">
        <f t="shared" si="311"/>
        <v>0</v>
      </c>
      <c r="BW230" s="41">
        <f t="shared" ref="BW230" si="312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16</v>
      </c>
      <c r="D231" s="3">
        <v>2016</v>
      </c>
      <c r="E231" s="41" t="str">
        <f t="shared" si="281"/>
        <v>SingleFam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30930</v>
      </c>
      <c r="L231" s="3">
        <v>15.1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299</v>
      </c>
      <c r="AB231" s="3">
        <v>8</v>
      </c>
      <c r="AC231" s="3">
        <v>8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7016</v>
      </c>
      <c r="AO231" s="3">
        <v>10016</v>
      </c>
      <c r="AP231" s="41">
        <f t="shared" si="282"/>
        <v>0.7</v>
      </c>
      <c r="AQ231" s="41" t="str">
        <f t="shared" si="282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0.63</v>
      </c>
      <c r="AY231" s="3" t="s">
        <v>116</v>
      </c>
      <c r="AZ231" s="3" t="s">
        <v>116</v>
      </c>
      <c r="BA231" s="3" t="s">
        <v>118</v>
      </c>
      <c r="BB231" s="41">
        <f t="shared" si="283"/>
        <v>0</v>
      </c>
      <c r="BC231" s="3" t="s">
        <v>119</v>
      </c>
      <c r="BD231" s="3" t="s">
        <v>126</v>
      </c>
      <c r="BE231" s="3" t="s">
        <v>41</v>
      </c>
      <c r="BF231" s="3" t="s">
        <v>42</v>
      </c>
      <c r="BG231" s="3" t="s">
        <v>59</v>
      </c>
      <c r="BH231" s="3" t="s">
        <v>129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8">
        <f t="shared" si="277"/>
        <v>3.1419043500466013</v>
      </c>
      <c r="BO231" s="27">
        <v>2</v>
      </c>
      <c r="BP231" s="80" t="str">
        <f t="shared" si="278"/>
        <v>not applic.</v>
      </c>
      <c r="BQ231" s="70" t="str">
        <f t="shared" si="284"/>
        <v>not compact</v>
      </c>
      <c r="BR231" s="70" t="str">
        <f t="shared" si="285"/>
        <v>not compact</v>
      </c>
      <c r="BS231" s="30" t="str">
        <f t="shared" si="286"/>
        <v>Pipe Insulation, All Lines</v>
      </c>
      <c r="BT231" s="30" t="str">
        <f t="shared" si="286"/>
        <v>Pipe Insulation, All Lines</v>
      </c>
      <c r="BU231" s="41">
        <f t="shared" ref="BU231:BV231" si="313">BU230</f>
        <v>-1</v>
      </c>
      <c r="BV231" s="41">
        <f t="shared" si="313"/>
        <v>0</v>
      </c>
      <c r="BW231" s="41">
        <f t="shared" ref="BW231" si="314">BW230</f>
        <v>0</v>
      </c>
      <c r="BX231" s="41" t="s">
        <v>290</v>
      </c>
      <c r="BY231" s="41">
        <v>0</v>
      </c>
      <c r="BZ231" s="41">
        <v>0</v>
      </c>
      <c r="CA231" s="41">
        <v>0</v>
      </c>
      <c r="CB231" s="31" t="s">
        <v>0</v>
      </c>
      <c r="CG231" s="14"/>
      <c r="CI231" s="13"/>
      <c r="CK231" s="13"/>
      <c r="CM231" s="13"/>
    </row>
    <row r="232" spans="3:91" s="3" customFormat="1" x14ac:dyDescent="0.25">
      <c r="C232" s="3">
        <v>1</v>
      </c>
      <c r="D232" s="3">
        <v>2016</v>
      </c>
      <c r="E232" s="64" t="s">
        <v>219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26762</v>
      </c>
      <c r="L232" s="3">
        <v>4.4000000000000004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20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"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1">
        <v>0.5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8</v>
      </c>
      <c r="AN232" s="3">
        <v>0</v>
      </c>
      <c r="AO232" s="3">
        <v>5016</v>
      </c>
      <c r="AP232" s="27">
        <v>0.7</v>
      </c>
      <c r="AQ232" s="27" t="s">
        <v>184</v>
      </c>
      <c r="AR232" s="27">
        <v>0.32</v>
      </c>
      <c r="AS232" s="27">
        <v>0.5</v>
      </c>
      <c r="AT232" s="27">
        <v>0.2</v>
      </c>
      <c r="AU232" s="27">
        <v>0.5</v>
      </c>
      <c r="AV232" s="27">
        <v>0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27"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130</v>
      </c>
      <c r="BI232" s="3" t="s">
        <v>84</v>
      </c>
      <c r="BJ232" s="3" t="s">
        <v>157</v>
      </c>
      <c r="BK232" s="3" t="s">
        <v>87</v>
      </c>
      <c r="BL232" s="3" t="s">
        <v>160</v>
      </c>
      <c r="BM232" s="3" t="s">
        <v>141</v>
      </c>
      <c r="BN232" s="58">
        <f>BN413/$CC$217</f>
        <v>0</v>
      </c>
      <c r="BO232" s="27">
        <v>2</v>
      </c>
      <c r="BP232" s="80" t="str">
        <f t="shared" si="278"/>
        <v>not applic.</v>
      </c>
      <c r="BQ232" s="69" t="s">
        <v>268</v>
      </c>
      <c r="BR232" s="69" t="s">
        <v>268</v>
      </c>
      <c r="BS232" s="3" t="s">
        <v>185</v>
      </c>
      <c r="BT232" s="3" t="s">
        <v>185</v>
      </c>
      <c r="BU232" s="27">
        <v>-1</v>
      </c>
      <c r="BV232" s="27">
        <v>0</v>
      </c>
      <c r="BW232" s="27">
        <v>0</v>
      </c>
      <c r="BX232" s="27" t="s">
        <v>290</v>
      </c>
      <c r="BY232" s="27">
        <v>0</v>
      </c>
      <c r="BZ232" s="27">
        <v>0</v>
      </c>
      <c r="CA232" s="27">
        <v>0</v>
      </c>
      <c r="CB232" s="31" t="s">
        <v>0</v>
      </c>
      <c r="CC232" s="3" t="s">
        <v>176</v>
      </c>
      <c r="CG232" s="14"/>
      <c r="CI232" s="13"/>
      <c r="CK232" s="13"/>
      <c r="CM232" s="13"/>
    </row>
    <row r="233" spans="3:91" s="3" customFormat="1" x14ac:dyDescent="0.25">
      <c r="C233" s="3">
        <v>2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30021</v>
      </c>
      <c r="L233" s="3">
        <v>5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19</v>
      </c>
      <c r="T233" s="3">
        <v>350</v>
      </c>
      <c r="U233" s="3">
        <v>1</v>
      </c>
      <c r="V233" s="3">
        <v>0.57999999999999996</v>
      </c>
      <c r="W233" s="3">
        <v>0.57999999999999996</v>
      </c>
      <c r="X233" s="3">
        <v>0.57999999999999996</v>
      </c>
      <c r="Y233" s="30">
        <f>Y232</f>
        <v>7</v>
      </c>
      <c r="Z233" s="48">
        <v>1</v>
      </c>
      <c r="AA233" s="48" t="s">
        <v>299</v>
      </c>
      <c r="AB233" s="3">
        <v>8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8</v>
      </c>
      <c r="AN233" s="3">
        <v>0</v>
      </c>
      <c r="AO233" s="3">
        <v>5016</v>
      </c>
      <c r="AP233" s="41">
        <f>AP232</f>
        <v>0.7</v>
      </c>
      <c r="AQ233" s="41" t="str">
        <f>AQ232</f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59</v>
      </c>
      <c r="BH233" s="3" t="s">
        <v>130</v>
      </c>
      <c r="BI233" s="3" t="s">
        <v>84</v>
      </c>
      <c r="BJ233" s="3" t="s">
        <v>157</v>
      </c>
      <c r="BK233" s="3" t="s">
        <v>87</v>
      </c>
      <c r="BL233" s="3" t="s">
        <v>160</v>
      </c>
      <c r="BM233" s="3" t="s">
        <v>141</v>
      </c>
      <c r="BN233" s="58">
        <f t="shared" ref="BN233:BN247" si="315">BM414/$CC$217</f>
        <v>0</v>
      </c>
      <c r="BO233" s="27">
        <v>2</v>
      </c>
      <c r="BP233" s="80" t="str">
        <f t="shared" si="278"/>
        <v>not applic.</v>
      </c>
      <c r="BQ233" s="70" t="str">
        <f t="shared" ref="BQ233:BV233" si="316">BQ232</f>
        <v>not compact</v>
      </c>
      <c r="BR233" s="70" t="str">
        <f t="shared" si="316"/>
        <v>not compact</v>
      </c>
      <c r="BS233" s="30" t="str">
        <f t="shared" si="316"/>
        <v>Pipe Insulation, All Lines</v>
      </c>
      <c r="BT233" s="30" t="str">
        <f t="shared" si="316"/>
        <v>Pipe Insulation, All Lines</v>
      </c>
      <c r="BU233" s="41">
        <f t="shared" si="316"/>
        <v>-1</v>
      </c>
      <c r="BV233" s="41">
        <f t="shared" si="316"/>
        <v>0</v>
      </c>
      <c r="BW233" s="41">
        <f t="shared" ref="BW233" si="317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C233" s="60">
        <v>1.0612079999999999</v>
      </c>
      <c r="CD233" s="59" t="s">
        <v>217</v>
      </c>
      <c r="CG233" s="14"/>
      <c r="CI233" s="13"/>
      <c r="CK233" s="13"/>
      <c r="CM233" s="13"/>
    </row>
    <row r="234" spans="3:91" s="3" customFormat="1" x14ac:dyDescent="0.25">
      <c r="C234" s="3">
        <v>3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31137</v>
      </c>
      <c r="L234" s="3">
        <v>3.1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ref="Y234:Y247" si="318">Y233</f>
        <v>7</v>
      </c>
      <c r="Z234" s="48">
        <v>1</v>
      </c>
      <c r="AA234" s="48" t="s">
        <v>299</v>
      </c>
      <c r="AB234" s="3">
        <v>6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1">
        <v>0.5</v>
      </c>
      <c r="AI234" s="3">
        <v>0.55000000000000004</v>
      </c>
      <c r="AJ234" s="3">
        <v>0.3</v>
      </c>
      <c r="AK234" s="3">
        <v>30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19">AP233</f>
        <v>0.7</v>
      </c>
      <c r="AQ234" s="41" t="str">
        <f t="shared" si="319"/>
        <v>Standard</v>
      </c>
      <c r="AR234" s="27">
        <v>0.32</v>
      </c>
      <c r="AS234" s="27">
        <v>0.5</v>
      </c>
      <c r="AT234" s="27">
        <v>0.2</v>
      </c>
      <c r="AU234" s="27">
        <v>0.5</v>
      </c>
      <c r="AV234" s="27">
        <v>1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41">
        <f t="shared" ref="BB234" si="320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60</v>
      </c>
      <c r="BH234" s="3" t="s">
        <v>130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8">
        <f t="shared" si="315"/>
        <v>0</v>
      </c>
      <c r="BO234" s="27">
        <v>1</v>
      </c>
      <c r="BP234" s="80" t="str">
        <f t="shared" si="278"/>
        <v>not applic.</v>
      </c>
      <c r="BQ234" s="70" t="str">
        <f t="shared" ref="BQ234:BQ247" si="321">BQ233</f>
        <v>not compact</v>
      </c>
      <c r="BR234" s="70" t="str">
        <f t="shared" ref="BR234:BR247" si="322">BR233</f>
        <v>not compact</v>
      </c>
      <c r="BS234" s="30" t="str">
        <f t="shared" ref="BS234:BT247" si="323">BS233</f>
        <v>Pipe Insulation, All Lines</v>
      </c>
      <c r="BT234" s="30" t="str">
        <f t="shared" si="323"/>
        <v>Pipe Insulation, All Lines</v>
      </c>
      <c r="BU234" s="41">
        <f t="shared" ref="BU234:BV234" si="324">BU233</f>
        <v>-1</v>
      </c>
      <c r="BV234" s="41">
        <f t="shared" si="324"/>
        <v>0</v>
      </c>
      <c r="BW234" s="41">
        <f t="shared" ref="BW234" si="325">BW233</f>
        <v>0</v>
      </c>
      <c r="BX234" s="41" t="s">
        <v>290</v>
      </c>
      <c r="BY234" s="41">
        <v>0</v>
      </c>
      <c r="BZ234" s="41">
        <v>0</v>
      </c>
      <c r="CA234" s="41">
        <v>0</v>
      </c>
      <c r="CB234" s="31" t="s">
        <v>0</v>
      </c>
      <c r="CG234" s="14"/>
      <c r="CI234" s="13"/>
      <c r="CK234" s="13"/>
      <c r="CM234" s="13"/>
    </row>
    <row r="235" spans="3:91" s="3" customFormat="1" x14ac:dyDescent="0.25">
      <c r="C235" s="3">
        <v>4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30935</v>
      </c>
      <c r="L235" s="3">
        <v>11.4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26">AP234</f>
        <v>0.7</v>
      </c>
      <c r="AQ235" s="41" t="str">
        <f t="shared" si="326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0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118</v>
      </c>
      <c r="BB235" s="41">
        <f t="shared" ref="BB235" si="327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129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8">
        <f t="shared" si="315"/>
        <v>0</v>
      </c>
      <c r="BO235" s="27">
        <v>2</v>
      </c>
      <c r="BP235" s="80" t="str">
        <f t="shared" si="278"/>
        <v>not applic.</v>
      </c>
      <c r="BQ235" s="70" t="str">
        <f t="shared" si="321"/>
        <v>not compact</v>
      </c>
      <c r="BR235" s="70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28">BU234</f>
        <v>-1</v>
      </c>
      <c r="BV235" s="41">
        <f t="shared" si="328"/>
        <v>0</v>
      </c>
      <c r="BW235" s="41">
        <f t="shared" ref="BW235" si="329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G235" s="14"/>
      <c r="CI235" s="13"/>
      <c r="CK235" s="13"/>
      <c r="CM235" s="13"/>
    </row>
    <row r="236" spans="3:91" s="3" customFormat="1" x14ac:dyDescent="0.25">
      <c r="C236" s="3">
        <v>5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33490</v>
      </c>
      <c r="L236" s="3">
        <v>2.2999999999999998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1">
        <v>0.5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30">AP235</f>
        <v>0.7</v>
      </c>
      <c r="AQ236" s="41" t="str">
        <f t="shared" si="330"/>
        <v>Standard</v>
      </c>
      <c r="AR236" s="27">
        <v>0.32</v>
      </c>
      <c r="AS236" s="27">
        <v>0.5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31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1</v>
      </c>
      <c r="BP236" s="80" t="str">
        <f t="shared" si="278"/>
        <v>not applic.</v>
      </c>
      <c r="BQ236" s="70" t="str">
        <f t="shared" si="321"/>
        <v>not compact</v>
      </c>
      <c r="BR236" s="70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32">BU235</f>
        <v>-1</v>
      </c>
      <c r="BV236" s="41">
        <f t="shared" si="332"/>
        <v>0</v>
      </c>
      <c r="BW236" s="41">
        <f t="shared" ref="BW236" si="333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6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30081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6</v>
      </c>
      <c r="AC237" s="3">
        <v>6</v>
      </c>
      <c r="AD237" s="3">
        <v>7</v>
      </c>
      <c r="AE237" s="3">
        <v>15</v>
      </c>
      <c r="AF237" s="3">
        <v>6.5000000000000002E-2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30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34">AP236</f>
        <v>0.7</v>
      </c>
      <c r="AQ237" s="41" t="str">
        <f t="shared" si="334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1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116</v>
      </c>
      <c r="BB237" s="41">
        <f t="shared" ref="BB237" si="335">BB236</f>
        <v>0</v>
      </c>
      <c r="BC237" s="3" t="s">
        <v>127</v>
      </c>
      <c r="BD237" s="3" t="s">
        <v>128</v>
      </c>
      <c r="BE237" s="3" t="s">
        <v>39</v>
      </c>
      <c r="BF237" s="3" t="s">
        <v>40</v>
      </c>
      <c r="BG237" s="3" t="s">
        <v>60</v>
      </c>
      <c r="BH237" s="3" t="s">
        <v>130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1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36">BU236</f>
        <v>-1</v>
      </c>
      <c r="BV237" s="41">
        <f t="shared" si="336"/>
        <v>0</v>
      </c>
      <c r="BW237" s="41">
        <f t="shared" ref="BW237" si="337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7</v>
      </c>
      <c r="D238" s="3">
        <v>2016</v>
      </c>
      <c r="E238" s="41" t="str">
        <f t="shared" si="281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30701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6</v>
      </c>
      <c r="AC238" s="3">
        <v>6</v>
      </c>
      <c r="AD238" s="3">
        <v>7</v>
      </c>
      <c r="AE238" s="3">
        <v>15</v>
      </c>
      <c r="AF238" s="3">
        <v>6.5000000000000002E-2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30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38">AP237</f>
        <v>0.7</v>
      </c>
      <c r="AQ238" s="41" t="str">
        <f t="shared" si="338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1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116</v>
      </c>
      <c r="BB238" s="41">
        <f t="shared" ref="BB238" si="339">BB237</f>
        <v>0</v>
      </c>
      <c r="BC238" s="3" t="s">
        <v>127</v>
      </c>
      <c r="BD238" s="3" t="s">
        <v>128</v>
      </c>
      <c r="BE238" s="3" t="s">
        <v>39</v>
      </c>
      <c r="BF238" s="3" t="s">
        <v>40</v>
      </c>
      <c r="BG238" s="3" t="s">
        <v>60</v>
      </c>
      <c r="BH238" s="3" t="s">
        <v>130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1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40">BU237</f>
        <v>-1</v>
      </c>
      <c r="BV238" s="41">
        <f t="shared" si="340"/>
        <v>0</v>
      </c>
      <c r="BW238" s="41">
        <f t="shared" ref="BW238" si="341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8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29254</v>
      </c>
      <c r="L239" s="3">
        <v>9.1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42">AP238</f>
        <v>0.7</v>
      </c>
      <c r="AQ239" s="41" t="str">
        <f t="shared" si="342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43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2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44">BU238</f>
        <v>-1</v>
      </c>
      <c r="BV239" s="41">
        <f t="shared" si="344"/>
        <v>0</v>
      </c>
      <c r="BW239" s="41">
        <f t="shared" ref="BW239" si="345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9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29889</v>
      </c>
      <c r="L240" s="3">
        <v>11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46">AP239</f>
        <v>0.7</v>
      </c>
      <c r="AQ240" s="41" t="str">
        <f t="shared" si="346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0.1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47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2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48">BU239</f>
        <v>-1</v>
      </c>
      <c r="BV240" s="41">
        <f t="shared" si="348"/>
        <v>0</v>
      </c>
      <c r="BW240" s="41">
        <f t="shared" ref="BW240" si="349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10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30200</v>
      </c>
      <c r="L241" s="3">
        <v>10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6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0</v>
      </c>
      <c r="AN241" s="3">
        <v>0</v>
      </c>
      <c r="AO241" s="3">
        <v>5016</v>
      </c>
      <c r="AP241" s="41">
        <f t="shared" ref="AP241:AQ241" si="350">AP240</f>
        <v>0.7</v>
      </c>
      <c r="AQ241" s="41" t="str">
        <f t="shared" si="350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51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158</v>
      </c>
      <c r="BK241" s="3" t="s">
        <v>87</v>
      </c>
      <c r="BL241" s="3" t="s">
        <v>161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52">BU240</f>
        <v>-1</v>
      </c>
      <c r="BV241" s="41">
        <f t="shared" si="352"/>
        <v>0</v>
      </c>
      <c r="BW241" s="41">
        <f t="shared" ref="BW241" si="353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11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29693</v>
      </c>
      <c r="L242" s="3">
        <v>8.6999999999999993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8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8</v>
      </c>
      <c r="AN242" s="3">
        <v>0</v>
      </c>
      <c r="AO242" s="3">
        <v>5016</v>
      </c>
      <c r="AP242" s="41">
        <f t="shared" ref="AP242:AQ242" si="354">AP241</f>
        <v>0.7</v>
      </c>
      <c r="AQ242" s="41" t="str">
        <f t="shared" si="354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55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157</v>
      </c>
      <c r="BK242" s="3" t="s">
        <v>87</v>
      </c>
      <c r="BL242" s="3" t="s">
        <v>160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56">BU241</f>
        <v>-1</v>
      </c>
      <c r="BV242" s="41">
        <f t="shared" si="356"/>
        <v>0</v>
      </c>
      <c r="BW242" s="41">
        <f t="shared" ref="BW242" si="357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12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29328</v>
      </c>
      <c r="L243" s="3">
        <v>9.5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4</v>
      </c>
      <c r="AN243" s="3">
        <v>0</v>
      </c>
      <c r="AO243" s="3">
        <v>5016</v>
      </c>
      <c r="AP243" s="41">
        <f t="shared" ref="AP243:AQ243" si="358">AP242</f>
        <v>0.7</v>
      </c>
      <c r="AQ243" s="41" t="str">
        <f t="shared" si="358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59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159</v>
      </c>
      <c r="BK243" s="3" t="s">
        <v>87</v>
      </c>
      <c r="BL243" s="3" t="s">
        <v>162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60">BU242</f>
        <v>-1</v>
      </c>
      <c r="BV243" s="41">
        <f t="shared" si="360"/>
        <v>0</v>
      </c>
      <c r="BW243" s="41">
        <f t="shared" ref="BW243" si="361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13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29553</v>
      </c>
      <c r="L244" s="3">
        <v>9.1999999999999993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6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62">AP243</f>
        <v>0.7</v>
      </c>
      <c r="AQ244" s="41" t="str">
        <f t="shared" si="362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0.1</v>
      </c>
      <c r="AY244" s="3" t="s">
        <v>116</v>
      </c>
      <c r="AZ244" s="3" t="s">
        <v>116</v>
      </c>
      <c r="BA244" s="3" t="s">
        <v>118</v>
      </c>
      <c r="BB244" s="41">
        <f t="shared" ref="BB244" si="363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64">BU243</f>
        <v>-1</v>
      </c>
      <c r="BV244" s="41">
        <f t="shared" si="364"/>
        <v>0</v>
      </c>
      <c r="BW244" s="41">
        <f t="shared" ref="BW244" si="365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14</v>
      </c>
      <c r="D245" s="3">
        <v>2016</v>
      </c>
      <c r="E245" s="41" t="str">
        <f t="shared" si="281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31651</v>
      </c>
      <c r="L245" s="3">
        <v>8.1999999999999993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8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8</v>
      </c>
      <c r="AN245" s="3">
        <v>0</v>
      </c>
      <c r="AO245" s="3">
        <v>5016</v>
      </c>
      <c r="AP245" s="41">
        <f t="shared" ref="AP245:AQ245" si="366">AP244</f>
        <v>0.7</v>
      </c>
      <c r="AQ245" s="41" t="str">
        <f t="shared" si="366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0.63</v>
      </c>
      <c r="AY245" s="3" t="s">
        <v>116</v>
      </c>
      <c r="AZ245" s="3" t="s">
        <v>116</v>
      </c>
      <c r="BA245" s="3" t="s">
        <v>118</v>
      </c>
      <c r="BB245" s="41">
        <f t="shared" ref="BB245" si="367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157</v>
      </c>
      <c r="BK245" s="3" t="s">
        <v>87</v>
      </c>
      <c r="BL245" s="3" t="s">
        <v>160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68">BU244</f>
        <v>-1</v>
      </c>
      <c r="BV245" s="41">
        <f t="shared" si="368"/>
        <v>0</v>
      </c>
      <c r="BW245" s="41">
        <f t="shared" ref="BW245" si="369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15</v>
      </c>
      <c r="D246" s="3">
        <v>2016</v>
      </c>
      <c r="E246" s="41" t="str">
        <f t="shared" si="281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29177</v>
      </c>
      <c r="L246" s="3">
        <v>7.3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8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4</v>
      </c>
      <c r="AN246" s="3">
        <v>0</v>
      </c>
      <c r="AO246" s="3">
        <v>5016</v>
      </c>
      <c r="AP246" s="41">
        <f t="shared" ref="AP246:AQ246" si="370">AP245</f>
        <v>0.7</v>
      </c>
      <c r="AQ246" s="41" t="str">
        <f t="shared" si="370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0.2</v>
      </c>
      <c r="AX246" s="27">
        <v>0.1</v>
      </c>
      <c r="AY246" s="3" t="s">
        <v>116</v>
      </c>
      <c r="AZ246" s="3" t="s">
        <v>116</v>
      </c>
      <c r="BA246" s="3" t="s">
        <v>118</v>
      </c>
      <c r="BB246" s="41">
        <f t="shared" ref="BB246" si="371">BB245</f>
        <v>0</v>
      </c>
      <c r="BC246" s="3" t="s">
        <v>119</v>
      </c>
      <c r="BD246" s="3" t="s">
        <v>126</v>
      </c>
      <c r="BE246" s="3" t="s">
        <v>39</v>
      </c>
      <c r="BF246" s="3" t="s">
        <v>40</v>
      </c>
      <c r="BG246" s="3" t="s">
        <v>59</v>
      </c>
      <c r="BH246" s="3" t="s">
        <v>129</v>
      </c>
      <c r="BI246" s="3" t="s">
        <v>84</v>
      </c>
      <c r="BJ246" s="3" t="s">
        <v>159</v>
      </c>
      <c r="BK246" s="3" t="s">
        <v>87</v>
      </c>
      <c r="BL246" s="3" t="s">
        <v>162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72">BU245</f>
        <v>-1</v>
      </c>
      <c r="BV246" s="41">
        <f t="shared" si="372"/>
        <v>0</v>
      </c>
      <c r="BW246" s="41">
        <f t="shared" ref="BW246" si="373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3" customFormat="1" x14ac:dyDescent="0.25">
      <c r="C247" s="3">
        <v>16</v>
      </c>
      <c r="D247" s="3">
        <v>2016</v>
      </c>
      <c r="E247" s="41" t="str">
        <f t="shared" si="281"/>
        <v>MultiFam</v>
      </c>
      <c r="F247" s="3">
        <v>0</v>
      </c>
      <c r="G247" s="3">
        <v>0</v>
      </c>
      <c r="H247" s="3">
        <v>0.1</v>
      </c>
      <c r="I247" s="3">
        <v>750</v>
      </c>
      <c r="J247" s="3">
        <v>3</v>
      </c>
      <c r="K247" s="3">
        <v>30930</v>
      </c>
      <c r="L247" s="3">
        <v>8.6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20</v>
      </c>
      <c r="T247" s="3">
        <v>350</v>
      </c>
      <c r="U247" s="3">
        <v>0</v>
      </c>
      <c r="V247" s="3">
        <v>0.57999999999999996</v>
      </c>
      <c r="W247" s="3">
        <v>0.57999999999999996</v>
      </c>
      <c r="X247" s="3">
        <v>0.57999999999999996</v>
      </c>
      <c r="Y247" s="30">
        <f t="shared" si="318"/>
        <v>7</v>
      </c>
      <c r="Z247" s="48">
        <v>1</v>
      </c>
      <c r="AA247" s="48" t="s">
        <v>299</v>
      </c>
      <c r="AB247" s="3">
        <v>8</v>
      </c>
      <c r="AC247" s="3">
        <v>8</v>
      </c>
      <c r="AD247" s="3">
        <v>7</v>
      </c>
      <c r="AE247" s="3">
        <v>15</v>
      </c>
      <c r="AF247" s="3">
        <v>5.0999999999999997E-2</v>
      </c>
      <c r="AG247" s="3">
        <v>0.4</v>
      </c>
      <c r="AH247" s="3">
        <v>0.35</v>
      </c>
      <c r="AI247" s="3">
        <v>0.55000000000000004</v>
      </c>
      <c r="AJ247" s="3">
        <v>0.3</v>
      </c>
      <c r="AK247" s="3">
        <v>38</v>
      </c>
      <c r="AL247" s="3">
        <v>19</v>
      </c>
      <c r="AM247" s="3">
        <v>8</v>
      </c>
      <c r="AN247" s="3">
        <v>7016</v>
      </c>
      <c r="AO247" s="3">
        <v>10016</v>
      </c>
      <c r="AP247" s="41">
        <f t="shared" ref="AP247:AQ247" si="374">AP246</f>
        <v>0.7</v>
      </c>
      <c r="AQ247" s="41" t="str">
        <f t="shared" si="374"/>
        <v>Standard</v>
      </c>
      <c r="AR247" s="27">
        <v>0.32</v>
      </c>
      <c r="AS247" s="27">
        <v>0.25</v>
      </c>
      <c r="AT247" s="27">
        <v>0.2</v>
      </c>
      <c r="AU247" s="27">
        <v>0.5</v>
      </c>
      <c r="AV247" s="27">
        <v>0</v>
      </c>
      <c r="AW247" s="27">
        <v>0.1</v>
      </c>
      <c r="AX247" s="27">
        <v>0.63</v>
      </c>
      <c r="AY247" s="3" t="s">
        <v>116</v>
      </c>
      <c r="AZ247" s="3" t="s">
        <v>116</v>
      </c>
      <c r="BA247" s="3" t="s">
        <v>118</v>
      </c>
      <c r="BB247" s="41">
        <f t="shared" ref="BB247" si="375">BB246</f>
        <v>0</v>
      </c>
      <c r="BC247" s="3" t="s">
        <v>119</v>
      </c>
      <c r="BD247" s="3" t="s">
        <v>126</v>
      </c>
      <c r="BE247" s="3" t="s">
        <v>41</v>
      </c>
      <c r="BF247" s="3" t="s">
        <v>42</v>
      </c>
      <c r="BG247" s="3" t="s">
        <v>59</v>
      </c>
      <c r="BH247" s="3" t="s">
        <v>129</v>
      </c>
      <c r="BI247" s="3" t="s">
        <v>84</v>
      </c>
      <c r="BJ247" s="3" t="s">
        <v>157</v>
      </c>
      <c r="BK247" s="3" t="s">
        <v>87</v>
      </c>
      <c r="BL247" s="3" t="s">
        <v>160</v>
      </c>
      <c r="BM247" s="3" t="s">
        <v>141</v>
      </c>
      <c r="BN247" s="58">
        <f t="shared" si="315"/>
        <v>0</v>
      </c>
      <c r="BO247" s="27">
        <v>2</v>
      </c>
      <c r="BP247" s="80" t="str">
        <f t="shared" si="278"/>
        <v>not applic.</v>
      </c>
      <c r="BQ247" s="70" t="str">
        <f t="shared" si="321"/>
        <v>not compact</v>
      </c>
      <c r="BR247" s="70" t="str">
        <f t="shared" si="322"/>
        <v>not compact</v>
      </c>
      <c r="BS247" s="30" t="str">
        <f t="shared" si="323"/>
        <v>Pipe Insulation, All Lines</v>
      </c>
      <c r="BT247" s="30" t="str">
        <f t="shared" si="323"/>
        <v>Pipe Insulation, All Lines</v>
      </c>
      <c r="BU247" s="41">
        <f t="shared" ref="BU247:BV247" si="376">BU246</f>
        <v>-1</v>
      </c>
      <c r="BV247" s="41">
        <f t="shared" si="376"/>
        <v>0</v>
      </c>
      <c r="BW247" s="41">
        <f t="shared" ref="BW247" si="377">BW246</f>
        <v>0</v>
      </c>
      <c r="BX247" s="41" t="s">
        <v>290</v>
      </c>
      <c r="BY247" s="41">
        <v>0</v>
      </c>
      <c r="BZ247" s="41">
        <v>0</v>
      </c>
      <c r="CA247" s="41">
        <v>0</v>
      </c>
      <c r="CB247" s="31" t="s">
        <v>0</v>
      </c>
      <c r="CG247" s="14"/>
      <c r="CI247" s="13"/>
      <c r="CK247" s="13"/>
      <c r="CM247" s="13"/>
    </row>
    <row r="248" spans="1:91" s="4" customFormat="1" x14ac:dyDescent="0.25">
      <c r="A248" s="4" t="s">
        <v>105</v>
      </c>
      <c r="C248" s="4" t="s">
        <v>27</v>
      </c>
      <c r="D248" s="4" t="s">
        <v>51</v>
      </c>
      <c r="E248" s="4" t="str">
        <f>E215</f>
        <v>BldgType</v>
      </c>
      <c r="F248" s="4" t="s">
        <v>28</v>
      </c>
      <c r="G248" s="4" t="s">
        <v>92</v>
      </c>
      <c r="H248" s="4" t="s">
        <v>252</v>
      </c>
      <c r="I248" s="4" t="s">
        <v>151</v>
      </c>
      <c r="J248" s="4" t="s">
        <v>152</v>
      </c>
      <c r="K248" s="4" t="s">
        <v>29</v>
      </c>
      <c r="L248" s="4" t="str">
        <f>L215</f>
        <v>PVMax</v>
      </c>
      <c r="M248" s="4" t="s">
        <v>348</v>
      </c>
      <c r="N248" s="4" t="s">
        <v>349</v>
      </c>
      <c r="O248" s="4" t="s">
        <v>350</v>
      </c>
      <c r="P248" s="4" t="s">
        <v>351</v>
      </c>
      <c r="Q248" s="4" t="s">
        <v>352</v>
      </c>
      <c r="R248" s="4" t="s">
        <v>242</v>
      </c>
      <c r="S248" s="4" t="s">
        <v>240</v>
      </c>
      <c r="T248" s="4" t="s">
        <v>108</v>
      </c>
      <c r="U248" s="4" t="s">
        <v>110</v>
      </c>
      <c r="V248" s="4" t="s">
        <v>109</v>
      </c>
      <c r="W248" s="4" t="s">
        <v>251</v>
      </c>
      <c r="X248" s="4" t="s">
        <v>314</v>
      </c>
      <c r="Y248" s="4" t="str">
        <f>Y215</f>
        <v>ACH50</v>
      </c>
      <c r="Z248" s="47" t="s">
        <v>193</v>
      </c>
      <c r="AA248" s="47" t="str">
        <f>AA215</f>
        <v>wsfStationName</v>
      </c>
      <c r="AB248" s="4" t="s">
        <v>90</v>
      </c>
      <c r="AC248" s="4" t="str">
        <f>AC215</f>
        <v>AltDuctRval</v>
      </c>
      <c r="AD248" s="4" t="s">
        <v>106</v>
      </c>
      <c r="AE248" s="4" t="s">
        <v>107</v>
      </c>
      <c r="AF248" s="4" t="s">
        <v>91</v>
      </c>
      <c r="AG248" s="4" t="s">
        <v>30</v>
      </c>
      <c r="AH248" s="4" t="s">
        <v>31</v>
      </c>
      <c r="AI248" s="4" t="s">
        <v>32</v>
      </c>
      <c r="AJ248" s="4" t="s">
        <v>33</v>
      </c>
      <c r="AK248" s="4" t="s">
        <v>34</v>
      </c>
      <c r="AL248" s="4" t="s">
        <v>35</v>
      </c>
      <c r="AM248" s="4" t="s">
        <v>36</v>
      </c>
      <c r="AN248" s="4" t="s">
        <v>55</v>
      </c>
      <c r="AO248" s="4" t="s">
        <v>97</v>
      </c>
      <c r="AP248" s="4" t="s">
        <v>189</v>
      </c>
      <c r="AQ248" s="47" t="s">
        <v>198</v>
      </c>
      <c r="AR248" s="4" t="s">
        <v>72</v>
      </c>
      <c r="AS248" s="4" t="s">
        <v>73</v>
      </c>
      <c r="AT248" s="4" t="s">
        <v>154</v>
      </c>
      <c r="AU248" s="4" t="s">
        <v>180</v>
      </c>
      <c r="AV248" s="4" t="s">
        <v>89</v>
      </c>
      <c r="AW248" s="4" t="s">
        <v>100</v>
      </c>
      <c r="AX248" s="4" t="s">
        <v>101</v>
      </c>
      <c r="AY248" s="4" t="s">
        <v>115</v>
      </c>
      <c r="AZ248" s="4" t="s">
        <v>338</v>
      </c>
      <c r="BA248" s="4" t="str">
        <f>BA215</f>
        <v>RoofBelowDeckIns</v>
      </c>
      <c r="BB248" s="47" t="str">
        <f>BB215</f>
        <v>RoofCavInsOverFrm</v>
      </c>
      <c r="BC248" s="4" t="s">
        <v>52</v>
      </c>
      <c r="BD248" s="4" t="s">
        <v>120</v>
      </c>
      <c r="BE248" s="4" t="s">
        <v>37</v>
      </c>
      <c r="BF248" s="4" t="s">
        <v>38</v>
      </c>
      <c r="BG248" s="4" t="s">
        <v>53</v>
      </c>
      <c r="BH248" s="4" t="s">
        <v>54</v>
      </c>
      <c r="BI248" s="4" t="s">
        <v>83</v>
      </c>
      <c r="BJ248" s="4" t="s">
        <v>155</v>
      </c>
      <c r="BK248" s="4" t="s">
        <v>86</v>
      </c>
      <c r="BL248" s="4" t="s">
        <v>156</v>
      </c>
      <c r="BM248" s="4" t="s">
        <v>142</v>
      </c>
      <c r="BN248" s="17" t="s">
        <v>211</v>
      </c>
      <c r="BO248" s="17" t="str">
        <f>BO149</f>
        <v>MinZNETier</v>
      </c>
      <c r="BP248" s="79" t="s">
        <v>274</v>
      </c>
      <c r="BQ248" s="71" t="str">
        <f>BQ215</f>
        <v>DHWCompactDistrib</v>
      </c>
      <c r="BR248" s="71" t="str">
        <f>BR215</f>
        <v>ElecDHWCompactDistrib</v>
      </c>
      <c r="BS248" s="4" t="s">
        <v>182</v>
      </c>
      <c r="BT248" s="4" t="s">
        <v>255</v>
      </c>
      <c r="BU248" s="4" t="s">
        <v>258</v>
      </c>
      <c r="BV248" s="4" t="s">
        <v>260</v>
      </c>
      <c r="BW248" s="4" t="s">
        <v>286</v>
      </c>
      <c r="BX248" s="4" t="s">
        <v>287</v>
      </c>
      <c r="BY248" s="4" t="s">
        <v>288</v>
      </c>
      <c r="BZ248" s="4" t="s">
        <v>360</v>
      </c>
      <c r="CA248" s="4" t="s">
        <v>365</v>
      </c>
      <c r="CB248" s="31" t="s">
        <v>0</v>
      </c>
      <c r="CC248" s="4" t="s">
        <v>132</v>
      </c>
    </row>
    <row r="249" spans="1:91" s="1" customFormat="1" x14ac:dyDescent="0.25">
      <c r="C249" s="1">
        <v>1</v>
      </c>
      <c r="D249" s="1">
        <v>2006</v>
      </c>
      <c r="E249" s="47" t="s">
        <v>221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20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7.1999999999999995E-2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38</v>
      </c>
      <c r="AL249" s="1">
        <v>30</v>
      </c>
      <c r="AM249" s="1">
        <v>0</v>
      </c>
      <c r="AN249" s="1">
        <v>10024</v>
      </c>
      <c r="AO249" s="1">
        <v>15024</v>
      </c>
      <c r="AP249" s="39">
        <v>0.7</v>
      </c>
      <c r="AQ249" s="39" t="s">
        <v>184</v>
      </c>
      <c r="AR249" s="39">
        <v>0.35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39">
        <v>1</v>
      </c>
      <c r="BC249" s="1" t="s">
        <v>70</v>
      </c>
      <c r="BD249" s="1" t="s">
        <v>137</v>
      </c>
      <c r="BE249" s="1" t="s">
        <v>39</v>
      </c>
      <c r="BF249" s="1" t="s">
        <v>40</v>
      </c>
      <c r="BG249" s="1" t="s">
        <v>62</v>
      </c>
      <c r="BH249" s="1" t="s">
        <v>81</v>
      </c>
      <c r="BI249" s="1" t="s">
        <v>148</v>
      </c>
      <c r="BJ249" s="15" t="s">
        <v>148</v>
      </c>
      <c r="BK249" s="1" t="s">
        <v>147</v>
      </c>
      <c r="BL249" s="15" t="s">
        <v>147</v>
      </c>
      <c r="BM249" s="1" t="s">
        <v>146</v>
      </c>
      <c r="BN249" s="20">
        <v>0</v>
      </c>
      <c r="BO249" s="26">
        <v>3</v>
      </c>
      <c r="BP249" s="73" t="s">
        <v>279</v>
      </c>
      <c r="BQ249" s="72" t="s">
        <v>268</v>
      </c>
      <c r="BR249" s="72" t="s">
        <v>268</v>
      </c>
      <c r="BS249" s="1" t="s">
        <v>184</v>
      </c>
      <c r="BT249" s="1" t="s">
        <v>184</v>
      </c>
      <c r="BU249" s="39">
        <v>-1</v>
      </c>
      <c r="BV249" s="39">
        <v>0</v>
      </c>
      <c r="BW249" s="39">
        <v>0</v>
      </c>
      <c r="BX249" s="39" t="s">
        <v>290</v>
      </c>
      <c r="BY249" s="39">
        <v>0</v>
      </c>
      <c r="BZ249" s="39">
        <v>0</v>
      </c>
      <c r="CA249" s="39">
        <v>0</v>
      </c>
      <c r="CB249" s="31" t="s">
        <v>0</v>
      </c>
      <c r="CC249" s="1" t="s">
        <v>133</v>
      </c>
    </row>
    <row r="250" spans="1:91" s="1" customFormat="1" x14ac:dyDescent="0.25">
      <c r="C250" s="1">
        <v>2</v>
      </c>
      <c r="D250" s="1">
        <v>2006</v>
      </c>
      <c r="E250" s="42" t="str">
        <f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19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>AP249</f>
        <v>0.7</v>
      </c>
      <c r="AQ250" s="42" t="str">
        <f>AQ249</f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>BB249</f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3" t="str">
        <f t="shared" ref="BP250:BP280" si="378">BP249</f>
        <v>not applic.</v>
      </c>
      <c r="BQ250" s="73" t="str">
        <f t="shared" ref="BQ250:BV250" si="379">BQ249</f>
        <v>not compact</v>
      </c>
      <c r="BR250" s="73" t="str">
        <f t="shared" si="379"/>
        <v>not compact</v>
      </c>
      <c r="BS250" s="36" t="str">
        <f t="shared" si="379"/>
        <v>Standard</v>
      </c>
      <c r="BT250" s="36" t="str">
        <f t="shared" si="379"/>
        <v>Standard</v>
      </c>
      <c r="BU250" s="42">
        <f t="shared" si="379"/>
        <v>-1</v>
      </c>
      <c r="BV250" s="42">
        <f t="shared" si="379"/>
        <v>0</v>
      </c>
      <c r="BW250" s="42">
        <f t="shared" ref="BW250" si="380">BW249</f>
        <v>0</v>
      </c>
      <c r="BX250" s="42" t="s">
        <v>290</v>
      </c>
      <c r="BY250" s="42">
        <v>0</v>
      </c>
      <c r="BZ250" s="42">
        <v>0</v>
      </c>
      <c r="CA250" s="42">
        <v>0</v>
      </c>
      <c r="CB250" s="31" t="s">
        <v>0</v>
      </c>
      <c r="CC250" s="1" t="s">
        <v>134</v>
      </c>
    </row>
    <row r="251" spans="1:91" s="1" customFormat="1" x14ac:dyDescent="0.25">
      <c r="C251" s="1">
        <v>3</v>
      </c>
      <c r="D251" s="1">
        <v>2006</v>
      </c>
      <c r="E251" s="42" t="str">
        <f t="shared" ref="E251:E280" si="381">E250</f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20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ref="AP251:AQ264" si="382">AP250</f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ref="BB251:BB264" si="383">BB250</f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3" t="str">
        <f t="shared" si="378"/>
        <v>not applic.</v>
      </c>
      <c r="BQ251" s="73" t="str">
        <f t="shared" ref="BQ251:BQ264" si="384">BQ250</f>
        <v>not compact</v>
      </c>
      <c r="BR251" s="73" t="str">
        <f t="shared" ref="BR251:BR264" si="385">BR250</f>
        <v>not compact</v>
      </c>
      <c r="BS251" s="36" t="str">
        <f t="shared" ref="BS251:BT264" si="386">BS250</f>
        <v>Standard</v>
      </c>
      <c r="BT251" s="36" t="str">
        <f t="shared" si="386"/>
        <v>Standard</v>
      </c>
      <c r="BU251" s="42">
        <f t="shared" ref="BU251:BV251" si="387">BU250</f>
        <v>-1</v>
      </c>
      <c r="BV251" s="42">
        <f t="shared" si="387"/>
        <v>0</v>
      </c>
      <c r="BW251" s="42">
        <f t="shared" ref="BW251" si="388">BW250</f>
        <v>0</v>
      </c>
      <c r="BX251" s="42" t="s">
        <v>290</v>
      </c>
      <c r="BY251" s="42">
        <v>0</v>
      </c>
      <c r="BZ251" s="42">
        <v>0</v>
      </c>
      <c r="CA251" s="42">
        <v>0</v>
      </c>
      <c r="CB251" s="31" t="s">
        <v>0</v>
      </c>
      <c r="CC251" s="1" t="s">
        <v>135</v>
      </c>
    </row>
    <row r="252" spans="1:91" s="1" customFormat="1" x14ac:dyDescent="0.25">
      <c r="C252" s="1">
        <v>4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si="378"/>
        <v>not applic.</v>
      </c>
      <c r="BQ252" s="73" t="str">
        <f t="shared" si="384"/>
        <v>not compact</v>
      </c>
      <c r="BR252" s="73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89">BU251</f>
        <v>-1</v>
      </c>
      <c r="BV252" s="42">
        <f t="shared" si="389"/>
        <v>0</v>
      </c>
      <c r="BW252" s="42">
        <f t="shared" ref="BW252" si="390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</row>
    <row r="253" spans="1:91" s="1" customFormat="1" x14ac:dyDescent="0.25">
      <c r="C253" s="1">
        <v>5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si="384"/>
        <v>not compact</v>
      </c>
      <c r="BR253" s="73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1">BU252</f>
        <v>-1</v>
      </c>
      <c r="BV253" s="42">
        <f t="shared" si="391"/>
        <v>0</v>
      </c>
      <c r="BW253" s="42">
        <f t="shared" ref="BW253" si="392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</row>
    <row r="254" spans="1:91" s="1" customFormat="1" x14ac:dyDescent="0.25">
      <c r="C254" s="1">
        <v>6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20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3">BU253</f>
        <v>-1</v>
      </c>
      <c r="BV254" s="42">
        <f t="shared" si="393"/>
        <v>0</v>
      </c>
      <c r="BW254" s="42">
        <f t="shared" ref="BW254" si="394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7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20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5">BU254</f>
        <v>-1</v>
      </c>
      <c r="BV255" s="42">
        <f t="shared" si="395"/>
        <v>0</v>
      </c>
      <c r="BW255" s="42">
        <f t="shared" ref="BW255" si="396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8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7">BU255</f>
        <v>-1</v>
      </c>
      <c r="BV256" s="42">
        <f t="shared" si="397"/>
        <v>0</v>
      </c>
      <c r="BW256" s="42">
        <f t="shared" ref="BW256" si="398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9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399">BU256</f>
        <v>-1</v>
      </c>
      <c r="BV257" s="42">
        <f t="shared" si="399"/>
        <v>0</v>
      </c>
      <c r="BW257" s="42">
        <f t="shared" ref="BW257" si="400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10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1">BU257</f>
        <v>-1</v>
      </c>
      <c r="BV258" s="42">
        <f t="shared" si="401"/>
        <v>0</v>
      </c>
      <c r="BW258" s="42">
        <f t="shared" ref="BW258" si="402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11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3">BU258</f>
        <v>-1</v>
      </c>
      <c r="BV259" s="42">
        <f t="shared" si="403"/>
        <v>0</v>
      </c>
      <c r="BW259" s="42">
        <f t="shared" ref="BW259" si="404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12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5">BU259</f>
        <v>-1</v>
      </c>
      <c r="BV260" s="42">
        <f t="shared" si="405"/>
        <v>0</v>
      </c>
      <c r="BW260" s="42">
        <f t="shared" ref="BW260" si="406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13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7">BU260</f>
        <v>-1</v>
      </c>
      <c r="BV261" s="42">
        <f t="shared" si="407"/>
        <v>0</v>
      </c>
      <c r="BW261" s="42">
        <f t="shared" ref="BW261" si="408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14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09">BU261</f>
        <v>-1</v>
      </c>
      <c r="BV262" s="42">
        <f t="shared" si="409"/>
        <v>0</v>
      </c>
      <c r="BW262" s="42">
        <f t="shared" ref="BW262" si="410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15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si="382"/>
        <v>0.7</v>
      </c>
      <c r="AQ263" s="42" t="str">
        <f t="shared" si="382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11">BU262</f>
        <v>-1</v>
      </c>
      <c r="BV263" s="42">
        <f t="shared" si="411"/>
        <v>0</v>
      </c>
      <c r="BW263" s="42">
        <f t="shared" ref="BW263" si="412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16</v>
      </c>
      <c r="D264" s="1">
        <v>2006</v>
      </c>
      <c r="E264" s="42" t="str">
        <f t="shared" si="381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7.1999999999999995E-2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38</v>
      </c>
      <c r="AL264" s="1">
        <v>30</v>
      </c>
      <c r="AM264" s="1">
        <v>0</v>
      </c>
      <c r="AN264" s="1">
        <v>10048</v>
      </c>
      <c r="AO264" s="1">
        <v>15048</v>
      </c>
      <c r="AP264" s="42">
        <f t="shared" si="382"/>
        <v>0.7</v>
      </c>
      <c r="AQ264" s="42" t="str">
        <f t="shared" si="382"/>
        <v>Standard</v>
      </c>
      <c r="AR264" s="39">
        <v>0.35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si="383"/>
        <v>1</v>
      </c>
      <c r="BC264" s="1" t="s">
        <v>70</v>
      </c>
      <c r="BD264" s="1" t="s">
        <v>137</v>
      </c>
      <c r="BE264" s="1" t="s">
        <v>41</v>
      </c>
      <c r="BF264" s="1" t="s">
        <v>42</v>
      </c>
      <c r="BG264" s="1" t="s">
        <v>62</v>
      </c>
      <c r="BH264" s="1" t="s">
        <v>81</v>
      </c>
      <c r="BI264" s="1" t="s">
        <v>148</v>
      </c>
      <c r="BJ264" s="15" t="s">
        <v>148</v>
      </c>
      <c r="BK264" s="1" t="s">
        <v>147</v>
      </c>
      <c r="BL264" s="15" t="s">
        <v>147</v>
      </c>
      <c r="BM264" s="1" t="s">
        <v>146</v>
      </c>
      <c r="BN264" s="20">
        <v>0</v>
      </c>
      <c r="BO264" s="26">
        <v>3</v>
      </c>
      <c r="BP264" s="73" t="str">
        <f t="shared" si="378"/>
        <v>not applic.</v>
      </c>
      <c r="BQ264" s="73" t="str">
        <f t="shared" si="384"/>
        <v>not compact</v>
      </c>
      <c r="BR264" s="73" t="str">
        <f t="shared" si="385"/>
        <v>not compact</v>
      </c>
      <c r="BS264" s="36" t="str">
        <f t="shared" si="386"/>
        <v>Standard</v>
      </c>
      <c r="BT264" s="36" t="str">
        <f t="shared" si="386"/>
        <v>Standard</v>
      </c>
      <c r="BU264" s="42">
        <f t="shared" ref="BU264:BV264" si="413">BU263</f>
        <v>-1</v>
      </c>
      <c r="BV264" s="42">
        <f t="shared" si="413"/>
        <v>0</v>
      </c>
      <c r="BW264" s="42">
        <f t="shared" ref="BW264" si="414">BW263</f>
        <v>0</v>
      </c>
      <c r="BX264" s="42" t="s">
        <v>290</v>
      </c>
      <c r="BY264" s="42">
        <v>0</v>
      </c>
      <c r="BZ264" s="42">
        <v>0</v>
      </c>
      <c r="CA264" s="42">
        <v>0</v>
      </c>
      <c r="CB264" s="31" t="s">
        <v>0</v>
      </c>
    </row>
    <row r="265" spans="3:81" s="1" customFormat="1" x14ac:dyDescent="0.25">
      <c r="C265" s="1">
        <v>1</v>
      </c>
      <c r="D265" s="1">
        <v>2006</v>
      </c>
      <c r="E265" s="62" t="s">
        <v>219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20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7.1999999999999995E-2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38</v>
      </c>
      <c r="AL265" s="1">
        <v>30</v>
      </c>
      <c r="AM265" s="1">
        <v>0</v>
      </c>
      <c r="AN265" s="1">
        <v>10024</v>
      </c>
      <c r="AO265" s="1">
        <v>15024</v>
      </c>
      <c r="AP265" s="39">
        <v>0.7</v>
      </c>
      <c r="AQ265" s="39" t="s">
        <v>184</v>
      </c>
      <c r="AR265" s="39">
        <v>0.35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39">
        <v>1</v>
      </c>
      <c r="BC265" s="1" t="s">
        <v>70</v>
      </c>
      <c r="BD265" s="1" t="s">
        <v>137</v>
      </c>
      <c r="BE265" s="1" t="s">
        <v>39</v>
      </c>
      <c r="BF265" s="1" t="s">
        <v>40</v>
      </c>
      <c r="BG265" s="1" t="s">
        <v>62</v>
      </c>
      <c r="BH265" s="1" t="s">
        <v>81</v>
      </c>
      <c r="BI265" s="1" t="s">
        <v>148</v>
      </c>
      <c r="BJ265" s="15" t="s">
        <v>148</v>
      </c>
      <c r="BK265" s="1" t="s">
        <v>147</v>
      </c>
      <c r="BL265" s="15" t="s">
        <v>147</v>
      </c>
      <c r="BM265" s="1" t="s">
        <v>146</v>
      </c>
      <c r="BN265" s="20">
        <v>0</v>
      </c>
      <c r="BO265" s="26">
        <v>3</v>
      </c>
      <c r="BP265" s="73" t="str">
        <f t="shared" si="378"/>
        <v>not applic.</v>
      </c>
      <c r="BQ265" s="72" t="s">
        <v>268</v>
      </c>
      <c r="BR265" s="72" t="s">
        <v>268</v>
      </c>
      <c r="BS265" s="1" t="s">
        <v>184</v>
      </c>
      <c r="BT265" s="1" t="s">
        <v>184</v>
      </c>
      <c r="BU265" s="39">
        <v>-1</v>
      </c>
      <c r="BV265" s="39">
        <v>0</v>
      </c>
      <c r="BW265" s="39">
        <v>0</v>
      </c>
      <c r="BX265" s="39" t="s">
        <v>290</v>
      </c>
      <c r="BY265" s="39">
        <v>0</v>
      </c>
      <c r="BZ265" s="39">
        <v>0</v>
      </c>
      <c r="CA265" s="39">
        <v>0</v>
      </c>
      <c r="CB265" s="31" t="s">
        <v>0</v>
      </c>
      <c r="CC265" s="1" t="s">
        <v>133</v>
      </c>
    </row>
    <row r="266" spans="3:81" s="1" customFormat="1" x14ac:dyDescent="0.25">
      <c r="C266" s="1">
        <v>2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19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>AP265</f>
        <v>0.7</v>
      </c>
      <c r="AQ266" s="42" t="str">
        <f>AQ265</f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3" t="str">
        <f t="shared" si="378"/>
        <v>not applic.</v>
      </c>
      <c r="BQ266" s="73" t="str">
        <f t="shared" ref="BQ266:BV266" si="415">BQ265</f>
        <v>not compact</v>
      </c>
      <c r="BR266" s="73" t="str">
        <f t="shared" si="415"/>
        <v>not compact</v>
      </c>
      <c r="BS266" s="36" t="str">
        <f t="shared" si="415"/>
        <v>Standard</v>
      </c>
      <c r="BT266" s="36" t="str">
        <f t="shared" si="415"/>
        <v>Standard</v>
      </c>
      <c r="BU266" s="42">
        <f t="shared" si="415"/>
        <v>-1</v>
      </c>
      <c r="BV266" s="42">
        <f t="shared" si="415"/>
        <v>0</v>
      </c>
      <c r="BW266" s="42">
        <f t="shared" ref="BW266" si="416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  <c r="CC266" s="1" t="s">
        <v>134</v>
      </c>
    </row>
    <row r="267" spans="3:81" s="1" customFormat="1" x14ac:dyDescent="0.25">
      <c r="C267" s="1">
        <v>3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17">AP266</f>
        <v>0.7</v>
      </c>
      <c r="AQ267" s="42" t="str">
        <f t="shared" si="417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18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3" t="str">
        <f t="shared" si="378"/>
        <v>not applic.</v>
      </c>
      <c r="BQ267" s="73" t="str">
        <f t="shared" ref="BQ267:BQ280" si="419">BQ266</f>
        <v>not compact</v>
      </c>
      <c r="BR267" s="73" t="str">
        <f t="shared" ref="BR267:BR280" si="420">BR266</f>
        <v>not compact</v>
      </c>
      <c r="BS267" s="36" t="str">
        <f t="shared" ref="BS267:BT280" si="421">BS266</f>
        <v>Standard</v>
      </c>
      <c r="BT267" s="36" t="str">
        <f t="shared" si="421"/>
        <v>Standard</v>
      </c>
      <c r="BU267" s="42">
        <f t="shared" ref="BU267:BV267" si="422">BU266</f>
        <v>-1</v>
      </c>
      <c r="BV267" s="42">
        <f t="shared" si="422"/>
        <v>0</v>
      </c>
      <c r="BW267" s="42">
        <f t="shared" ref="BW267" si="423">BW266</f>
        <v>0</v>
      </c>
      <c r="BX267" s="42" t="s">
        <v>290</v>
      </c>
      <c r="BY267" s="42">
        <v>0</v>
      </c>
      <c r="BZ267" s="42">
        <v>0</v>
      </c>
      <c r="CA267" s="42">
        <v>0</v>
      </c>
      <c r="CB267" s="31" t="s">
        <v>0</v>
      </c>
      <c r="CC267" s="1" t="s">
        <v>135</v>
      </c>
    </row>
    <row r="268" spans="3:81" s="1" customFormat="1" x14ac:dyDescent="0.25">
      <c r="C268" s="1">
        <v>4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4">AP267</f>
        <v>0.7</v>
      </c>
      <c r="AQ268" s="42" t="str">
        <f t="shared" si="424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5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si="419"/>
        <v>not compact</v>
      </c>
      <c r="BR268" s="73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26">BU267</f>
        <v>-1</v>
      </c>
      <c r="BV268" s="42">
        <f t="shared" si="426"/>
        <v>0</v>
      </c>
      <c r="BW268" s="42">
        <f t="shared" ref="BW268" si="427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</row>
    <row r="269" spans="3:81" s="1" customFormat="1" x14ac:dyDescent="0.25">
      <c r="C269" s="1">
        <v>5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28">AP268</f>
        <v>0.7</v>
      </c>
      <c r="AQ269" s="42" t="str">
        <f t="shared" si="428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29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si="419"/>
        <v>not compact</v>
      </c>
      <c r="BR269" s="73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30">BU268</f>
        <v>-1</v>
      </c>
      <c r="BV269" s="42">
        <f t="shared" si="430"/>
        <v>0</v>
      </c>
      <c r="BW269" s="42">
        <f t="shared" ref="BW269" si="431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</row>
    <row r="270" spans="3:81" s="1" customFormat="1" x14ac:dyDescent="0.25">
      <c r="C270" s="1">
        <v>6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2">AP269</f>
        <v>0.7</v>
      </c>
      <c r="AQ270" s="42" t="str">
        <f t="shared" si="432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3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34">BU269</f>
        <v>-1</v>
      </c>
      <c r="BV270" s="42">
        <f t="shared" si="434"/>
        <v>0</v>
      </c>
      <c r="BW270" s="42">
        <f t="shared" ref="BW270" si="435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7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36">AP270</f>
        <v>0.7</v>
      </c>
      <c r="AQ271" s="42" t="str">
        <f t="shared" si="436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37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38">BU270</f>
        <v>-1</v>
      </c>
      <c r="BV271" s="42">
        <f t="shared" si="438"/>
        <v>0</v>
      </c>
      <c r="BW271" s="42">
        <f t="shared" ref="BW271" si="439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8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40">AP271</f>
        <v>0.7</v>
      </c>
      <c r="AQ272" s="42" t="str">
        <f t="shared" si="440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41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42">BU271</f>
        <v>-1</v>
      </c>
      <c r="BV272" s="42">
        <f t="shared" si="442"/>
        <v>0</v>
      </c>
      <c r="BW272" s="42">
        <f t="shared" ref="BW272" si="443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9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44">AP272</f>
        <v>0.7</v>
      </c>
      <c r="AQ273" s="42" t="str">
        <f t="shared" si="444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5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46">BU272</f>
        <v>-1</v>
      </c>
      <c r="BV273" s="42">
        <f t="shared" si="446"/>
        <v>0</v>
      </c>
      <c r="BW273" s="42">
        <f t="shared" ref="BW273" si="447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10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48">AP273</f>
        <v>0.7</v>
      </c>
      <c r="AQ274" s="42" t="str">
        <f t="shared" si="448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49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50">BU273</f>
        <v>-1</v>
      </c>
      <c r="BV274" s="42">
        <f t="shared" si="450"/>
        <v>0</v>
      </c>
      <c r="BW274" s="42">
        <f t="shared" ref="BW274" si="451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11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52">AP274</f>
        <v>0.7</v>
      </c>
      <c r="AQ275" s="42" t="str">
        <f t="shared" si="452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53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54">BU274</f>
        <v>-1</v>
      </c>
      <c r="BV275" s="42">
        <f t="shared" si="454"/>
        <v>0</v>
      </c>
      <c r="BW275" s="42">
        <f t="shared" ref="BW275" si="455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12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56">AP275</f>
        <v>0.7</v>
      </c>
      <c r="AQ276" s="42" t="str">
        <f t="shared" si="456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57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58">BU275</f>
        <v>-1</v>
      </c>
      <c r="BV276" s="42">
        <f t="shared" si="458"/>
        <v>0</v>
      </c>
      <c r="BW276" s="42">
        <f t="shared" ref="BW276" si="459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13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60">AP276</f>
        <v>0.7</v>
      </c>
      <c r="AQ277" s="42" t="str">
        <f t="shared" si="460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61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62">BU276</f>
        <v>-1</v>
      </c>
      <c r="BV277" s="42">
        <f t="shared" si="462"/>
        <v>0</v>
      </c>
      <c r="BW277" s="42">
        <f t="shared" ref="BW277" si="463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14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64">AP277</f>
        <v>0.7</v>
      </c>
      <c r="AQ278" s="42" t="str">
        <f t="shared" si="464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65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66">BU277</f>
        <v>-1</v>
      </c>
      <c r="BV278" s="42">
        <f t="shared" si="466"/>
        <v>0</v>
      </c>
      <c r="BW278" s="42">
        <f t="shared" ref="BW278" si="467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15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0.10100000000000001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30</v>
      </c>
      <c r="AL279" s="1">
        <v>19</v>
      </c>
      <c r="AM279" s="1">
        <v>0</v>
      </c>
      <c r="AN279" s="1">
        <v>0</v>
      </c>
      <c r="AO279" s="1">
        <v>5016</v>
      </c>
      <c r="AP279" s="42">
        <f t="shared" ref="AP279:AQ279" si="468">AP278</f>
        <v>0.7</v>
      </c>
      <c r="AQ279" s="42" t="str">
        <f t="shared" si="468"/>
        <v>Standard</v>
      </c>
      <c r="AR279" s="39">
        <v>0.65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69">BB278</f>
        <v>1</v>
      </c>
      <c r="BC279" s="1" t="s">
        <v>71</v>
      </c>
      <c r="BD279" s="1" t="s">
        <v>138</v>
      </c>
      <c r="BE279" s="1" t="s">
        <v>39</v>
      </c>
      <c r="BF279" s="1" t="s">
        <v>40</v>
      </c>
      <c r="BG279" s="1" t="s">
        <v>61</v>
      </c>
      <c r="BH279" s="1" t="s">
        <v>81</v>
      </c>
      <c r="BI279" s="1" t="s">
        <v>136</v>
      </c>
      <c r="BJ279" s="15" t="s">
        <v>136</v>
      </c>
      <c r="BK279" s="1" t="s">
        <v>144</v>
      </c>
      <c r="BL279" s="15" t="s">
        <v>144</v>
      </c>
      <c r="BM279" s="1" t="s">
        <v>145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70">BU278</f>
        <v>-1</v>
      </c>
      <c r="BV279" s="42">
        <f t="shared" si="470"/>
        <v>0</v>
      </c>
      <c r="BW279" s="42">
        <f t="shared" ref="BW279" si="471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1" customFormat="1" x14ac:dyDescent="0.25">
      <c r="C280" s="1">
        <v>16</v>
      </c>
      <c r="D280" s="1">
        <v>2006</v>
      </c>
      <c r="E280" s="42" t="str">
        <f t="shared" si="381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20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299</v>
      </c>
      <c r="AB280" s="1">
        <v>8</v>
      </c>
      <c r="AC280" s="1">
        <v>8</v>
      </c>
      <c r="AD280" s="1">
        <v>22</v>
      </c>
      <c r="AE280" s="1">
        <v>22</v>
      </c>
      <c r="AF280" s="1">
        <v>7.1999999999999995E-2</v>
      </c>
      <c r="AG280" s="1">
        <v>0.4</v>
      </c>
      <c r="AH280" s="1">
        <v>0.35</v>
      </c>
      <c r="AI280" s="1">
        <v>0.55000000000000004</v>
      </c>
      <c r="AJ280" s="1">
        <v>0.3</v>
      </c>
      <c r="AK280" s="1">
        <v>38</v>
      </c>
      <c r="AL280" s="1">
        <v>30</v>
      </c>
      <c r="AM280" s="1">
        <v>0</v>
      </c>
      <c r="AN280" s="1">
        <v>10048</v>
      </c>
      <c r="AO280" s="1">
        <v>15048</v>
      </c>
      <c r="AP280" s="42">
        <f t="shared" ref="AP280:AQ280" si="472">AP279</f>
        <v>0.7</v>
      </c>
      <c r="AQ280" s="42" t="str">
        <f t="shared" si="472"/>
        <v>Standard</v>
      </c>
      <c r="AR280" s="39">
        <v>0.35</v>
      </c>
      <c r="AS280" s="39">
        <v>0.4</v>
      </c>
      <c r="AT280" s="39">
        <v>0.18</v>
      </c>
      <c r="AU280" s="39">
        <v>0.5</v>
      </c>
      <c r="AV280" s="39">
        <v>0</v>
      </c>
      <c r="AW280" s="39">
        <v>0.1</v>
      </c>
      <c r="AX280" s="39">
        <v>0.1</v>
      </c>
      <c r="AY280" s="1" t="s">
        <v>116</v>
      </c>
      <c r="AZ280" s="1" t="s">
        <v>116</v>
      </c>
      <c r="BA280" s="1" t="s">
        <v>116</v>
      </c>
      <c r="BB280" s="42">
        <f t="shared" ref="BB280" si="473">BB279</f>
        <v>1</v>
      </c>
      <c r="BC280" s="1" t="s">
        <v>70</v>
      </c>
      <c r="BD280" s="1" t="s">
        <v>137</v>
      </c>
      <c r="BE280" s="1" t="s">
        <v>41</v>
      </c>
      <c r="BF280" s="1" t="s">
        <v>42</v>
      </c>
      <c r="BG280" s="1" t="s">
        <v>62</v>
      </c>
      <c r="BH280" s="1" t="s">
        <v>81</v>
      </c>
      <c r="BI280" s="1" t="s">
        <v>148</v>
      </c>
      <c r="BJ280" s="15" t="s">
        <v>148</v>
      </c>
      <c r="BK280" s="1" t="s">
        <v>147</v>
      </c>
      <c r="BL280" s="15" t="s">
        <v>147</v>
      </c>
      <c r="BM280" s="1" t="s">
        <v>146</v>
      </c>
      <c r="BN280" s="20">
        <v>0</v>
      </c>
      <c r="BO280" s="26">
        <v>3</v>
      </c>
      <c r="BP280" s="73" t="str">
        <f t="shared" si="378"/>
        <v>not applic.</v>
      </c>
      <c r="BQ280" s="73" t="str">
        <f t="shared" si="419"/>
        <v>not compact</v>
      </c>
      <c r="BR280" s="73" t="str">
        <f t="shared" si="420"/>
        <v>not compact</v>
      </c>
      <c r="BS280" s="36" t="str">
        <f t="shared" si="421"/>
        <v>Standard</v>
      </c>
      <c r="BT280" s="36" t="str">
        <f t="shared" si="421"/>
        <v>Standard</v>
      </c>
      <c r="BU280" s="42">
        <f t="shared" ref="BU280:BV280" si="474">BU279</f>
        <v>-1</v>
      </c>
      <c r="BV280" s="42">
        <f t="shared" si="474"/>
        <v>0</v>
      </c>
      <c r="BW280" s="42">
        <f t="shared" ref="BW280" si="475">BW279</f>
        <v>0</v>
      </c>
      <c r="BX280" s="42" t="s">
        <v>290</v>
      </c>
      <c r="BY280" s="42">
        <v>0</v>
      </c>
      <c r="BZ280" s="42">
        <v>0</v>
      </c>
      <c r="CA280" s="42">
        <v>0</v>
      </c>
      <c r="CB280" s="31" t="s">
        <v>0</v>
      </c>
    </row>
    <row r="281" spans="1:81" s="2" customFormat="1" x14ac:dyDescent="0.25">
      <c r="A281" s="10" t="s">
        <v>104</v>
      </c>
      <c r="C281" s="10" t="s">
        <v>27</v>
      </c>
      <c r="D281" s="10" t="s">
        <v>51</v>
      </c>
      <c r="E281" s="10" t="str">
        <f>E248</f>
        <v>BldgType</v>
      </c>
      <c r="F281" s="10" t="s">
        <v>28</v>
      </c>
      <c r="G281" s="10" t="s">
        <v>92</v>
      </c>
      <c r="H281" s="10" t="s">
        <v>252</v>
      </c>
      <c r="I281" s="10" t="s">
        <v>151</v>
      </c>
      <c r="J281" s="10" t="s">
        <v>152</v>
      </c>
      <c r="K281" s="10" t="s">
        <v>29</v>
      </c>
      <c r="L281" s="10" t="str">
        <f>L248</f>
        <v>PVMax</v>
      </c>
      <c r="M281" s="10" t="s">
        <v>348</v>
      </c>
      <c r="N281" s="10" t="s">
        <v>349</v>
      </c>
      <c r="O281" s="10" t="s">
        <v>350</v>
      </c>
      <c r="P281" s="10" t="s">
        <v>351</v>
      </c>
      <c r="Q281" s="10" t="s">
        <v>352</v>
      </c>
      <c r="R281" s="10" t="s">
        <v>242</v>
      </c>
      <c r="S281" s="10" t="s">
        <v>240</v>
      </c>
      <c r="T281" s="10" t="s">
        <v>108</v>
      </c>
      <c r="U281" s="10" t="s">
        <v>110</v>
      </c>
      <c r="V281" s="10" t="s">
        <v>109</v>
      </c>
      <c r="W281" s="10" t="s">
        <v>251</v>
      </c>
      <c r="X281" s="10" t="s">
        <v>314</v>
      </c>
      <c r="Y281" s="10" t="s">
        <v>227</v>
      </c>
      <c r="Z281" s="45" t="s">
        <v>193</v>
      </c>
      <c r="AA281" s="45" t="str">
        <f>AA248</f>
        <v>wsfStationName</v>
      </c>
      <c r="AB281" s="10" t="s">
        <v>90</v>
      </c>
      <c r="AC281" s="10" t="str">
        <f>AC248</f>
        <v>AltDuctRval</v>
      </c>
      <c r="AD281" s="10" t="s">
        <v>106</v>
      </c>
      <c r="AE281" s="10" t="s">
        <v>107</v>
      </c>
      <c r="AF281" s="10" t="s">
        <v>91</v>
      </c>
      <c r="AG281" s="10" t="s">
        <v>30</v>
      </c>
      <c r="AH281" s="10" t="s">
        <v>31</v>
      </c>
      <c r="AI281" s="10" t="s">
        <v>32</v>
      </c>
      <c r="AJ281" s="10" t="s">
        <v>33</v>
      </c>
      <c r="AK281" s="10" t="s">
        <v>34</v>
      </c>
      <c r="AL281" s="10" t="s">
        <v>35</v>
      </c>
      <c r="AM281" s="10" t="s">
        <v>36</v>
      </c>
      <c r="AN281" s="10" t="s">
        <v>55</v>
      </c>
      <c r="AO281" s="10" t="s">
        <v>97</v>
      </c>
      <c r="AP281" s="10" t="s">
        <v>189</v>
      </c>
      <c r="AQ281" s="45" t="s">
        <v>198</v>
      </c>
      <c r="AR281" s="10" t="s">
        <v>72</v>
      </c>
      <c r="AS281" s="10" t="s">
        <v>73</v>
      </c>
      <c r="AT281" s="10" t="s">
        <v>154</v>
      </c>
      <c r="AU281" s="10" t="s">
        <v>180</v>
      </c>
      <c r="AV281" s="10" t="s">
        <v>89</v>
      </c>
      <c r="AW281" s="10" t="s">
        <v>100</v>
      </c>
      <c r="AX281" s="10" t="s">
        <v>101</v>
      </c>
      <c r="AY281" s="10" t="s">
        <v>115</v>
      </c>
      <c r="AZ281" s="10" t="s">
        <v>338</v>
      </c>
      <c r="BA281" s="10" t="str">
        <f>BA248</f>
        <v>RoofBelowDeckIns</v>
      </c>
      <c r="BB281" s="45" t="str">
        <f>BB248</f>
        <v>RoofCavInsOverFrm</v>
      </c>
      <c r="BC281" s="10" t="s">
        <v>52</v>
      </c>
      <c r="BD281" s="10" t="s">
        <v>120</v>
      </c>
      <c r="BE281" s="10" t="s">
        <v>37</v>
      </c>
      <c r="BF281" s="10" t="s">
        <v>38</v>
      </c>
      <c r="BG281" s="10" t="s">
        <v>53</v>
      </c>
      <c r="BH281" s="10" t="s">
        <v>54</v>
      </c>
      <c r="BI281" s="10" t="s">
        <v>83</v>
      </c>
      <c r="BJ281" s="10" t="s">
        <v>155</v>
      </c>
      <c r="BK281" s="10" t="s">
        <v>86</v>
      </c>
      <c r="BL281" s="10" t="s">
        <v>156</v>
      </c>
      <c r="BM281" s="10" t="s">
        <v>142</v>
      </c>
      <c r="BN281" s="10" t="s">
        <v>211</v>
      </c>
      <c r="BO281" s="18" t="str">
        <f>BO149</f>
        <v>MinZNETier</v>
      </c>
      <c r="BP281" s="77" t="s">
        <v>274</v>
      </c>
      <c r="BQ281" s="66" t="str">
        <f>BQ248</f>
        <v>DHWCompactDistrib</v>
      </c>
      <c r="BR281" s="66" t="str">
        <f>BR248</f>
        <v>ElecDHWCompactDistrib</v>
      </c>
      <c r="BS281" s="10" t="s">
        <v>182</v>
      </c>
      <c r="BT281" s="10" t="s">
        <v>255</v>
      </c>
      <c r="BU281" s="10" t="s">
        <v>258</v>
      </c>
      <c r="BV281" s="10" t="s">
        <v>260</v>
      </c>
      <c r="BW281" s="10" t="s">
        <v>286</v>
      </c>
      <c r="BX281" s="10" t="s">
        <v>287</v>
      </c>
      <c r="BY281" s="10" t="s">
        <v>288</v>
      </c>
      <c r="BZ281" s="10" t="s">
        <v>360</v>
      </c>
      <c r="CA281" s="10" t="s">
        <v>365</v>
      </c>
      <c r="CB281" s="31" t="s">
        <v>0</v>
      </c>
    </row>
    <row r="282" spans="1:81" s="2" customFormat="1" x14ac:dyDescent="0.25">
      <c r="C282" s="2">
        <v>1</v>
      </c>
      <c r="D282" s="2">
        <v>2014</v>
      </c>
      <c r="E282" s="45" t="s">
        <v>221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20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7.1999999999999995E-2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38</v>
      </c>
      <c r="AL282" s="2">
        <v>30</v>
      </c>
      <c r="AM282" s="2">
        <v>0</v>
      </c>
      <c r="AN282" s="2">
        <v>10024</v>
      </c>
      <c r="AO282" s="2">
        <v>15024</v>
      </c>
      <c r="AP282" s="38">
        <v>0.7</v>
      </c>
      <c r="AQ282" s="38" t="s">
        <v>184</v>
      </c>
      <c r="AR282" s="38">
        <v>0.35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38">
        <v>1</v>
      </c>
      <c r="BC282" s="2" t="s">
        <v>70</v>
      </c>
      <c r="BD282" s="2" t="s">
        <v>137</v>
      </c>
      <c r="BE282" s="2" t="s">
        <v>39</v>
      </c>
      <c r="BF282" s="2" t="s">
        <v>40</v>
      </c>
      <c r="BG282" s="2" t="s">
        <v>62</v>
      </c>
      <c r="BH282" s="2" t="s">
        <v>81</v>
      </c>
      <c r="BI282" s="2" t="s">
        <v>148</v>
      </c>
      <c r="BJ282" s="16" t="s">
        <v>148</v>
      </c>
      <c r="BK282" s="2" t="s">
        <v>147</v>
      </c>
      <c r="BL282" s="16" t="s">
        <v>147</v>
      </c>
      <c r="BM282" s="2" t="s">
        <v>146</v>
      </c>
      <c r="BN282" s="19">
        <v>0</v>
      </c>
      <c r="BO282" s="25">
        <v>3</v>
      </c>
      <c r="BP282" s="68" t="s">
        <v>279</v>
      </c>
      <c r="BQ282" s="67" t="s">
        <v>268</v>
      </c>
      <c r="BR282" s="67" t="s">
        <v>268</v>
      </c>
      <c r="BS282" s="2" t="s">
        <v>184</v>
      </c>
      <c r="BT282" s="2" t="s">
        <v>184</v>
      </c>
      <c r="BU282" s="38">
        <v>-1</v>
      </c>
      <c r="BV282" s="38">
        <v>0</v>
      </c>
      <c r="BW282" s="38">
        <v>0</v>
      </c>
      <c r="BX282" s="38" t="s">
        <v>290</v>
      </c>
      <c r="BY282" s="38">
        <v>0</v>
      </c>
      <c r="BZ282" s="38">
        <v>0</v>
      </c>
      <c r="CA282" s="38">
        <v>0</v>
      </c>
      <c r="CB282" s="31" t="s">
        <v>0</v>
      </c>
      <c r="CC282" s="16" t="s">
        <v>170</v>
      </c>
    </row>
    <row r="283" spans="1:81" s="2" customFormat="1" x14ac:dyDescent="0.25">
      <c r="C283" s="2">
        <v>2</v>
      </c>
      <c r="D283" s="2">
        <v>2014</v>
      </c>
      <c r="E283" s="40" t="str">
        <f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19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>AP282</f>
        <v>0.7</v>
      </c>
      <c r="AQ283" s="40" t="str">
        <f>AQ282</f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>BB282</f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8" t="str">
        <f t="shared" ref="BP283:BP313" si="476">BP282</f>
        <v>not applic.</v>
      </c>
      <c r="BQ283" s="68" t="str">
        <f t="shared" ref="BQ283:BV283" si="477">BQ282</f>
        <v>not compact</v>
      </c>
      <c r="BR283" s="68" t="str">
        <f t="shared" si="477"/>
        <v>not compact</v>
      </c>
      <c r="BS283" s="35" t="str">
        <f t="shared" si="477"/>
        <v>Standard</v>
      </c>
      <c r="BT283" s="35" t="str">
        <f t="shared" si="477"/>
        <v>Standard</v>
      </c>
      <c r="BU283" s="40">
        <f t="shared" si="477"/>
        <v>-1</v>
      </c>
      <c r="BV283" s="40">
        <f t="shared" si="477"/>
        <v>0</v>
      </c>
      <c r="BW283" s="40">
        <f t="shared" ref="BW283" si="478">BW282</f>
        <v>0</v>
      </c>
      <c r="BX283" s="40" t="s">
        <v>290</v>
      </c>
      <c r="BY283" s="40">
        <v>0</v>
      </c>
      <c r="BZ283" s="40">
        <v>0</v>
      </c>
      <c r="CA283" s="40">
        <v>0</v>
      </c>
      <c r="CB283" s="31" t="s">
        <v>0</v>
      </c>
      <c r="CC283" s="16" t="s">
        <v>169</v>
      </c>
    </row>
    <row r="284" spans="1:81" s="2" customFormat="1" x14ac:dyDescent="0.25">
      <c r="C284" s="2">
        <v>3</v>
      </c>
      <c r="D284" s="2">
        <v>2014</v>
      </c>
      <c r="E284" s="40" t="str">
        <f t="shared" ref="E284:E313" si="479">E283</f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20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ref="AP284:AQ297" si="480">AP283</f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ref="BB284:BB297" si="481">BB283</f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8" t="str">
        <f t="shared" si="476"/>
        <v>not applic.</v>
      </c>
      <c r="BQ284" s="68" t="str">
        <f t="shared" ref="BQ284:BQ297" si="482">BQ283</f>
        <v>not compact</v>
      </c>
      <c r="BR284" s="68" t="str">
        <f t="shared" ref="BR284:BR297" si="483">BR283</f>
        <v>not compact</v>
      </c>
      <c r="BS284" s="35" t="str">
        <f t="shared" ref="BS284:BT297" si="484">BS283</f>
        <v>Standard</v>
      </c>
      <c r="BT284" s="35" t="str">
        <f t="shared" si="484"/>
        <v>Standard</v>
      </c>
      <c r="BU284" s="40">
        <f t="shared" ref="BU284:BV284" si="485">BU283</f>
        <v>-1</v>
      </c>
      <c r="BV284" s="40">
        <f t="shared" si="485"/>
        <v>0</v>
      </c>
      <c r="BW284" s="40">
        <f t="shared" ref="BW284" si="486">BW283</f>
        <v>0</v>
      </c>
      <c r="BX284" s="40" t="s">
        <v>290</v>
      </c>
      <c r="BY284" s="40">
        <v>0</v>
      </c>
      <c r="BZ284" s="40">
        <v>0</v>
      </c>
      <c r="CA284" s="40">
        <v>0</v>
      </c>
      <c r="CB284" s="31" t="s">
        <v>0</v>
      </c>
      <c r="CC284" s="16" t="s">
        <v>171</v>
      </c>
    </row>
    <row r="285" spans="1:81" s="2" customFormat="1" x14ac:dyDescent="0.25">
      <c r="C285" s="2">
        <v>4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si="476"/>
        <v>not applic.</v>
      </c>
      <c r="BQ285" s="68" t="str">
        <f t="shared" si="482"/>
        <v>not compact</v>
      </c>
      <c r="BR285" s="68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87">BU284</f>
        <v>-1</v>
      </c>
      <c r="BV285" s="40">
        <f t="shared" si="487"/>
        <v>0</v>
      </c>
      <c r="BW285" s="40">
        <f t="shared" ref="BW285" si="488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  <c r="CC285" s="2" t="s">
        <v>177</v>
      </c>
    </row>
    <row r="286" spans="1:81" s="2" customFormat="1" x14ac:dyDescent="0.25">
      <c r="C286" s="2">
        <v>5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si="482"/>
        <v>not compact</v>
      </c>
      <c r="BR286" s="68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89">BU285</f>
        <v>-1</v>
      </c>
      <c r="BV286" s="40">
        <f t="shared" si="489"/>
        <v>0</v>
      </c>
      <c r="BW286" s="40">
        <f t="shared" ref="BW286" si="490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</row>
    <row r="287" spans="1:81" s="2" customFormat="1" x14ac:dyDescent="0.25">
      <c r="C287" s="2">
        <v>6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20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1">BU286</f>
        <v>-1</v>
      </c>
      <c r="BV287" s="40">
        <f t="shared" si="491"/>
        <v>0</v>
      </c>
      <c r="BW287" s="40">
        <f t="shared" ref="BW287" si="492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</row>
    <row r="288" spans="1:81" s="2" customFormat="1" x14ac:dyDescent="0.25">
      <c r="C288" s="2">
        <v>7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20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3">BU287</f>
        <v>-1</v>
      </c>
      <c r="BV288" s="40">
        <f t="shared" si="493"/>
        <v>0</v>
      </c>
      <c r="BW288" s="40">
        <f t="shared" ref="BW288" si="494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8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5">BU288</f>
        <v>-1</v>
      </c>
      <c r="BV289" s="40">
        <f t="shared" si="495"/>
        <v>0</v>
      </c>
      <c r="BW289" s="40">
        <f t="shared" ref="BW289" si="496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9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7">BU289</f>
        <v>-1</v>
      </c>
      <c r="BV290" s="40">
        <f t="shared" si="497"/>
        <v>0</v>
      </c>
      <c r="BW290" s="40">
        <f t="shared" ref="BW290" si="498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10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499">BU290</f>
        <v>-1</v>
      </c>
      <c r="BV291" s="40">
        <f t="shared" si="499"/>
        <v>0</v>
      </c>
      <c r="BW291" s="40">
        <f t="shared" ref="BW291" si="500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11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1">BU291</f>
        <v>-1</v>
      </c>
      <c r="BV292" s="40">
        <f t="shared" si="501"/>
        <v>0</v>
      </c>
      <c r="BW292" s="40">
        <f t="shared" ref="BW292" si="502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12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3">BU292</f>
        <v>-1</v>
      </c>
      <c r="BV293" s="40">
        <f t="shared" si="503"/>
        <v>0</v>
      </c>
      <c r="BW293" s="40">
        <f t="shared" ref="BW293" si="504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13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5">BU293</f>
        <v>-1</v>
      </c>
      <c r="BV294" s="40">
        <f t="shared" si="505"/>
        <v>0</v>
      </c>
      <c r="BW294" s="40">
        <f t="shared" ref="BW294" si="506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14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7">BU294</f>
        <v>-1</v>
      </c>
      <c r="BV295" s="40">
        <f t="shared" si="507"/>
        <v>0</v>
      </c>
      <c r="BW295" s="40">
        <f t="shared" ref="BW295" si="508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15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si="480"/>
        <v>0.7</v>
      </c>
      <c r="AQ296" s="40" t="str">
        <f t="shared" si="480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09">BU295</f>
        <v>-1</v>
      </c>
      <c r="BV296" s="40">
        <f t="shared" si="509"/>
        <v>0</v>
      </c>
      <c r="BW296" s="40">
        <f t="shared" ref="BW296" si="510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16</v>
      </c>
      <c r="D297" s="2">
        <v>2014</v>
      </c>
      <c r="E297" s="40" t="str">
        <f t="shared" si="479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7.1999999999999995E-2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38</v>
      </c>
      <c r="AL297" s="2">
        <v>30</v>
      </c>
      <c r="AM297" s="2">
        <v>0</v>
      </c>
      <c r="AN297" s="2">
        <v>10048</v>
      </c>
      <c r="AO297" s="2">
        <v>15048</v>
      </c>
      <c r="AP297" s="40">
        <f t="shared" si="480"/>
        <v>0.7</v>
      </c>
      <c r="AQ297" s="40" t="str">
        <f t="shared" si="480"/>
        <v>Standard</v>
      </c>
      <c r="AR297" s="38">
        <v>0.35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si="481"/>
        <v>1</v>
      </c>
      <c r="BC297" s="2" t="s">
        <v>70</v>
      </c>
      <c r="BD297" s="2" t="s">
        <v>137</v>
      </c>
      <c r="BE297" s="2" t="s">
        <v>41</v>
      </c>
      <c r="BF297" s="2" t="s">
        <v>42</v>
      </c>
      <c r="BG297" s="2" t="s">
        <v>62</v>
      </c>
      <c r="BH297" s="2" t="s">
        <v>81</v>
      </c>
      <c r="BI297" s="2" t="s">
        <v>148</v>
      </c>
      <c r="BJ297" s="16" t="s">
        <v>148</v>
      </c>
      <c r="BK297" s="2" t="s">
        <v>147</v>
      </c>
      <c r="BL297" s="16" t="s">
        <v>147</v>
      </c>
      <c r="BM297" s="2" t="s">
        <v>146</v>
      </c>
      <c r="BN297" s="19">
        <v>0</v>
      </c>
      <c r="BO297" s="25">
        <v>3</v>
      </c>
      <c r="BP297" s="68" t="str">
        <f t="shared" si="476"/>
        <v>not applic.</v>
      </c>
      <c r="BQ297" s="68" t="str">
        <f t="shared" si="482"/>
        <v>not compact</v>
      </c>
      <c r="BR297" s="68" t="str">
        <f t="shared" si="483"/>
        <v>not compact</v>
      </c>
      <c r="BS297" s="35" t="str">
        <f t="shared" si="484"/>
        <v>Standard</v>
      </c>
      <c r="BT297" s="35" t="str">
        <f t="shared" si="484"/>
        <v>Standard</v>
      </c>
      <c r="BU297" s="40">
        <f t="shared" ref="BU297:BV297" si="511">BU296</f>
        <v>-1</v>
      </c>
      <c r="BV297" s="40">
        <f t="shared" si="511"/>
        <v>0</v>
      </c>
      <c r="BW297" s="40">
        <f t="shared" ref="BW297" si="512">BW296</f>
        <v>0</v>
      </c>
      <c r="BX297" s="40" t="s">
        <v>290</v>
      </c>
      <c r="BY297" s="40">
        <v>0</v>
      </c>
      <c r="BZ297" s="40">
        <v>0</v>
      </c>
      <c r="CA297" s="40">
        <v>0</v>
      </c>
      <c r="CB297" s="31" t="s">
        <v>0</v>
      </c>
    </row>
    <row r="298" spans="3:81" s="2" customFormat="1" x14ac:dyDescent="0.25">
      <c r="C298" s="2">
        <v>1</v>
      </c>
      <c r="D298" s="2">
        <v>2014</v>
      </c>
      <c r="E298" s="63" t="s">
        <v>219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20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7.1999999999999995E-2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38</v>
      </c>
      <c r="AL298" s="2">
        <v>30</v>
      </c>
      <c r="AM298" s="2">
        <v>0</v>
      </c>
      <c r="AN298" s="2">
        <v>10024</v>
      </c>
      <c r="AO298" s="2">
        <v>15024</v>
      </c>
      <c r="AP298" s="38">
        <v>0.7</v>
      </c>
      <c r="AQ298" s="38" t="s">
        <v>184</v>
      </c>
      <c r="AR298" s="38">
        <v>0.35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38">
        <v>1</v>
      </c>
      <c r="BC298" s="2" t="s">
        <v>70</v>
      </c>
      <c r="BD298" s="2" t="s">
        <v>137</v>
      </c>
      <c r="BE298" s="2" t="s">
        <v>39</v>
      </c>
      <c r="BF298" s="2" t="s">
        <v>40</v>
      </c>
      <c r="BG298" s="2" t="s">
        <v>62</v>
      </c>
      <c r="BH298" s="2" t="s">
        <v>81</v>
      </c>
      <c r="BI298" s="2" t="s">
        <v>148</v>
      </c>
      <c r="BJ298" s="16" t="s">
        <v>148</v>
      </c>
      <c r="BK298" s="2" t="s">
        <v>147</v>
      </c>
      <c r="BL298" s="16" t="s">
        <v>147</v>
      </c>
      <c r="BM298" s="2" t="s">
        <v>146</v>
      </c>
      <c r="BN298" s="19">
        <v>0</v>
      </c>
      <c r="BO298" s="25">
        <v>3</v>
      </c>
      <c r="BP298" s="68" t="str">
        <f t="shared" si="476"/>
        <v>not applic.</v>
      </c>
      <c r="BQ298" s="67" t="s">
        <v>268</v>
      </c>
      <c r="BR298" s="67" t="s">
        <v>268</v>
      </c>
      <c r="BS298" s="2" t="s">
        <v>184</v>
      </c>
      <c r="BT298" s="2" t="s">
        <v>184</v>
      </c>
      <c r="BU298" s="38">
        <v>-1</v>
      </c>
      <c r="BV298" s="38">
        <v>0</v>
      </c>
      <c r="BW298" s="38">
        <v>0</v>
      </c>
      <c r="BX298" s="38" t="s">
        <v>290</v>
      </c>
      <c r="BY298" s="38">
        <v>0</v>
      </c>
      <c r="BZ298" s="38">
        <v>0</v>
      </c>
      <c r="CA298" s="38">
        <v>0</v>
      </c>
      <c r="CB298" s="31" t="s">
        <v>0</v>
      </c>
      <c r="CC298" s="16" t="s">
        <v>170</v>
      </c>
    </row>
    <row r="299" spans="3:81" s="2" customFormat="1" x14ac:dyDescent="0.25">
      <c r="C299" s="2">
        <v>2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19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>AP298</f>
        <v>0.7</v>
      </c>
      <c r="AQ299" s="40" t="str">
        <f>AQ298</f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8" t="str">
        <f t="shared" si="476"/>
        <v>not applic.</v>
      </c>
      <c r="BQ299" s="68" t="str">
        <f t="shared" ref="BQ299:BV299" si="513">BQ298</f>
        <v>not compact</v>
      </c>
      <c r="BR299" s="68" t="str">
        <f t="shared" si="513"/>
        <v>not compact</v>
      </c>
      <c r="BS299" s="35" t="str">
        <f t="shared" si="513"/>
        <v>Standard</v>
      </c>
      <c r="BT299" s="35" t="str">
        <f t="shared" si="513"/>
        <v>Standard</v>
      </c>
      <c r="BU299" s="40">
        <f t="shared" si="513"/>
        <v>-1</v>
      </c>
      <c r="BV299" s="40">
        <f t="shared" si="513"/>
        <v>0</v>
      </c>
      <c r="BW299" s="40">
        <f t="shared" ref="BW299" si="514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  <c r="CC299" s="16" t="s">
        <v>169</v>
      </c>
    </row>
    <row r="300" spans="3:81" s="2" customFormat="1" x14ac:dyDescent="0.25">
      <c r="C300" s="2">
        <v>3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15">AP299</f>
        <v>0.7</v>
      </c>
      <c r="AQ300" s="40" t="str">
        <f t="shared" si="515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16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8" t="str">
        <f t="shared" si="476"/>
        <v>not applic.</v>
      </c>
      <c r="BQ300" s="68" t="str">
        <f t="shared" ref="BQ300:BQ313" si="517">BQ299</f>
        <v>not compact</v>
      </c>
      <c r="BR300" s="68" t="str">
        <f t="shared" ref="BR300:BR313" si="518">BR299</f>
        <v>not compact</v>
      </c>
      <c r="BS300" s="35" t="str">
        <f t="shared" ref="BS300:BT313" si="519">BS299</f>
        <v>Standard</v>
      </c>
      <c r="BT300" s="35" t="str">
        <f t="shared" si="519"/>
        <v>Standard</v>
      </c>
      <c r="BU300" s="40">
        <f t="shared" ref="BU300:BV300" si="520">BU299</f>
        <v>-1</v>
      </c>
      <c r="BV300" s="40">
        <f t="shared" si="520"/>
        <v>0</v>
      </c>
      <c r="BW300" s="40">
        <f t="shared" ref="BW300" si="521">BW299</f>
        <v>0</v>
      </c>
      <c r="BX300" s="40" t="s">
        <v>290</v>
      </c>
      <c r="BY300" s="40">
        <v>0</v>
      </c>
      <c r="BZ300" s="40">
        <v>0</v>
      </c>
      <c r="CA300" s="40">
        <v>0</v>
      </c>
      <c r="CB300" s="31" t="s">
        <v>0</v>
      </c>
      <c r="CC300" s="16" t="s">
        <v>171</v>
      </c>
    </row>
    <row r="301" spans="3:81" s="2" customFormat="1" x14ac:dyDescent="0.25">
      <c r="C301" s="2">
        <v>4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2">AP300</f>
        <v>0.7</v>
      </c>
      <c r="AQ301" s="40" t="str">
        <f t="shared" si="522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3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si="517"/>
        <v>not compact</v>
      </c>
      <c r="BR301" s="68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24">BU300</f>
        <v>-1</v>
      </c>
      <c r="BV301" s="40">
        <f t="shared" si="524"/>
        <v>0</v>
      </c>
      <c r="BW301" s="40">
        <f t="shared" ref="BW301" si="525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  <c r="CC301" s="2" t="s">
        <v>177</v>
      </c>
    </row>
    <row r="302" spans="3:81" s="2" customFormat="1" x14ac:dyDescent="0.25">
      <c r="C302" s="2">
        <v>5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26">AP301</f>
        <v>0.7</v>
      </c>
      <c r="AQ302" s="40" t="str">
        <f t="shared" si="526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27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si="517"/>
        <v>not compact</v>
      </c>
      <c r="BR302" s="68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28">BU301</f>
        <v>-1</v>
      </c>
      <c r="BV302" s="40">
        <f t="shared" si="528"/>
        <v>0</v>
      </c>
      <c r="BW302" s="40">
        <f t="shared" ref="BW302" si="529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</row>
    <row r="303" spans="3:81" s="2" customFormat="1" x14ac:dyDescent="0.25">
      <c r="C303" s="2">
        <v>6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30">AP302</f>
        <v>0.7</v>
      </c>
      <c r="AQ303" s="40" t="str">
        <f t="shared" si="530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31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32">BU302</f>
        <v>-1</v>
      </c>
      <c r="BV303" s="40">
        <f t="shared" si="532"/>
        <v>0</v>
      </c>
      <c r="BW303" s="40">
        <f t="shared" ref="BW303" si="533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</row>
    <row r="304" spans="3:81" s="2" customFormat="1" x14ac:dyDescent="0.25">
      <c r="C304" s="2">
        <v>7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4">AP303</f>
        <v>0.7</v>
      </c>
      <c r="AQ304" s="40" t="str">
        <f t="shared" si="534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5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36">BU303</f>
        <v>-1</v>
      </c>
      <c r="BV304" s="40">
        <f t="shared" si="536"/>
        <v>0</v>
      </c>
      <c r="BW304" s="40">
        <f t="shared" ref="BW304" si="537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8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38">AP304</f>
        <v>0.7</v>
      </c>
      <c r="AQ305" s="40" t="str">
        <f t="shared" si="538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39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40">BU304</f>
        <v>-1</v>
      </c>
      <c r="BV305" s="40">
        <f t="shared" si="540"/>
        <v>0</v>
      </c>
      <c r="BW305" s="40">
        <f t="shared" ref="BW305" si="541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9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42">AP305</f>
        <v>0.7</v>
      </c>
      <c r="AQ306" s="40" t="str">
        <f t="shared" si="542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43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44">BU305</f>
        <v>-1</v>
      </c>
      <c r="BV306" s="40">
        <f t="shared" si="544"/>
        <v>0</v>
      </c>
      <c r="BW306" s="40">
        <f t="shared" ref="BW306" si="545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10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46">AP306</f>
        <v>0.7</v>
      </c>
      <c r="AQ307" s="40" t="str">
        <f t="shared" si="546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47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48">BU306</f>
        <v>-1</v>
      </c>
      <c r="BV307" s="40">
        <f t="shared" si="548"/>
        <v>0</v>
      </c>
      <c r="BW307" s="40">
        <f t="shared" ref="BW307" si="549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11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50">AP307</f>
        <v>0.7</v>
      </c>
      <c r="AQ308" s="40" t="str">
        <f t="shared" si="550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51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52">BU307</f>
        <v>-1</v>
      </c>
      <c r="BV308" s="40">
        <f t="shared" si="552"/>
        <v>0</v>
      </c>
      <c r="BW308" s="40">
        <f t="shared" ref="BW308" si="553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12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54">AP308</f>
        <v>0.7</v>
      </c>
      <c r="AQ309" s="40" t="str">
        <f t="shared" si="554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55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56">BU308</f>
        <v>-1</v>
      </c>
      <c r="BV309" s="40">
        <f t="shared" si="556"/>
        <v>0</v>
      </c>
      <c r="BW309" s="40">
        <f t="shared" ref="BW309" si="557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13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58">AP309</f>
        <v>0.7</v>
      </c>
      <c r="AQ310" s="40" t="str">
        <f t="shared" si="558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59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60">BU309</f>
        <v>-1</v>
      </c>
      <c r="BV310" s="40">
        <f t="shared" si="560"/>
        <v>0</v>
      </c>
      <c r="BW310" s="40">
        <f t="shared" ref="BW310" si="561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14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62">AP310</f>
        <v>0.7</v>
      </c>
      <c r="AQ311" s="40" t="str">
        <f t="shared" si="562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63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64">BU310</f>
        <v>-1</v>
      </c>
      <c r="BV311" s="40">
        <f t="shared" si="564"/>
        <v>0</v>
      </c>
      <c r="BW311" s="40">
        <f t="shared" ref="BW311" si="565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15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0.10100000000000001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30</v>
      </c>
      <c r="AL312" s="2">
        <v>19</v>
      </c>
      <c r="AM312" s="2">
        <v>0</v>
      </c>
      <c r="AN312" s="2">
        <v>0</v>
      </c>
      <c r="AO312" s="2">
        <v>5016</v>
      </c>
      <c r="AP312" s="40">
        <f t="shared" ref="AP312:AQ312" si="566">AP311</f>
        <v>0.7</v>
      </c>
      <c r="AQ312" s="40" t="str">
        <f t="shared" si="566"/>
        <v>Standard</v>
      </c>
      <c r="AR312" s="38">
        <v>0.65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67">BB311</f>
        <v>1</v>
      </c>
      <c r="BC312" s="2" t="s">
        <v>71</v>
      </c>
      <c r="BD312" s="2" t="s">
        <v>138</v>
      </c>
      <c r="BE312" s="2" t="s">
        <v>39</v>
      </c>
      <c r="BF312" s="2" t="s">
        <v>40</v>
      </c>
      <c r="BG312" s="2" t="s">
        <v>61</v>
      </c>
      <c r="BH312" s="2" t="s">
        <v>81</v>
      </c>
      <c r="BI312" s="2" t="s">
        <v>136</v>
      </c>
      <c r="BJ312" s="16" t="s">
        <v>136</v>
      </c>
      <c r="BK312" s="2" t="s">
        <v>144</v>
      </c>
      <c r="BL312" s="16" t="s">
        <v>144</v>
      </c>
      <c r="BM312" s="2" t="s">
        <v>145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68">BU311</f>
        <v>-1</v>
      </c>
      <c r="BV312" s="40">
        <f t="shared" si="568"/>
        <v>0</v>
      </c>
      <c r="BW312" s="40">
        <f t="shared" ref="BW312" si="569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C313" s="2">
        <v>16</v>
      </c>
      <c r="D313" s="2">
        <v>2014</v>
      </c>
      <c r="E313" s="40" t="str">
        <f t="shared" si="479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20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299</v>
      </c>
      <c r="AB313" s="2">
        <v>8</v>
      </c>
      <c r="AC313" s="2">
        <v>8</v>
      </c>
      <c r="AD313" s="3">
        <v>20</v>
      </c>
      <c r="AE313" s="3">
        <v>20</v>
      </c>
      <c r="AF313" s="2">
        <v>7.1999999999999995E-2</v>
      </c>
      <c r="AG313" s="2">
        <v>0.4</v>
      </c>
      <c r="AH313" s="2">
        <v>0.35</v>
      </c>
      <c r="AI313" s="2">
        <v>0.55000000000000004</v>
      </c>
      <c r="AJ313" s="2">
        <v>0.3</v>
      </c>
      <c r="AK313" s="2">
        <v>38</v>
      </c>
      <c r="AL313" s="2">
        <v>30</v>
      </c>
      <c r="AM313" s="2">
        <v>0</v>
      </c>
      <c r="AN313" s="2">
        <v>10048</v>
      </c>
      <c r="AO313" s="2">
        <v>15048</v>
      </c>
      <c r="AP313" s="40">
        <f t="shared" ref="AP313:AQ313" si="570">AP312</f>
        <v>0.7</v>
      </c>
      <c r="AQ313" s="40" t="str">
        <f t="shared" si="570"/>
        <v>Standard</v>
      </c>
      <c r="AR313" s="38">
        <v>0.35</v>
      </c>
      <c r="AS313" s="38">
        <v>0.4</v>
      </c>
      <c r="AT313" s="38">
        <v>0.18</v>
      </c>
      <c r="AU313" s="38">
        <v>0.5</v>
      </c>
      <c r="AV313" s="38">
        <v>0</v>
      </c>
      <c r="AW313" s="27">
        <v>0.25</v>
      </c>
      <c r="AX313" s="27">
        <v>0.25</v>
      </c>
      <c r="AY313" s="2" t="s">
        <v>116</v>
      </c>
      <c r="AZ313" s="2" t="s">
        <v>116</v>
      </c>
      <c r="BA313" s="2" t="s">
        <v>116</v>
      </c>
      <c r="BB313" s="40">
        <f t="shared" ref="BB313" si="571">BB312</f>
        <v>1</v>
      </c>
      <c r="BC313" s="2" t="s">
        <v>70</v>
      </c>
      <c r="BD313" s="2" t="s">
        <v>137</v>
      </c>
      <c r="BE313" s="2" t="s">
        <v>41</v>
      </c>
      <c r="BF313" s="2" t="s">
        <v>42</v>
      </c>
      <c r="BG313" s="2" t="s">
        <v>62</v>
      </c>
      <c r="BH313" s="2" t="s">
        <v>81</v>
      </c>
      <c r="BI313" s="2" t="s">
        <v>148</v>
      </c>
      <c r="BJ313" s="16" t="s">
        <v>148</v>
      </c>
      <c r="BK313" s="2" t="s">
        <v>147</v>
      </c>
      <c r="BL313" s="16" t="s">
        <v>147</v>
      </c>
      <c r="BM313" s="2" t="s">
        <v>146</v>
      </c>
      <c r="BN313" s="19">
        <v>0</v>
      </c>
      <c r="BO313" s="25">
        <v>3</v>
      </c>
      <c r="BP313" s="68" t="str">
        <f t="shared" si="476"/>
        <v>not applic.</v>
      </c>
      <c r="BQ313" s="68" t="str">
        <f t="shared" si="517"/>
        <v>not compact</v>
      </c>
      <c r="BR313" s="68" t="str">
        <f t="shared" si="518"/>
        <v>not compact</v>
      </c>
      <c r="BS313" s="35" t="str">
        <f t="shared" si="519"/>
        <v>Standard</v>
      </c>
      <c r="BT313" s="35" t="str">
        <f t="shared" si="519"/>
        <v>Standard</v>
      </c>
      <c r="BU313" s="40">
        <f t="shared" ref="BU313:BV313" si="572">BU312</f>
        <v>-1</v>
      </c>
      <c r="BV313" s="40">
        <f t="shared" si="572"/>
        <v>0</v>
      </c>
      <c r="BW313" s="40">
        <f t="shared" ref="BW313" si="573">BW312</f>
        <v>0</v>
      </c>
      <c r="BX313" s="40" t="s">
        <v>290</v>
      </c>
      <c r="BY313" s="40">
        <v>0</v>
      </c>
      <c r="BZ313" s="40">
        <v>0</v>
      </c>
      <c r="CA313" s="40">
        <v>0</v>
      </c>
      <c r="CB313" s="31" t="s">
        <v>0</v>
      </c>
    </row>
    <row r="314" spans="1:162" s="2" customFormat="1" x14ac:dyDescent="0.25">
      <c r="A314" s="8" t="s">
        <v>179</v>
      </c>
      <c r="B314" s="8"/>
      <c r="C314" s="8" t="s">
        <v>27</v>
      </c>
      <c r="D314" s="8" t="s">
        <v>51</v>
      </c>
      <c r="E314" s="8" t="str">
        <f>E281</f>
        <v>BldgType</v>
      </c>
      <c r="F314" s="8" t="s">
        <v>28</v>
      </c>
      <c r="G314" s="8" t="s">
        <v>92</v>
      </c>
      <c r="H314" s="8" t="s">
        <v>252</v>
      </c>
      <c r="I314" s="8" t="s">
        <v>151</v>
      </c>
      <c r="J314" s="8" t="s">
        <v>152</v>
      </c>
      <c r="K314" s="8" t="s">
        <v>29</v>
      </c>
      <c r="L314" s="8" t="str">
        <f>L281</f>
        <v>PVMax</v>
      </c>
      <c r="M314" s="8" t="s">
        <v>348</v>
      </c>
      <c r="N314" s="8" t="s">
        <v>349</v>
      </c>
      <c r="O314" s="8" t="s">
        <v>350</v>
      </c>
      <c r="P314" s="8" t="s">
        <v>351</v>
      </c>
      <c r="Q314" s="8" t="s">
        <v>352</v>
      </c>
      <c r="R314" s="8" t="s">
        <v>242</v>
      </c>
      <c r="S314" s="8" t="s">
        <v>240</v>
      </c>
      <c r="T314" s="8" t="s">
        <v>108</v>
      </c>
      <c r="U314" s="8" t="s">
        <v>110</v>
      </c>
      <c r="V314" s="8" t="s">
        <v>109</v>
      </c>
      <c r="W314" s="8" t="s">
        <v>251</v>
      </c>
      <c r="X314" s="8" t="s">
        <v>314</v>
      </c>
      <c r="Y314" s="8" t="str">
        <f>Y281</f>
        <v>ACH50</v>
      </c>
      <c r="Z314" s="46" t="s">
        <v>193</v>
      </c>
      <c r="AA314" s="46" t="str">
        <f>AA281</f>
        <v>wsfStationName</v>
      </c>
      <c r="AB314" s="8" t="s">
        <v>90</v>
      </c>
      <c r="AC314" s="8" t="str">
        <f>AC281</f>
        <v>AltDuctRval</v>
      </c>
      <c r="AD314" s="8" t="s">
        <v>106</v>
      </c>
      <c r="AE314" s="8" t="s">
        <v>107</v>
      </c>
      <c r="AF314" s="8" t="s">
        <v>91</v>
      </c>
      <c r="AG314" s="8" t="s">
        <v>30</v>
      </c>
      <c r="AH314" s="8" t="s">
        <v>31</v>
      </c>
      <c r="AI314" s="8" t="s">
        <v>32</v>
      </c>
      <c r="AJ314" s="8" t="s">
        <v>33</v>
      </c>
      <c r="AK314" s="8" t="s">
        <v>34</v>
      </c>
      <c r="AL314" s="8" t="s">
        <v>35</v>
      </c>
      <c r="AM314" s="8" t="s">
        <v>36</v>
      </c>
      <c r="AN314" s="8" t="s">
        <v>55</v>
      </c>
      <c r="AO314" s="8" t="s">
        <v>97</v>
      </c>
      <c r="AP314" s="8" t="s">
        <v>189</v>
      </c>
      <c r="AQ314" s="46" t="s">
        <v>198</v>
      </c>
      <c r="AR314" s="8" t="s">
        <v>72</v>
      </c>
      <c r="AS314" s="8" t="s">
        <v>73</v>
      </c>
      <c r="AT314" s="8" t="s">
        <v>154</v>
      </c>
      <c r="AU314" s="8" t="s">
        <v>180</v>
      </c>
      <c r="AV314" s="8" t="s">
        <v>89</v>
      </c>
      <c r="AW314" s="8" t="s">
        <v>100</v>
      </c>
      <c r="AX314" s="8" t="s">
        <v>101</v>
      </c>
      <c r="AY314" s="9" t="s">
        <v>115</v>
      </c>
      <c r="AZ314" s="9" t="s">
        <v>338</v>
      </c>
      <c r="BA314" s="9" t="str">
        <f>BA281</f>
        <v>RoofBelowDeckIns</v>
      </c>
      <c r="BB314" s="54" t="str">
        <f>BB281</f>
        <v>RoofCavInsOverFrm</v>
      </c>
      <c r="BC314" s="8" t="s">
        <v>52</v>
      </c>
      <c r="BD314" s="8" t="s">
        <v>120</v>
      </c>
      <c r="BE314" s="8" t="s">
        <v>37</v>
      </c>
      <c r="BF314" s="8" t="s">
        <v>38</v>
      </c>
      <c r="BG314" s="8" t="s">
        <v>53</v>
      </c>
      <c r="BH314" s="8" t="s">
        <v>54</v>
      </c>
      <c r="BI314" s="8" t="s">
        <v>83</v>
      </c>
      <c r="BJ314" s="8" t="s">
        <v>155</v>
      </c>
      <c r="BK314" s="8" t="s">
        <v>86</v>
      </c>
      <c r="BL314" s="8" t="s">
        <v>156</v>
      </c>
      <c r="BM314" s="8" t="s">
        <v>142</v>
      </c>
      <c r="BN314" s="8" t="s">
        <v>211</v>
      </c>
      <c r="BO314" s="8" t="str">
        <f>BO248</f>
        <v>MinZNETier</v>
      </c>
      <c r="BP314" s="78" t="s">
        <v>274</v>
      </c>
      <c r="BQ314" s="8" t="str">
        <f>BQ281</f>
        <v>DHWCompactDistrib</v>
      </c>
      <c r="BR314" s="8" t="str">
        <f>BR281</f>
        <v>ElecDHWCompactDistrib</v>
      </c>
      <c r="BS314" s="8" t="s">
        <v>182</v>
      </c>
      <c r="BT314" s="8" t="s">
        <v>255</v>
      </c>
      <c r="BU314" s="8" t="s">
        <v>258</v>
      </c>
      <c r="BV314" s="8" t="s">
        <v>260</v>
      </c>
      <c r="BW314" s="8" t="s">
        <v>286</v>
      </c>
      <c r="BX314" s="8" t="s">
        <v>287</v>
      </c>
      <c r="BY314" s="8" t="s">
        <v>288</v>
      </c>
      <c r="BZ314" s="8" t="s">
        <v>360</v>
      </c>
      <c r="CA314" s="8" t="s">
        <v>365</v>
      </c>
      <c r="CB314" s="31" t="s">
        <v>0</v>
      </c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</row>
    <row r="315" spans="1:162" s="3" customFormat="1" x14ac:dyDescent="0.25">
      <c r="C315" s="3">
        <v>1</v>
      </c>
      <c r="D315" s="8">
        <v>2019</v>
      </c>
      <c r="E315" s="46" t="s">
        <v>221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26762</v>
      </c>
      <c r="L315" s="3">
        <v>8.9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0.13</v>
      </c>
      <c r="S315" s="3">
        <v>20</v>
      </c>
      <c r="T315" s="3">
        <v>350</v>
      </c>
      <c r="U315" s="3">
        <v>0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0.56000000000000005</v>
      </c>
      <c r="AA315" s="3" t="s">
        <v>303</v>
      </c>
      <c r="AB315" s="3">
        <v>8</v>
      </c>
      <c r="AC315" s="3">
        <v>6</v>
      </c>
      <c r="AD315" s="3">
        <v>7</v>
      </c>
      <c r="AE315" s="3">
        <v>15</v>
      </c>
      <c r="AF315" s="56">
        <v>4.8000000000000001E-2</v>
      </c>
      <c r="AG315" s="3">
        <v>0.4</v>
      </c>
      <c r="AH315" s="1">
        <v>0.5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8</v>
      </c>
      <c r="AN315" s="3">
        <v>0</v>
      </c>
      <c r="AO315" s="3">
        <v>5016</v>
      </c>
      <c r="AP315" s="27">
        <v>0.7</v>
      </c>
      <c r="AQ315" s="27" t="s">
        <v>292</v>
      </c>
      <c r="AR315" s="27">
        <v>0.3</v>
      </c>
      <c r="AS315" s="60">
        <v>0.35</v>
      </c>
      <c r="AT315" s="27">
        <v>0.2</v>
      </c>
      <c r="AU315" s="27">
        <v>0.2</v>
      </c>
      <c r="AV315" s="27">
        <v>0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27">
        <v>0</v>
      </c>
      <c r="BC315" s="3" t="s">
        <v>236</v>
      </c>
      <c r="BD315" s="3" t="s">
        <v>205</v>
      </c>
      <c r="BE315" s="3" t="s">
        <v>39</v>
      </c>
      <c r="BF315" s="3" t="s">
        <v>40</v>
      </c>
      <c r="BG315" s="3" t="s">
        <v>59</v>
      </c>
      <c r="BH315" s="3" t="s">
        <v>130</v>
      </c>
      <c r="BI315" s="3" t="s">
        <v>84</v>
      </c>
      <c r="BJ315" s="3" t="s">
        <v>157</v>
      </c>
      <c r="BK315" s="3" t="s">
        <v>87</v>
      </c>
      <c r="BL315" s="3" t="s">
        <v>160</v>
      </c>
      <c r="BM315" s="3" t="s">
        <v>141</v>
      </c>
      <c r="BN315" s="58">
        <v>3.5707316174882502</v>
      </c>
      <c r="BO315" s="27">
        <v>2</v>
      </c>
      <c r="BP315" s="69" t="s">
        <v>275</v>
      </c>
      <c r="BQ315" s="69" t="s">
        <v>268</v>
      </c>
      <c r="BR315" s="69" t="s">
        <v>269</v>
      </c>
      <c r="BS315" s="3" t="s">
        <v>185</v>
      </c>
      <c r="BT315" s="3" t="s">
        <v>184</v>
      </c>
      <c r="BU315" s="27">
        <v>-1</v>
      </c>
      <c r="BV315" s="60">
        <v>42</v>
      </c>
      <c r="BW315" s="60">
        <v>100</v>
      </c>
      <c r="BX315" s="60" t="s">
        <v>289</v>
      </c>
      <c r="BY315" s="60">
        <v>0.6</v>
      </c>
      <c r="BZ315" s="105">
        <v>0</v>
      </c>
      <c r="CA315" s="105">
        <v>0</v>
      </c>
      <c r="CB315" s="31" t="s">
        <v>0</v>
      </c>
      <c r="CC315" s="3" t="s">
        <v>176</v>
      </c>
      <c r="CG315" s="14"/>
      <c r="CI315" s="13"/>
      <c r="CK315" s="13"/>
      <c r="CM315" s="13"/>
    </row>
    <row r="316" spans="1:162" s="3" customFormat="1" x14ac:dyDescent="0.25">
      <c r="C316" s="3">
        <v>2</v>
      </c>
      <c r="D316" s="30">
        <f>D315</f>
        <v>2019</v>
      </c>
      <c r="E316" s="41" t="str">
        <f>E315</f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30021</v>
      </c>
      <c r="L316" s="3">
        <v>11.4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0.11</v>
      </c>
      <c r="S316" s="3">
        <v>19</v>
      </c>
      <c r="T316" s="3">
        <v>350</v>
      </c>
      <c r="U316" s="3">
        <v>1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0.47</v>
      </c>
      <c r="AA316" s="3" t="s">
        <v>315</v>
      </c>
      <c r="AB316" s="3">
        <v>8</v>
      </c>
      <c r="AC316" s="3">
        <v>6</v>
      </c>
      <c r="AD316" s="3">
        <v>7</v>
      </c>
      <c r="AE316" s="3">
        <v>15</v>
      </c>
      <c r="AF316" s="56">
        <v>4.8000000000000001E-2</v>
      </c>
      <c r="AG316" s="3">
        <v>0.4</v>
      </c>
      <c r="AH316" s="3">
        <v>0.35</v>
      </c>
      <c r="AI316" s="3">
        <v>0.55000000000000004</v>
      </c>
      <c r="AJ316" s="3">
        <v>0.3</v>
      </c>
      <c r="AK316" s="3">
        <v>38</v>
      </c>
      <c r="AL316" s="3">
        <v>19</v>
      </c>
      <c r="AM316" s="3">
        <v>8</v>
      </c>
      <c r="AN316" s="3">
        <v>0</v>
      </c>
      <c r="AO316" s="3">
        <v>5016</v>
      </c>
      <c r="AP316" s="41">
        <f>AP315</f>
        <v>0.7</v>
      </c>
      <c r="AQ316" s="41" t="str">
        <f>AQ315</f>
        <v>Yes</v>
      </c>
      <c r="AR316" s="27">
        <v>0.3</v>
      </c>
      <c r="AS316" s="27">
        <v>0.23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>BB315</f>
        <v>0</v>
      </c>
      <c r="BC316" s="56" t="s">
        <v>236</v>
      </c>
      <c r="BD316" s="30" t="str">
        <f>BD315</f>
        <v>T24-2019 IntWall 2x6 16oc R21</v>
      </c>
      <c r="BE316" s="3" t="s">
        <v>39</v>
      </c>
      <c r="BF316" s="3" t="s">
        <v>40</v>
      </c>
      <c r="BG316" s="3" t="s">
        <v>59</v>
      </c>
      <c r="BH316" s="3" t="s">
        <v>130</v>
      </c>
      <c r="BI316" s="3" t="s">
        <v>84</v>
      </c>
      <c r="BJ316" s="3" t="s">
        <v>157</v>
      </c>
      <c r="BK316" s="3" t="s">
        <v>87</v>
      </c>
      <c r="BL316" s="3" t="s">
        <v>160</v>
      </c>
      <c r="BM316" s="3" t="s">
        <v>141</v>
      </c>
      <c r="BN316" s="58">
        <v>3.5707316174882533</v>
      </c>
      <c r="BO316" s="27">
        <v>2</v>
      </c>
      <c r="BP316" s="69" t="s">
        <v>276</v>
      </c>
      <c r="BQ316" s="70" t="str">
        <f>BQ315</f>
        <v>not compact</v>
      </c>
      <c r="BR316" s="70" t="str">
        <f>BR315</f>
        <v>Basic Credit</v>
      </c>
      <c r="BS316" s="30" t="str">
        <f>BS315</f>
        <v>Pipe Insulation, All Lines</v>
      </c>
      <c r="BT316" s="30" t="str">
        <f>BT315</f>
        <v>Standard</v>
      </c>
      <c r="BU316" s="41">
        <f>BU315</f>
        <v>-1</v>
      </c>
      <c r="BV316" s="41">
        <v>0</v>
      </c>
      <c r="BW316" s="41">
        <v>0</v>
      </c>
      <c r="BX316" s="93" t="s">
        <v>290</v>
      </c>
      <c r="BY316" s="60">
        <v>0.6</v>
      </c>
      <c r="BZ316" s="98">
        <v>0</v>
      </c>
      <c r="CA316" s="98">
        <v>0</v>
      </c>
      <c r="CB316" s="31" t="s">
        <v>0</v>
      </c>
      <c r="CG316" s="14"/>
      <c r="CI316" s="13"/>
      <c r="CK316" s="13"/>
      <c r="CM316" s="13"/>
    </row>
    <row r="317" spans="1:162" s="3" customFormat="1" x14ac:dyDescent="0.25">
      <c r="C317" s="3">
        <v>3</v>
      </c>
      <c r="D317" s="30">
        <f t="shared" ref="D317:E332" si="574">D316</f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31137</v>
      </c>
      <c r="L317" s="3">
        <v>7.9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0.11</v>
      </c>
      <c r="S317" s="3">
        <v>20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0.47</v>
      </c>
      <c r="AA317" s="3" t="s">
        <v>304</v>
      </c>
      <c r="AB317" s="3">
        <v>6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1">
        <v>0.5</v>
      </c>
      <c r="AI317" s="3">
        <v>0.55000000000000004</v>
      </c>
      <c r="AJ317" s="3">
        <v>0.3</v>
      </c>
      <c r="AK317" s="3">
        <v>30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ref="AP317:AQ330" si="575">AP316</f>
        <v>0.7</v>
      </c>
      <c r="AQ317" s="41" t="str">
        <f t="shared" si="575"/>
        <v>Yes</v>
      </c>
      <c r="AR317" s="27">
        <v>0.3</v>
      </c>
      <c r="AS317" s="60">
        <v>0.35</v>
      </c>
      <c r="AT317" s="27">
        <v>0.2</v>
      </c>
      <c r="AU317" s="27">
        <v>0.2</v>
      </c>
      <c r="AV317" s="27">
        <v>1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41">
        <f t="shared" ref="BB317" si="576">BB316</f>
        <v>0</v>
      </c>
      <c r="BC317" s="56" t="s">
        <v>236</v>
      </c>
      <c r="BD317" s="30" t="str">
        <f t="shared" ref="BD317:BD330" si="577">BD316</f>
        <v>T24-2019 IntWall 2x6 16oc R21</v>
      </c>
      <c r="BE317" s="3" t="s">
        <v>39</v>
      </c>
      <c r="BF317" s="3" t="s">
        <v>40</v>
      </c>
      <c r="BG317" s="3" t="s">
        <v>60</v>
      </c>
      <c r="BH317" s="3" t="s">
        <v>130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8">
        <v>3.5707316174882533</v>
      </c>
      <c r="BO317" s="27">
        <v>2</v>
      </c>
      <c r="BP317" s="69" t="s">
        <v>275</v>
      </c>
      <c r="BQ317" s="70" t="str">
        <f t="shared" ref="BQ317:BQ330" si="578">BQ316</f>
        <v>not compact</v>
      </c>
      <c r="BR317" s="70" t="str">
        <f t="shared" ref="BR317:BR330" si="579">BR316</f>
        <v>Basic Credit</v>
      </c>
      <c r="BS317" s="30" t="str">
        <f t="shared" ref="BS317:BT330" si="580">BS316</f>
        <v>Pipe Insulation, All Lines</v>
      </c>
      <c r="BT317" s="30" t="str">
        <f t="shared" si="580"/>
        <v>Standard</v>
      </c>
      <c r="BU317" s="41">
        <f t="shared" ref="BU317" si="581">BU316</f>
        <v>-1</v>
      </c>
      <c r="BV317" s="41">
        <v>0</v>
      </c>
      <c r="BW317" s="41">
        <v>0</v>
      </c>
      <c r="BX317" s="93" t="s">
        <v>290</v>
      </c>
      <c r="BY317" s="60">
        <v>0.6</v>
      </c>
      <c r="BZ317" s="98">
        <v>0</v>
      </c>
      <c r="CA317" s="98">
        <v>0</v>
      </c>
      <c r="CB317" s="31" t="s">
        <v>0</v>
      </c>
      <c r="CG317" s="14"/>
      <c r="CI317" s="13"/>
      <c r="CK317" s="13"/>
      <c r="CM317" s="13"/>
    </row>
    <row r="318" spans="1:162" s="3" customFormat="1" x14ac:dyDescent="0.25">
      <c r="C318" s="3">
        <v>4</v>
      </c>
      <c r="D318" s="30">
        <f t="shared" si="574"/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30935</v>
      </c>
      <c r="L318" s="3">
        <v>23.2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0.11</v>
      </c>
      <c r="S318" s="3">
        <v>19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0.45</v>
      </c>
      <c r="AA318" s="3" t="s">
        <v>316</v>
      </c>
      <c r="AB318" s="3">
        <v>8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0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204</v>
      </c>
      <c r="BB318" s="41">
        <f t="shared" ref="BB318" si="582">BB317</f>
        <v>0</v>
      </c>
      <c r="BC318" s="56" t="s">
        <v>236</v>
      </c>
      <c r="BD318" s="30" t="str">
        <f t="shared" si="577"/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129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8">
        <v>3.5707316174882533</v>
      </c>
      <c r="BO318" s="27">
        <v>2</v>
      </c>
      <c r="BP318" s="69" t="s">
        <v>276</v>
      </c>
      <c r="BQ318" s="70" t="str">
        <f t="shared" si="578"/>
        <v>not compact</v>
      </c>
      <c r="BR318" s="70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83"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5</v>
      </c>
      <c r="D319" s="30">
        <f t="shared" si="574"/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33490</v>
      </c>
      <c r="L319" s="3">
        <v>8.6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0.13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0.51</v>
      </c>
      <c r="AA319" s="3" t="s">
        <v>317</v>
      </c>
      <c r="AB319" s="3">
        <v>6</v>
      </c>
      <c r="AC319" s="3">
        <v>6</v>
      </c>
      <c r="AD319" s="3">
        <v>7</v>
      </c>
      <c r="AE319" s="3">
        <v>15</v>
      </c>
      <c r="AF319" s="56">
        <v>4.8000000000000001E-2</v>
      </c>
      <c r="AG319" s="3">
        <v>0.4</v>
      </c>
      <c r="AH319" s="1">
        <v>0.5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60">
        <v>0.35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84">BB318</f>
        <v>0</v>
      </c>
      <c r="BC319" s="56" t="s">
        <v>236</v>
      </c>
      <c r="BD319" s="30" t="str">
        <f t="shared" si="577"/>
        <v>T24-2019 IntWall 2x6 16oc R21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3.5707316174882533</v>
      </c>
      <c r="BO319" s="27">
        <v>2</v>
      </c>
      <c r="BP319" s="69" t="s">
        <v>275</v>
      </c>
      <c r="BQ319" s="70" t="str">
        <f t="shared" si="578"/>
        <v>not compact</v>
      </c>
      <c r="BR319" s="70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85">BU318</f>
        <v>-1</v>
      </c>
      <c r="BV319" s="41">
        <v>0</v>
      </c>
      <c r="BW319" s="41">
        <v>0</v>
      </c>
      <c r="BX319" s="93" t="s">
        <v>290</v>
      </c>
      <c r="BY319" s="60">
        <v>0.6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6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30081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0.08</v>
      </c>
      <c r="S320" s="3">
        <v>20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0.36</v>
      </c>
      <c r="AA320" s="3" t="s">
        <v>318</v>
      </c>
      <c r="AB320" s="3">
        <v>6</v>
      </c>
      <c r="AC320" s="3">
        <v>6</v>
      </c>
      <c r="AD320" s="3">
        <v>7</v>
      </c>
      <c r="AE320" s="3">
        <v>15</v>
      </c>
      <c r="AF320" s="3">
        <v>6.5000000000000002E-2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30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1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116</v>
      </c>
      <c r="BB320" s="41">
        <f t="shared" ref="BB320" si="586">BB319</f>
        <v>0</v>
      </c>
      <c r="BC320" s="3" t="s">
        <v>127</v>
      </c>
      <c r="BD320" s="57" t="s">
        <v>128</v>
      </c>
      <c r="BE320" s="3" t="s">
        <v>39</v>
      </c>
      <c r="BF320" s="3" t="s">
        <v>40</v>
      </c>
      <c r="BG320" s="3" t="s">
        <v>60</v>
      </c>
      <c r="BH320" s="3" t="s">
        <v>130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3.3342140315042537</v>
      </c>
      <c r="BO320" s="27">
        <v>1</v>
      </c>
      <c r="BP320" s="69" t="s">
        <v>275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7">BU319</f>
        <v>-1</v>
      </c>
      <c r="BV320" s="41">
        <v>0</v>
      </c>
      <c r="BW320" s="41">
        <v>0</v>
      </c>
      <c r="BX320" s="93" t="s">
        <v>290</v>
      </c>
      <c r="BY320" s="60">
        <v>0.7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7</v>
      </c>
      <c r="D321" s="30">
        <f t="shared" si="574"/>
        <v>2019</v>
      </c>
      <c r="E321" s="41" t="str">
        <f t="shared" si="574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30701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0.06</v>
      </c>
      <c r="S321" s="3">
        <v>20</v>
      </c>
      <c r="T321" s="3">
        <v>350</v>
      </c>
      <c r="U321" s="3">
        <v>0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0.38</v>
      </c>
      <c r="AA321" s="3" t="s">
        <v>305</v>
      </c>
      <c r="AB321" s="3">
        <v>6</v>
      </c>
      <c r="AC321" s="3">
        <v>6</v>
      </c>
      <c r="AD321" s="3">
        <v>7</v>
      </c>
      <c r="AE321" s="3">
        <v>15</v>
      </c>
      <c r="AF321" s="3">
        <v>6.5000000000000002E-2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30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1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116</v>
      </c>
      <c r="BB321" s="41">
        <f t="shared" ref="BB321" si="588">BB320</f>
        <v>0</v>
      </c>
      <c r="BC321" s="3" t="s">
        <v>127</v>
      </c>
      <c r="BD321" s="57" t="s">
        <v>128</v>
      </c>
      <c r="BE321" s="3" t="s">
        <v>39</v>
      </c>
      <c r="BF321" s="3" t="s">
        <v>40</v>
      </c>
      <c r="BG321" s="3" t="s">
        <v>60</v>
      </c>
      <c r="BH321" s="3" t="s">
        <v>130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3.5000927873195309</v>
      </c>
      <c r="BO321" s="27">
        <v>1</v>
      </c>
      <c r="BP321" s="69" t="s">
        <v>275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89">BU320</f>
        <v>-1</v>
      </c>
      <c r="BV321" s="41">
        <v>0</v>
      </c>
      <c r="BW321" s="41">
        <v>0</v>
      </c>
      <c r="BX321" s="93" t="s">
        <v>290</v>
      </c>
      <c r="BY321" s="60">
        <v>0.7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8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29254</v>
      </c>
      <c r="L322" s="3">
        <v>31.2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0.16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0.34</v>
      </c>
      <c r="AA322" s="3" t="s">
        <v>319</v>
      </c>
      <c r="AB322" s="3">
        <v>8</v>
      </c>
      <c r="AC322" s="3">
        <v>6</v>
      </c>
      <c r="AD322" s="3">
        <v>7</v>
      </c>
      <c r="AE322" s="3">
        <v>15</v>
      </c>
      <c r="AF322" s="56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0">BB321</f>
        <v>0</v>
      </c>
      <c r="BC322" s="56" t="s">
        <v>236</v>
      </c>
      <c r="BD322" s="3" t="s">
        <v>205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3.3342140315042537</v>
      </c>
      <c r="BO322" s="27">
        <v>2</v>
      </c>
      <c r="BP322" s="69" t="s">
        <v>276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1">BU321</f>
        <v>-1</v>
      </c>
      <c r="BV322" s="41">
        <v>0</v>
      </c>
      <c r="BW322" s="41">
        <v>0</v>
      </c>
      <c r="BX322" s="93" t="s">
        <v>290</v>
      </c>
      <c r="BY322" s="60">
        <v>0.7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9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29889</v>
      </c>
      <c r="L323" s="3">
        <v>25.2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0.13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0.39</v>
      </c>
      <c r="AA323" s="3" t="s">
        <v>307</v>
      </c>
      <c r="AB323" s="3">
        <v>8</v>
      </c>
      <c r="AC323" s="3">
        <v>6</v>
      </c>
      <c r="AD323" s="3">
        <v>7</v>
      </c>
      <c r="AE323" s="3">
        <v>15</v>
      </c>
      <c r="AF323" s="56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0.1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2">BB322</f>
        <v>0</v>
      </c>
      <c r="BC323" s="56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3.3342140315042537</v>
      </c>
      <c r="BO323" s="27">
        <v>2</v>
      </c>
      <c r="BP323" s="69" t="s">
        <v>276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3">BU322</f>
        <v>-1</v>
      </c>
      <c r="BV323" s="41">
        <v>0</v>
      </c>
      <c r="BW323" s="41">
        <v>0</v>
      </c>
      <c r="BX323" s="93" t="s">
        <v>290</v>
      </c>
      <c r="BY323" s="60">
        <v>0.6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10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30200</v>
      </c>
      <c r="L324" s="3">
        <v>22.4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0.13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0.42</v>
      </c>
      <c r="AA324" s="3" t="s">
        <v>320</v>
      </c>
      <c r="AB324" s="3">
        <v>8</v>
      </c>
      <c r="AC324" s="3">
        <v>6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0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4">BB323</f>
        <v>0</v>
      </c>
      <c r="BC324" s="56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158</v>
      </c>
      <c r="BK324" s="3" t="s">
        <v>87</v>
      </c>
      <c r="BL324" s="3" t="s">
        <v>161</v>
      </c>
      <c r="BM324" s="3" t="s">
        <v>141</v>
      </c>
      <c r="BN324" s="58">
        <v>3.3342140315042537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5">BU323</f>
        <v>-1</v>
      </c>
      <c r="BV324" s="41">
        <v>0</v>
      </c>
      <c r="BW324" s="41">
        <v>0</v>
      </c>
      <c r="BX324" s="93" t="s">
        <v>290</v>
      </c>
      <c r="BY324" s="60">
        <v>0.6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11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29693</v>
      </c>
      <c r="L325" s="3">
        <v>17.8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0.13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0.45</v>
      </c>
      <c r="AA325" s="3" t="s">
        <v>321</v>
      </c>
      <c r="AB325" s="3">
        <v>8</v>
      </c>
      <c r="AC325" s="3">
        <v>8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8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6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157</v>
      </c>
      <c r="BK325" s="3" t="s">
        <v>87</v>
      </c>
      <c r="BL325" s="3" t="s">
        <v>160</v>
      </c>
      <c r="BM325" s="3" t="s">
        <v>141</v>
      </c>
      <c r="BN325" s="58">
        <v>3.5707316174882533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7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12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29328</v>
      </c>
      <c r="L326" s="3">
        <v>20.7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0.14000000000000001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0.46</v>
      </c>
      <c r="AA326" s="3" t="s">
        <v>322</v>
      </c>
      <c r="AB326" s="3">
        <v>8</v>
      </c>
      <c r="AC326" s="3">
        <v>6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4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0.1</v>
      </c>
      <c r="AY326" s="3" t="s">
        <v>116</v>
      </c>
      <c r="AZ326" s="3" t="s">
        <v>116</v>
      </c>
      <c r="BA326" s="3" t="s">
        <v>204</v>
      </c>
      <c r="BB326" s="41">
        <f t="shared" ref="BB326" si="598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159</v>
      </c>
      <c r="BK326" s="3" t="s">
        <v>87</v>
      </c>
      <c r="BL326" s="3" t="s">
        <v>162</v>
      </c>
      <c r="BM326" s="3" t="s">
        <v>141</v>
      </c>
      <c r="BN326" s="58">
        <v>3.5707316174882533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599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13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29553</v>
      </c>
      <c r="L327" s="3">
        <v>19.5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0.12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0.42</v>
      </c>
      <c r="AA327" s="3" t="s">
        <v>323</v>
      </c>
      <c r="AB327" s="3">
        <v>8</v>
      </c>
      <c r="AC327" s="3">
        <v>6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0.63</v>
      </c>
      <c r="AY327" s="3" t="s">
        <v>116</v>
      </c>
      <c r="AZ327" s="3" t="s">
        <v>116</v>
      </c>
      <c r="BA327" s="3" t="s">
        <v>204</v>
      </c>
      <c r="BB327" s="41">
        <f t="shared" ref="BB327" si="600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8">
        <v>3.5707316174882533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601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14</v>
      </c>
      <c r="D328" s="30">
        <f t="shared" si="574"/>
        <v>2019</v>
      </c>
      <c r="E328" s="41" t="str">
        <f t="shared" si="574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31651</v>
      </c>
      <c r="L328" s="3">
        <v>16.100000000000001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0.12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0.5</v>
      </c>
      <c r="AA328" s="3" t="s">
        <v>324</v>
      </c>
      <c r="AB328" s="3">
        <v>8</v>
      </c>
      <c r="AC328" s="3">
        <v>8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8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0.1</v>
      </c>
      <c r="AY328" s="3" t="s">
        <v>116</v>
      </c>
      <c r="AZ328" s="3" t="s">
        <v>116</v>
      </c>
      <c r="BA328" s="3" t="s">
        <v>204</v>
      </c>
      <c r="BB328" s="41">
        <f t="shared" ref="BB328" si="602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157</v>
      </c>
      <c r="BK328" s="3" t="s">
        <v>87</v>
      </c>
      <c r="BL328" s="3" t="s">
        <v>160</v>
      </c>
      <c r="BM328" s="3" t="s">
        <v>141</v>
      </c>
      <c r="BN328" s="58">
        <v>3.3342140315042537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" si="603">BU327</f>
        <v>-1</v>
      </c>
      <c r="BV328" s="41">
        <v>0</v>
      </c>
      <c r="BW328" s="41">
        <v>0</v>
      </c>
      <c r="BX328" s="93" t="s">
        <v>290</v>
      </c>
      <c r="BY328" s="60">
        <v>0.6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3">
        <v>15</v>
      </c>
      <c r="D329" s="30">
        <f t="shared" si="574"/>
        <v>2019</v>
      </c>
      <c r="E329" s="41" t="str">
        <f t="shared" si="574"/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29177</v>
      </c>
      <c r="L329" s="3">
        <v>16.2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0.11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0.45</v>
      </c>
      <c r="AA329" s="3" t="s">
        <v>306</v>
      </c>
      <c r="AB329" s="3">
        <v>8</v>
      </c>
      <c r="AC329" s="3">
        <v>8</v>
      </c>
      <c r="AD329" s="3">
        <v>7</v>
      </c>
      <c r="AE329" s="3">
        <v>15</v>
      </c>
      <c r="AF329" s="56">
        <v>4.8000000000000001E-2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4</v>
      </c>
      <c r="AN329" s="3">
        <v>0</v>
      </c>
      <c r="AO329" s="3">
        <v>5016</v>
      </c>
      <c r="AP329" s="41">
        <f t="shared" si="575"/>
        <v>0.7</v>
      </c>
      <c r="AQ329" s="41" t="str">
        <f t="shared" si="575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0</v>
      </c>
      <c r="AW329" s="27">
        <v>0.2</v>
      </c>
      <c r="AX329" s="27">
        <v>0.63</v>
      </c>
      <c r="AY329" s="3" t="s">
        <v>116</v>
      </c>
      <c r="AZ329" s="3" t="s">
        <v>116</v>
      </c>
      <c r="BA329" s="3" t="s">
        <v>204</v>
      </c>
      <c r="BB329" s="41">
        <f t="shared" ref="BB329" si="604">BB328</f>
        <v>0</v>
      </c>
      <c r="BC329" s="3" t="s">
        <v>236</v>
      </c>
      <c r="BD329" s="30" t="str">
        <f t="shared" si="577"/>
        <v>T24-2019 IntWall 2x6 16oc R21</v>
      </c>
      <c r="BE329" s="3" t="s">
        <v>39</v>
      </c>
      <c r="BF329" s="3" t="s">
        <v>40</v>
      </c>
      <c r="BG329" s="3" t="s">
        <v>59</v>
      </c>
      <c r="BH329" s="3" t="s">
        <v>129</v>
      </c>
      <c r="BI329" s="3" t="s">
        <v>84</v>
      </c>
      <c r="BJ329" s="3" t="s">
        <v>159</v>
      </c>
      <c r="BK329" s="3" t="s">
        <v>87</v>
      </c>
      <c r="BL329" s="3" t="s">
        <v>162</v>
      </c>
      <c r="BM329" s="3" t="s">
        <v>141</v>
      </c>
      <c r="BN329" s="58">
        <v>3.3342140315042537</v>
      </c>
      <c r="BO329" s="27">
        <v>2</v>
      </c>
      <c r="BP329" s="69" t="s">
        <v>276</v>
      </c>
      <c r="BQ329" s="70" t="str">
        <f t="shared" si="578"/>
        <v>not compact</v>
      </c>
      <c r="BR329" s="70" t="str">
        <f t="shared" si="579"/>
        <v>Basic Credit</v>
      </c>
      <c r="BS329" s="30" t="str">
        <f t="shared" si="580"/>
        <v>Pipe Insulation, All Lines</v>
      </c>
      <c r="BT329" s="30" t="str">
        <f t="shared" si="580"/>
        <v>Standard</v>
      </c>
      <c r="BU329" s="41">
        <f t="shared" ref="BU329:BU330" si="605">BU328</f>
        <v>-1</v>
      </c>
      <c r="BV329" s="41">
        <v>0</v>
      </c>
      <c r="BW329" s="41">
        <v>0</v>
      </c>
      <c r="BX329" s="93" t="s">
        <v>290</v>
      </c>
      <c r="BY329" s="60">
        <v>0.7</v>
      </c>
      <c r="BZ329" s="98">
        <v>0</v>
      </c>
      <c r="CA329" s="98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83">
        <v>16</v>
      </c>
      <c r="D330" s="84">
        <f t="shared" si="574"/>
        <v>2019</v>
      </c>
      <c r="E330" s="85" t="str">
        <f t="shared" si="574"/>
        <v>SingleFam</v>
      </c>
      <c r="F330" s="83">
        <v>0</v>
      </c>
      <c r="G330" s="83">
        <v>0</v>
      </c>
      <c r="H330" s="83">
        <v>0.14000000000000001</v>
      </c>
      <c r="I330" s="83">
        <v>750</v>
      </c>
      <c r="J330" s="83">
        <v>3</v>
      </c>
      <c r="K330" s="83">
        <v>30930</v>
      </c>
      <c r="L330" s="83">
        <v>14.6</v>
      </c>
      <c r="M330" s="83">
        <v>0</v>
      </c>
      <c r="N330" s="83">
        <v>0</v>
      </c>
      <c r="O330" s="83">
        <v>0</v>
      </c>
      <c r="P330" s="83">
        <v>0</v>
      </c>
      <c r="Q330" s="83">
        <v>0</v>
      </c>
      <c r="R330" s="83">
        <v>0.12</v>
      </c>
      <c r="S330" s="83">
        <v>20</v>
      </c>
      <c r="T330" s="83">
        <v>350</v>
      </c>
      <c r="U330" s="83">
        <v>0</v>
      </c>
      <c r="V330" s="83">
        <v>0.57999999999999996</v>
      </c>
      <c r="W330" s="83">
        <v>0.45</v>
      </c>
      <c r="X330" s="3">
        <v>0.62</v>
      </c>
      <c r="Y330" s="83">
        <v>5</v>
      </c>
      <c r="Z330" s="86">
        <v>0.44</v>
      </c>
      <c r="AA330" s="83" t="s">
        <v>325</v>
      </c>
      <c r="AB330" s="83">
        <v>8</v>
      </c>
      <c r="AC330" s="83">
        <v>8</v>
      </c>
      <c r="AD330" s="83">
        <v>7</v>
      </c>
      <c r="AE330" s="83">
        <v>15</v>
      </c>
      <c r="AF330" s="87">
        <v>4.8000000000000001E-2</v>
      </c>
      <c r="AG330" s="83">
        <v>0.4</v>
      </c>
      <c r="AH330" s="83">
        <v>0.35</v>
      </c>
      <c r="AI330" s="83">
        <v>0.55000000000000004</v>
      </c>
      <c r="AJ330" s="83">
        <v>0.3</v>
      </c>
      <c r="AK330" s="83">
        <v>38</v>
      </c>
      <c r="AL330" s="83">
        <v>19</v>
      </c>
      <c r="AM330" s="83">
        <v>8</v>
      </c>
      <c r="AN330" s="83">
        <v>7016</v>
      </c>
      <c r="AO330" s="83">
        <v>10016</v>
      </c>
      <c r="AP330" s="85">
        <f t="shared" si="575"/>
        <v>0.7</v>
      </c>
      <c r="AQ330" s="85" t="str">
        <f t="shared" si="575"/>
        <v>Yes</v>
      </c>
      <c r="AR330" s="86">
        <v>0.3</v>
      </c>
      <c r="AS330" s="88">
        <v>0.35</v>
      </c>
      <c r="AT330" s="86">
        <v>0.2</v>
      </c>
      <c r="AU330" s="86">
        <v>0.2</v>
      </c>
      <c r="AV330" s="86">
        <v>0</v>
      </c>
      <c r="AW330" s="86">
        <v>0.1</v>
      </c>
      <c r="AX330" s="86">
        <v>0.1</v>
      </c>
      <c r="AY330" s="83" t="s">
        <v>116</v>
      </c>
      <c r="AZ330" s="83" t="s">
        <v>116</v>
      </c>
      <c r="BA330" s="83" t="s">
        <v>204</v>
      </c>
      <c r="BB330" s="85">
        <f t="shared" ref="BB330" si="606">BB329</f>
        <v>0</v>
      </c>
      <c r="BC330" s="83" t="s">
        <v>236</v>
      </c>
      <c r="BD330" s="84" t="str">
        <f t="shared" si="577"/>
        <v>T24-2019 IntWall 2x6 16oc R21</v>
      </c>
      <c r="BE330" s="83" t="s">
        <v>41</v>
      </c>
      <c r="BF330" s="83" t="s">
        <v>42</v>
      </c>
      <c r="BG330" s="83" t="s">
        <v>59</v>
      </c>
      <c r="BH330" s="83" t="s">
        <v>129</v>
      </c>
      <c r="BI330" s="83" t="s">
        <v>84</v>
      </c>
      <c r="BJ330" s="83" t="s">
        <v>157</v>
      </c>
      <c r="BK330" s="83" t="s">
        <v>87</v>
      </c>
      <c r="BL330" s="83" t="s">
        <v>160</v>
      </c>
      <c r="BM330" s="83" t="s">
        <v>141</v>
      </c>
      <c r="BN330" s="89">
        <v>3.3342140315042537</v>
      </c>
      <c r="BO330" s="86">
        <v>2</v>
      </c>
      <c r="BP330" s="90" t="s">
        <v>276</v>
      </c>
      <c r="BQ330" s="91" t="str">
        <f t="shared" si="578"/>
        <v>not compact</v>
      </c>
      <c r="BR330" s="91" t="str">
        <f t="shared" si="579"/>
        <v>Basic Credit</v>
      </c>
      <c r="BS330" s="84" t="str">
        <f t="shared" si="580"/>
        <v>Pipe Insulation, All Lines</v>
      </c>
      <c r="BT330" s="84" t="str">
        <f t="shared" si="580"/>
        <v>Standard</v>
      </c>
      <c r="BU330" s="85">
        <f t="shared" si="605"/>
        <v>-1</v>
      </c>
      <c r="BV330" s="88">
        <v>65</v>
      </c>
      <c r="BW330" s="88">
        <v>100</v>
      </c>
      <c r="BX330" s="88" t="s">
        <v>291</v>
      </c>
      <c r="BY330" s="88">
        <v>0.6</v>
      </c>
      <c r="BZ330" s="99">
        <v>0</v>
      </c>
      <c r="CA330" s="99">
        <v>0</v>
      </c>
      <c r="CB330" s="31" t="s">
        <v>0</v>
      </c>
      <c r="CG330" s="14"/>
      <c r="CI330" s="13"/>
      <c r="CK330" s="13"/>
      <c r="CM330" s="13"/>
    </row>
    <row r="331" spans="3:91" s="3" customFormat="1" x14ac:dyDescent="0.25">
      <c r="C331" s="3">
        <v>1</v>
      </c>
      <c r="D331" s="8">
        <v>2019</v>
      </c>
      <c r="E331" s="82" t="s">
        <v>219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26762</v>
      </c>
      <c r="L331" s="3">
        <v>4.7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0.1</v>
      </c>
      <c r="S331" s="3">
        <v>20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">
        <v>7</v>
      </c>
      <c r="Z331" s="27">
        <v>0.56000000000000005</v>
      </c>
      <c r="AA331" s="3" t="s">
        <v>303</v>
      </c>
      <c r="AB331" s="3">
        <v>8</v>
      </c>
      <c r="AC331" s="3">
        <v>6</v>
      </c>
      <c r="AD331" s="3">
        <v>7</v>
      </c>
      <c r="AE331" s="3">
        <v>15</v>
      </c>
      <c r="AF331" s="56">
        <v>5.0999999999999997E-2</v>
      </c>
      <c r="AG331" s="3">
        <v>0.4</v>
      </c>
      <c r="AH331" s="1">
        <v>0.5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8</v>
      </c>
      <c r="AN331" s="3">
        <v>0</v>
      </c>
      <c r="AO331" s="3">
        <v>5016</v>
      </c>
      <c r="AP331" s="27">
        <v>0.7</v>
      </c>
      <c r="AQ331" s="27" t="s">
        <v>292</v>
      </c>
      <c r="AR331" s="27">
        <v>0.3</v>
      </c>
      <c r="AS331" s="60">
        <v>0.35</v>
      </c>
      <c r="AT331" s="27">
        <v>0.2</v>
      </c>
      <c r="AU331" s="27">
        <v>0.2</v>
      </c>
      <c r="AV331" s="27">
        <v>0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27">
        <v>0</v>
      </c>
      <c r="BC331" s="65" t="s">
        <v>200</v>
      </c>
      <c r="BD331" s="3" t="s">
        <v>205</v>
      </c>
      <c r="BE331" s="3" t="s">
        <v>39</v>
      </c>
      <c r="BF331" s="3" t="s">
        <v>40</v>
      </c>
      <c r="BG331" s="3" t="s">
        <v>59</v>
      </c>
      <c r="BH331" s="3" t="s">
        <v>130</v>
      </c>
      <c r="BI331" s="3" t="s">
        <v>84</v>
      </c>
      <c r="BJ331" s="3" t="s">
        <v>157</v>
      </c>
      <c r="BK331" s="3" t="s">
        <v>87</v>
      </c>
      <c r="BL331" s="3" t="s">
        <v>160</v>
      </c>
      <c r="BM331" s="3" t="s">
        <v>141</v>
      </c>
      <c r="BN331" s="58">
        <v>3.5707316174882502</v>
      </c>
      <c r="BO331" s="27">
        <v>2</v>
      </c>
      <c r="BP331" s="69" t="s">
        <v>275</v>
      </c>
      <c r="BQ331" s="69" t="s">
        <v>268</v>
      </c>
      <c r="BR331" s="69" t="s">
        <v>269</v>
      </c>
      <c r="BS331" s="3" t="s">
        <v>185</v>
      </c>
      <c r="BT331" s="3" t="s">
        <v>184</v>
      </c>
      <c r="BU331" s="27">
        <v>-1</v>
      </c>
      <c r="BV331" s="60">
        <v>42</v>
      </c>
      <c r="BW331" s="60">
        <v>100</v>
      </c>
      <c r="BX331" s="60" t="s">
        <v>289</v>
      </c>
      <c r="BY331" s="60">
        <v>0.6</v>
      </c>
      <c r="BZ331" s="105">
        <v>0</v>
      </c>
      <c r="CA331" s="105">
        <v>0</v>
      </c>
      <c r="CB331" s="31" t="s">
        <v>0</v>
      </c>
      <c r="CC331" s="3" t="s">
        <v>280</v>
      </c>
      <c r="CG331" s="14"/>
      <c r="CI331" s="13"/>
      <c r="CK331" s="13"/>
      <c r="CM331" s="13"/>
    </row>
    <row r="332" spans="3:91" s="3" customFormat="1" x14ac:dyDescent="0.25">
      <c r="C332" s="3">
        <v>2</v>
      </c>
      <c r="D332" s="30">
        <f>D331</f>
        <v>2019</v>
      </c>
      <c r="E332" s="41" t="str">
        <f t="shared" si="574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30021</v>
      </c>
      <c r="L332" s="3">
        <v>5.3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7.0000000000000007E-2</v>
      </c>
      <c r="S332" s="3">
        <v>19</v>
      </c>
      <c r="T332" s="3">
        <v>350</v>
      </c>
      <c r="U332" s="3">
        <v>1</v>
      </c>
      <c r="V332" s="3">
        <v>0.57999999999999996</v>
      </c>
      <c r="W332" s="3">
        <v>0.45</v>
      </c>
      <c r="X332" s="3">
        <v>0.62</v>
      </c>
      <c r="Y332" s="30">
        <f>Y331</f>
        <v>7</v>
      </c>
      <c r="Z332" s="27">
        <v>0.47</v>
      </c>
      <c r="AA332" s="3" t="s">
        <v>315</v>
      </c>
      <c r="AB332" s="3">
        <v>8</v>
      </c>
      <c r="AC332" s="3">
        <v>6</v>
      </c>
      <c r="AD332" s="3">
        <v>7</v>
      </c>
      <c r="AE332" s="3">
        <v>15</v>
      </c>
      <c r="AF332" s="56">
        <v>5.0999999999999997E-2</v>
      </c>
      <c r="AG332" s="3">
        <v>0.4</v>
      </c>
      <c r="AH332" s="3">
        <v>0.35</v>
      </c>
      <c r="AI332" s="3">
        <v>0.55000000000000004</v>
      </c>
      <c r="AJ332" s="3">
        <v>0.3</v>
      </c>
      <c r="AK332" s="3">
        <v>38</v>
      </c>
      <c r="AL332" s="3">
        <v>19</v>
      </c>
      <c r="AM332" s="3">
        <v>8</v>
      </c>
      <c r="AN332" s="3">
        <v>0</v>
      </c>
      <c r="AO332" s="3">
        <v>5016</v>
      </c>
      <c r="AP332" s="41">
        <f>AP331</f>
        <v>0.7</v>
      </c>
      <c r="AQ332" s="41" t="str">
        <f>AQ331</f>
        <v>Yes</v>
      </c>
      <c r="AR332" s="27">
        <v>0.3</v>
      </c>
      <c r="AS332" s="27">
        <v>0.23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>BB331</f>
        <v>0</v>
      </c>
      <c r="BC332" s="3" t="s">
        <v>200</v>
      </c>
      <c r="BD332" s="30" t="str">
        <f>BD331</f>
        <v>T24-2019 IntWall 2x6 16oc R21</v>
      </c>
      <c r="BE332" s="3" t="s">
        <v>39</v>
      </c>
      <c r="BF332" s="3" t="s">
        <v>40</v>
      </c>
      <c r="BG332" s="96" t="s">
        <v>60</v>
      </c>
      <c r="BH332" s="3" t="s">
        <v>130</v>
      </c>
      <c r="BI332" s="3" t="s">
        <v>84</v>
      </c>
      <c r="BJ332" s="3" t="s">
        <v>157</v>
      </c>
      <c r="BK332" s="3" t="s">
        <v>87</v>
      </c>
      <c r="BL332" s="3" t="s">
        <v>160</v>
      </c>
      <c r="BM332" s="3" t="s">
        <v>141</v>
      </c>
      <c r="BN332" s="58">
        <v>3.5707316174882533</v>
      </c>
      <c r="BO332" s="27">
        <v>2</v>
      </c>
      <c r="BP332" s="69" t="s">
        <v>276</v>
      </c>
      <c r="BQ332" s="70" t="str">
        <f>BQ331</f>
        <v>not compact</v>
      </c>
      <c r="BR332" s="70" t="str">
        <f>BR331</f>
        <v>Basic Credit</v>
      </c>
      <c r="BS332" s="30" t="str">
        <f>BS331</f>
        <v>Pipe Insulation, All Lines</v>
      </c>
      <c r="BT332" s="30" t="str">
        <f>BT331</f>
        <v>Standard</v>
      </c>
      <c r="BU332" s="41">
        <f>BU331</f>
        <v>-1</v>
      </c>
      <c r="BV332" s="41">
        <v>0</v>
      </c>
      <c r="BW332" s="41">
        <v>0</v>
      </c>
      <c r="BX332" s="93" t="s">
        <v>290</v>
      </c>
      <c r="BY332" s="60">
        <v>0.6</v>
      </c>
      <c r="BZ332" s="98">
        <v>0</v>
      </c>
      <c r="CA332" s="98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3</v>
      </c>
      <c r="D333" s="30">
        <f t="shared" ref="D333:E346" si="607">D332</f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31137</v>
      </c>
      <c r="L333" s="3">
        <v>3.4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0.06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ref="Y333:Y346" si="608">Y332</f>
        <v>7</v>
      </c>
      <c r="Z333" s="27">
        <v>0.47</v>
      </c>
      <c r="AA333" s="3" t="s">
        <v>304</v>
      </c>
      <c r="AB333" s="3">
        <v>6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1">
        <v>0.5</v>
      </c>
      <c r="AI333" s="3">
        <v>0.55000000000000004</v>
      </c>
      <c r="AJ333" s="3">
        <v>0.3</v>
      </c>
      <c r="AK333" s="3">
        <v>30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09">AP332</f>
        <v>0.7</v>
      </c>
      <c r="AQ333" s="41" t="str">
        <f t="shared" si="609"/>
        <v>Yes</v>
      </c>
      <c r="AR333" s="27">
        <v>0.3</v>
      </c>
      <c r="AS333" s="60">
        <v>0.35</v>
      </c>
      <c r="AT333" s="27">
        <v>0.2</v>
      </c>
      <c r="AU333" s="27">
        <v>0.2</v>
      </c>
      <c r="AV333" s="2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41">
        <f t="shared" ref="BB333" si="610">BB332</f>
        <v>0</v>
      </c>
      <c r="BC333" s="3" t="s">
        <v>200</v>
      </c>
      <c r="BD333" s="30" t="str">
        <f t="shared" ref="BD333:BD346" si="611">BD332</f>
        <v>T24-2019 IntWall 2x6 16oc R21</v>
      </c>
      <c r="BE333" s="3" t="s">
        <v>39</v>
      </c>
      <c r="BF333" s="3" t="s">
        <v>40</v>
      </c>
      <c r="BG333" s="3" t="s">
        <v>60</v>
      </c>
      <c r="BH333" s="3" t="s">
        <v>130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8">
        <v>3.5707316174882533</v>
      </c>
      <c r="BO333" s="27">
        <v>1</v>
      </c>
      <c r="BP333" s="69" t="s">
        <v>275</v>
      </c>
      <c r="BQ333" s="70" t="str">
        <f t="shared" ref="BQ333:BQ346" si="612">BQ332</f>
        <v>not compact</v>
      </c>
      <c r="BR333" s="70" t="str">
        <f t="shared" ref="BR333:BR346" si="613">BR332</f>
        <v>Basic Credit</v>
      </c>
      <c r="BS333" s="30" t="str">
        <f t="shared" ref="BS333:BT346" si="614">BS332</f>
        <v>Pipe Insulation, All Lines</v>
      </c>
      <c r="BT333" s="30" t="str">
        <f t="shared" si="614"/>
        <v>Standard</v>
      </c>
      <c r="BU333" s="41">
        <f t="shared" ref="BU333" si="615">BU332</f>
        <v>-1</v>
      </c>
      <c r="BV333" s="41">
        <v>0</v>
      </c>
      <c r="BW333" s="41">
        <v>0</v>
      </c>
      <c r="BX333" s="93" t="s">
        <v>290</v>
      </c>
      <c r="BY333" s="60">
        <v>0.6</v>
      </c>
      <c r="BZ333" s="98">
        <v>0</v>
      </c>
      <c r="CA333" s="98">
        <v>0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4</v>
      </c>
      <c r="D334" s="30">
        <f t="shared" si="607"/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30935</v>
      </c>
      <c r="L334" s="3">
        <v>9.9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0.08</v>
      </c>
      <c r="S334" s="3">
        <v>19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0.45</v>
      </c>
      <c r="AA334" s="3" t="s">
        <v>316</v>
      </c>
      <c r="AB334" s="3">
        <v>8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16">AP333</f>
        <v>0.7</v>
      </c>
      <c r="AQ334" s="41" t="str">
        <f t="shared" si="616"/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9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96" t="s">
        <v>116</v>
      </c>
      <c r="BB334" s="41">
        <f t="shared" ref="BB334" si="617">BB333</f>
        <v>0</v>
      </c>
      <c r="BC334" s="3" t="s">
        <v>200</v>
      </c>
      <c r="BD334" s="30" t="str">
        <f t="shared" si="611"/>
        <v>T24-2019 IntWall 2x6 16oc R21</v>
      </c>
      <c r="BE334" s="3" t="s">
        <v>39</v>
      </c>
      <c r="BF334" s="3" t="s">
        <v>40</v>
      </c>
      <c r="BG334" s="96" t="s">
        <v>60</v>
      </c>
      <c r="BH334" s="3" t="s">
        <v>129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8">
        <v>3.5707316174882533</v>
      </c>
      <c r="BO334" s="27">
        <v>2</v>
      </c>
      <c r="BP334" s="69" t="s">
        <v>276</v>
      </c>
      <c r="BQ334" s="70" t="str">
        <f t="shared" si="612"/>
        <v>not compact</v>
      </c>
      <c r="BR334" s="70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18"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5</v>
      </c>
      <c r="D335" s="30">
        <f t="shared" si="607"/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33490</v>
      </c>
      <c r="L335" s="3">
        <v>2.7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0.05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0.51</v>
      </c>
      <c r="AA335" s="3" t="s">
        <v>317</v>
      </c>
      <c r="AB335" s="3">
        <v>6</v>
      </c>
      <c r="AC335" s="3">
        <v>6</v>
      </c>
      <c r="AD335" s="3">
        <v>7</v>
      </c>
      <c r="AE335" s="3">
        <v>15</v>
      </c>
      <c r="AF335" s="56">
        <v>5.0999999999999997E-2</v>
      </c>
      <c r="AG335" s="3">
        <v>0.4</v>
      </c>
      <c r="AH335" s="1">
        <v>0.5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19">AP334</f>
        <v>0.7</v>
      </c>
      <c r="AQ335" s="41" t="str">
        <f t="shared" si="619"/>
        <v>Yes</v>
      </c>
      <c r="AR335" s="27">
        <v>0.3</v>
      </c>
      <c r="AS335" s="60">
        <v>0.35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20">BB334</f>
        <v>0</v>
      </c>
      <c r="BC335" s="3" t="s">
        <v>200</v>
      </c>
      <c r="BD335" s="30" t="str">
        <f t="shared" si="611"/>
        <v>T24-2019 IntWall 2x6 16oc R21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3.5707316174882533</v>
      </c>
      <c r="BO335" s="27">
        <v>1</v>
      </c>
      <c r="BP335" s="69" t="s">
        <v>275</v>
      </c>
      <c r="BQ335" s="70" t="str">
        <f t="shared" si="612"/>
        <v>not compact</v>
      </c>
      <c r="BR335" s="70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21">BU334</f>
        <v>-1</v>
      </c>
      <c r="BV335" s="41">
        <v>0</v>
      </c>
      <c r="BW335" s="41">
        <v>0</v>
      </c>
      <c r="BX335" s="93" t="s">
        <v>290</v>
      </c>
      <c r="BY335" s="60">
        <v>0.6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6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30081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0.03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0.36</v>
      </c>
      <c r="AA336" s="3" t="s">
        <v>318</v>
      </c>
      <c r="AB336" s="3">
        <v>6</v>
      </c>
      <c r="AC336" s="3">
        <v>6</v>
      </c>
      <c r="AD336" s="3">
        <v>7</v>
      </c>
      <c r="AE336" s="3">
        <v>15</v>
      </c>
      <c r="AF336" s="3">
        <v>6.5000000000000002E-2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30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22">AP335</f>
        <v>0.7</v>
      </c>
      <c r="AQ336" s="41" t="str">
        <f t="shared" si="622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2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3" t="s">
        <v>116</v>
      </c>
      <c r="BB336" s="41">
        <f t="shared" ref="BB336" si="623">BB335</f>
        <v>0</v>
      </c>
      <c r="BC336" s="3" t="s">
        <v>127</v>
      </c>
      <c r="BD336" s="57" t="s">
        <v>128</v>
      </c>
      <c r="BE336" s="3" t="s">
        <v>39</v>
      </c>
      <c r="BF336" s="3" t="s">
        <v>40</v>
      </c>
      <c r="BG336" s="3" t="s">
        <v>60</v>
      </c>
      <c r="BH336" s="3" t="s">
        <v>130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3.3342140315042537</v>
      </c>
      <c r="BO336" s="27">
        <v>1</v>
      </c>
      <c r="BP336" s="69" t="s">
        <v>276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24">BU335</f>
        <v>-1</v>
      </c>
      <c r="BV336" s="41">
        <v>0</v>
      </c>
      <c r="BW336" s="41">
        <v>0</v>
      </c>
      <c r="BX336" s="93" t="s">
        <v>290</v>
      </c>
      <c r="BY336" s="60">
        <v>0.7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7</v>
      </c>
      <c r="D337" s="30">
        <f t="shared" si="607"/>
        <v>2019</v>
      </c>
      <c r="E337" s="41" t="str">
        <f t="shared" si="607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30701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0.02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0.38</v>
      </c>
      <c r="AA337" s="3" t="s">
        <v>305</v>
      </c>
      <c r="AB337" s="3">
        <v>6</v>
      </c>
      <c r="AC337" s="3">
        <v>6</v>
      </c>
      <c r="AD337" s="3">
        <v>7</v>
      </c>
      <c r="AE337" s="3">
        <v>15</v>
      </c>
      <c r="AF337" s="3">
        <v>6.5000000000000002E-2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30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" si="625">AP336</f>
        <v>0.7</v>
      </c>
      <c r="AQ337" s="60" t="s">
        <v>293</v>
      </c>
      <c r="AR337" s="27">
        <v>0.3</v>
      </c>
      <c r="AS337" s="27">
        <v>0.23</v>
      </c>
      <c r="AT337" s="27">
        <v>0.2</v>
      </c>
      <c r="AU337" s="27">
        <v>0.2</v>
      </c>
      <c r="AV337" s="2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3" t="s">
        <v>116</v>
      </c>
      <c r="BB337" s="41">
        <f t="shared" ref="BB337" si="626">BB336</f>
        <v>0</v>
      </c>
      <c r="BC337" s="3" t="s">
        <v>127</v>
      </c>
      <c r="BD337" s="57" t="s">
        <v>128</v>
      </c>
      <c r="BE337" s="3" t="s">
        <v>39</v>
      </c>
      <c r="BF337" s="3" t="s">
        <v>40</v>
      </c>
      <c r="BG337" s="3" t="s">
        <v>60</v>
      </c>
      <c r="BH337" s="3" t="s">
        <v>130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3.5000927873195309</v>
      </c>
      <c r="BO337" s="27">
        <v>1</v>
      </c>
      <c r="BP337" s="69" t="s">
        <v>276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27">BU336</f>
        <v>-1</v>
      </c>
      <c r="BV337" s="41">
        <v>0</v>
      </c>
      <c r="BW337" s="41">
        <v>0</v>
      </c>
      <c r="BX337" s="93" t="s">
        <v>290</v>
      </c>
      <c r="BY337" s="60">
        <v>0.7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8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29254</v>
      </c>
      <c r="L338" s="3">
        <v>9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0.06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0.34</v>
      </c>
      <c r="AA338" s="3" t="s">
        <v>319</v>
      </c>
      <c r="AB338" s="3">
        <v>8</v>
      </c>
      <c r="AC338" s="3">
        <v>6</v>
      </c>
      <c r="AD338" s="3">
        <v>7</v>
      </c>
      <c r="AE338" s="3">
        <v>15</v>
      </c>
      <c r="AF338" s="56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" si="628">AP337</f>
        <v>0.7</v>
      </c>
      <c r="AQ338" s="27" t="s">
        <v>292</v>
      </c>
      <c r="AR338" s="27">
        <v>0.3</v>
      </c>
      <c r="AS338" s="27">
        <v>0.23</v>
      </c>
      <c r="AT338" s="27">
        <v>0.2</v>
      </c>
      <c r="AU338" s="27">
        <v>0.2</v>
      </c>
      <c r="AV338" s="9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96" t="s">
        <v>116</v>
      </c>
      <c r="BB338" s="41">
        <f t="shared" ref="BB338" si="629">BB337</f>
        <v>0</v>
      </c>
      <c r="BC338" s="3" t="s">
        <v>200</v>
      </c>
      <c r="BD338" s="3" t="s">
        <v>205</v>
      </c>
      <c r="BE338" s="3" t="s">
        <v>39</v>
      </c>
      <c r="BF338" s="3" t="s">
        <v>40</v>
      </c>
      <c r="BG338" s="96" t="s">
        <v>60</v>
      </c>
      <c r="BH338" s="3" t="s">
        <v>129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3.3342140315042537</v>
      </c>
      <c r="BO338" s="27">
        <v>2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30">BU337</f>
        <v>-1</v>
      </c>
      <c r="BV338" s="41">
        <v>0</v>
      </c>
      <c r="BW338" s="41">
        <v>0</v>
      </c>
      <c r="BX338" s="93" t="s">
        <v>290</v>
      </c>
      <c r="BY338" s="60">
        <v>0.7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9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29889</v>
      </c>
      <c r="L339" s="3">
        <v>9.8000000000000007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7.0000000000000007E-2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0.39</v>
      </c>
      <c r="AA339" s="3" t="s">
        <v>307</v>
      </c>
      <c r="AB339" s="3">
        <v>8</v>
      </c>
      <c r="AC339" s="3">
        <v>6</v>
      </c>
      <c r="AD339" s="3">
        <v>7</v>
      </c>
      <c r="AE339" s="3">
        <v>15</v>
      </c>
      <c r="AF339" s="56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:AQ339" si="631">AP338</f>
        <v>0.7</v>
      </c>
      <c r="AQ339" s="41" t="str">
        <f t="shared" si="631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7">
        <v>1</v>
      </c>
      <c r="AW339" s="27">
        <v>0.1</v>
      </c>
      <c r="AX339" s="27">
        <v>0.1</v>
      </c>
      <c r="AY339" s="3" t="s">
        <v>116</v>
      </c>
      <c r="AZ339" s="3" t="s">
        <v>116</v>
      </c>
      <c r="BA339" s="96" t="s">
        <v>116</v>
      </c>
      <c r="BB339" s="41">
        <f t="shared" ref="BB339" si="632">BB338</f>
        <v>0</v>
      </c>
      <c r="BC339" s="3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96" t="s">
        <v>60</v>
      </c>
      <c r="BH339" s="3" t="s">
        <v>129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3.3342140315042537</v>
      </c>
      <c r="BO339" s="27">
        <v>2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33">BU338</f>
        <v>-1</v>
      </c>
      <c r="BV339" s="41">
        <v>0</v>
      </c>
      <c r="BW339" s="41">
        <v>0</v>
      </c>
      <c r="BX339" s="93" t="s">
        <v>290</v>
      </c>
      <c r="BY339" s="60">
        <v>0.6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10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30200</v>
      </c>
      <c r="L340" s="3">
        <v>9.1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0.06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0.42</v>
      </c>
      <c r="AA340" s="3" t="s">
        <v>320</v>
      </c>
      <c r="AB340" s="3">
        <v>8</v>
      </c>
      <c r="AC340" s="3">
        <v>6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0</v>
      </c>
      <c r="AN340" s="3">
        <v>0</v>
      </c>
      <c r="AO340" s="3">
        <v>5016</v>
      </c>
      <c r="AP340" s="41">
        <f t="shared" ref="AP340:AQ340" si="634">AP339</f>
        <v>0.7</v>
      </c>
      <c r="AQ340" s="41" t="str">
        <f t="shared" si="634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0.2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35">BB339</f>
        <v>0</v>
      </c>
      <c r="BC340" s="3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96" t="s">
        <v>60</v>
      </c>
      <c r="BH340" s="3" t="s">
        <v>129</v>
      </c>
      <c r="BI340" s="3" t="s">
        <v>84</v>
      </c>
      <c r="BJ340" s="3" t="s">
        <v>158</v>
      </c>
      <c r="BK340" s="3" t="s">
        <v>87</v>
      </c>
      <c r="BL340" s="3" t="s">
        <v>161</v>
      </c>
      <c r="BM340" s="3" t="s">
        <v>141</v>
      </c>
      <c r="BN340" s="58">
        <v>3.3342140315042537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6">BU339</f>
        <v>-1</v>
      </c>
      <c r="BV340" s="41">
        <v>0</v>
      </c>
      <c r="BW340" s="41">
        <v>0</v>
      </c>
      <c r="BX340" s="93" t="s">
        <v>290</v>
      </c>
      <c r="BY340" s="60">
        <v>0.6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11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29693</v>
      </c>
      <c r="L341" s="3">
        <v>8.1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0.08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0.45</v>
      </c>
      <c r="AA341" s="3" t="s">
        <v>321</v>
      </c>
      <c r="AB341" s="3">
        <v>8</v>
      </c>
      <c r="AC341" s="3">
        <v>8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8</v>
      </c>
      <c r="AN341" s="3">
        <v>0</v>
      </c>
      <c r="AO341" s="3">
        <v>5016</v>
      </c>
      <c r="AP341" s="41">
        <f t="shared" ref="AP341:AQ341" si="637">AP340</f>
        <v>0.7</v>
      </c>
      <c r="AQ341" s="41" t="str">
        <f t="shared" si="637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38">BB340</f>
        <v>0</v>
      </c>
      <c r="BC341" s="56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157</v>
      </c>
      <c r="BK341" s="3" t="s">
        <v>87</v>
      </c>
      <c r="BL341" s="3" t="s">
        <v>160</v>
      </c>
      <c r="BM341" s="3" t="s">
        <v>141</v>
      </c>
      <c r="BN341" s="58">
        <v>3.5707316174882533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39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12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29328</v>
      </c>
      <c r="L342" s="3">
        <v>9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0.09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0.46</v>
      </c>
      <c r="AA342" s="3" t="s">
        <v>322</v>
      </c>
      <c r="AB342" s="3">
        <v>8</v>
      </c>
      <c r="AC342" s="3">
        <v>6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4</v>
      </c>
      <c r="AN342" s="3">
        <v>0</v>
      </c>
      <c r="AO342" s="3">
        <v>5016</v>
      </c>
      <c r="AP342" s="41">
        <f t="shared" ref="AP342:AQ342" si="640">AP341</f>
        <v>0.7</v>
      </c>
      <c r="AQ342" s="41" t="str">
        <f t="shared" si="640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0.1</v>
      </c>
      <c r="AY342" s="3" t="s">
        <v>116</v>
      </c>
      <c r="AZ342" s="3" t="s">
        <v>116</v>
      </c>
      <c r="BA342" s="96" t="s">
        <v>116</v>
      </c>
      <c r="BB342" s="41">
        <f t="shared" ref="BB342" si="641">BB341</f>
        <v>0</v>
      </c>
      <c r="BC342" s="65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159</v>
      </c>
      <c r="BK342" s="3" t="s">
        <v>87</v>
      </c>
      <c r="BL342" s="3" t="s">
        <v>162</v>
      </c>
      <c r="BM342" s="3" t="s">
        <v>141</v>
      </c>
      <c r="BN342" s="58">
        <v>3.5707316174882533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42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13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29553</v>
      </c>
      <c r="L343" s="3">
        <v>8.6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0.42</v>
      </c>
      <c r="AA343" s="3" t="s">
        <v>323</v>
      </c>
      <c r="AB343" s="3">
        <v>8</v>
      </c>
      <c r="AC343" s="3">
        <v>6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43">AP342</f>
        <v>0.7</v>
      </c>
      <c r="AQ343" s="41" t="str">
        <f t="shared" si="643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0.63</v>
      </c>
      <c r="AY343" s="3" t="s">
        <v>116</v>
      </c>
      <c r="AZ343" s="3" t="s">
        <v>116</v>
      </c>
      <c r="BA343" s="96" t="s">
        <v>116</v>
      </c>
      <c r="BB343" s="41">
        <f t="shared" ref="BB343" si="644">BB342</f>
        <v>0</v>
      </c>
      <c r="BC343" s="65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8">
        <v>3.5707316174882533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45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14</v>
      </c>
      <c r="D344" s="30">
        <f t="shared" si="607"/>
        <v>2019</v>
      </c>
      <c r="E344" s="41" t="str">
        <f t="shared" si="607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31651</v>
      </c>
      <c r="L344" s="3">
        <v>7.7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0.08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0.5</v>
      </c>
      <c r="AA344" s="3" t="s">
        <v>324</v>
      </c>
      <c r="AB344" s="3">
        <v>8</v>
      </c>
      <c r="AC344" s="3">
        <v>8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8</v>
      </c>
      <c r="AN344" s="3">
        <v>0</v>
      </c>
      <c r="AO344" s="3">
        <v>5016</v>
      </c>
      <c r="AP344" s="41">
        <f t="shared" ref="AP344:AQ344" si="646">AP343</f>
        <v>0.7</v>
      </c>
      <c r="AQ344" s="41" t="str">
        <f t="shared" si="646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0.1</v>
      </c>
      <c r="AY344" s="3" t="s">
        <v>116</v>
      </c>
      <c r="AZ344" s="3" t="s">
        <v>116</v>
      </c>
      <c r="BA344" s="96" t="s">
        <v>116</v>
      </c>
      <c r="BB344" s="41">
        <f t="shared" ref="BB344" si="647">BB343</f>
        <v>0</v>
      </c>
      <c r="BC344" s="65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157</v>
      </c>
      <c r="BK344" s="3" t="s">
        <v>87</v>
      </c>
      <c r="BL344" s="3" t="s">
        <v>160</v>
      </c>
      <c r="BM344" s="3" t="s">
        <v>141</v>
      </c>
      <c r="BN344" s="58">
        <v>3.3342140315042537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" si="648">BU343</f>
        <v>-1</v>
      </c>
      <c r="BV344" s="41">
        <v>0</v>
      </c>
      <c r="BW344" s="41">
        <v>0</v>
      </c>
      <c r="BX344" s="93" t="s">
        <v>290</v>
      </c>
      <c r="BY344" s="60">
        <v>0.6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15</v>
      </c>
      <c r="D345" s="30">
        <f t="shared" si="607"/>
        <v>2019</v>
      </c>
      <c r="E345" s="41" t="str">
        <f t="shared" si="607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29177</v>
      </c>
      <c r="L345" s="3">
        <v>7.1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0.06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0.45</v>
      </c>
      <c r="AA345" s="3" t="s">
        <v>306</v>
      </c>
      <c r="AB345" s="3">
        <v>8</v>
      </c>
      <c r="AC345" s="3">
        <v>8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4</v>
      </c>
      <c r="AN345" s="3">
        <v>0</v>
      </c>
      <c r="AO345" s="3">
        <v>5016</v>
      </c>
      <c r="AP345" s="41">
        <f t="shared" ref="AP345:AQ345" si="649">AP344</f>
        <v>0.7</v>
      </c>
      <c r="AQ345" s="41" t="str">
        <f t="shared" si="649"/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97">
        <v>1</v>
      </c>
      <c r="AW345" s="27">
        <v>0.2</v>
      </c>
      <c r="AX345" s="27">
        <v>0.63</v>
      </c>
      <c r="AY345" s="3" t="s">
        <v>116</v>
      </c>
      <c r="AZ345" s="3" t="s">
        <v>116</v>
      </c>
      <c r="BA345" s="96" t="s">
        <v>116</v>
      </c>
      <c r="BB345" s="41">
        <f t="shared" ref="BB345" si="650">BB344</f>
        <v>0</v>
      </c>
      <c r="BC345" s="56" t="s">
        <v>200</v>
      </c>
      <c r="BD345" s="30" t="str">
        <f t="shared" si="611"/>
        <v>T24-2019 IntWall 2x6 16oc R21</v>
      </c>
      <c r="BE345" s="3" t="s">
        <v>39</v>
      </c>
      <c r="BF345" s="3" t="s">
        <v>40</v>
      </c>
      <c r="BG345" s="3" t="s">
        <v>59</v>
      </c>
      <c r="BH345" s="3" t="s">
        <v>129</v>
      </c>
      <c r="BI345" s="3" t="s">
        <v>84</v>
      </c>
      <c r="BJ345" s="3" t="s">
        <v>159</v>
      </c>
      <c r="BK345" s="3" t="s">
        <v>87</v>
      </c>
      <c r="BL345" s="3" t="s">
        <v>162</v>
      </c>
      <c r="BM345" s="3" t="s">
        <v>141</v>
      </c>
      <c r="BN345" s="58">
        <v>3.3342140315042537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ref="BU345:BU346" si="651">BU344</f>
        <v>-1</v>
      </c>
      <c r="BV345" s="41">
        <v>0</v>
      </c>
      <c r="BW345" s="41">
        <v>0</v>
      </c>
      <c r="BX345" s="93" t="s">
        <v>290</v>
      </c>
      <c r="BY345" s="60">
        <v>0.7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3" customFormat="1" x14ac:dyDescent="0.25">
      <c r="C346" s="3">
        <v>16</v>
      </c>
      <c r="D346" s="30">
        <f t="shared" si="607"/>
        <v>2019</v>
      </c>
      <c r="E346" s="41" t="str">
        <f t="shared" si="607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30930</v>
      </c>
      <c r="L346" s="3">
        <v>7.4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0.08</v>
      </c>
      <c r="S346" s="3">
        <v>20</v>
      </c>
      <c r="T346" s="3">
        <v>350</v>
      </c>
      <c r="U346" s="3">
        <v>0</v>
      </c>
      <c r="V346" s="3">
        <v>0.57999999999999996</v>
      </c>
      <c r="W346" s="3">
        <v>0.45</v>
      </c>
      <c r="X346" s="3">
        <v>0.62</v>
      </c>
      <c r="Y346" s="30">
        <f t="shared" si="608"/>
        <v>7</v>
      </c>
      <c r="Z346" s="27">
        <v>0.44</v>
      </c>
      <c r="AA346" s="3" t="s">
        <v>325</v>
      </c>
      <c r="AB346" s="3">
        <v>8</v>
      </c>
      <c r="AC346" s="3">
        <v>8</v>
      </c>
      <c r="AD346" s="3">
        <v>7</v>
      </c>
      <c r="AE346" s="3">
        <v>15</v>
      </c>
      <c r="AF346" s="56">
        <v>5.0999999999999997E-2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8</v>
      </c>
      <c r="AN346" s="3">
        <v>7016</v>
      </c>
      <c r="AO346" s="3">
        <v>10016</v>
      </c>
      <c r="AP346" s="41">
        <f t="shared" ref="AP346:AQ346" si="652">AP345</f>
        <v>0.7</v>
      </c>
      <c r="AQ346" s="41" t="str">
        <f t="shared" si="652"/>
        <v>Yes</v>
      </c>
      <c r="AR346" s="27">
        <v>0.3</v>
      </c>
      <c r="AS346" s="60">
        <v>0.35</v>
      </c>
      <c r="AT346" s="27">
        <v>0.2</v>
      </c>
      <c r="AU346" s="27">
        <v>0.2</v>
      </c>
      <c r="AV346" s="27">
        <v>0</v>
      </c>
      <c r="AW346" s="27">
        <v>0.1</v>
      </c>
      <c r="AX346" s="27">
        <v>0.1</v>
      </c>
      <c r="AY346" s="3" t="s">
        <v>116</v>
      </c>
      <c r="AZ346" s="3" t="s">
        <v>116</v>
      </c>
      <c r="BA346" s="96" t="s">
        <v>116</v>
      </c>
      <c r="BB346" s="41">
        <f t="shared" ref="BB346" si="653">BB345</f>
        <v>0</v>
      </c>
      <c r="BC346" s="56" t="s">
        <v>200</v>
      </c>
      <c r="BD346" s="30" t="str">
        <f t="shared" si="611"/>
        <v>T24-2019 IntWall 2x6 16oc R21</v>
      </c>
      <c r="BE346" s="3" t="s">
        <v>41</v>
      </c>
      <c r="BF346" s="3" t="s">
        <v>42</v>
      </c>
      <c r="BG346" s="3" t="s">
        <v>59</v>
      </c>
      <c r="BH346" s="3" t="s">
        <v>129</v>
      </c>
      <c r="BI346" s="3" t="s">
        <v>84</v>
      </c>
      <c r="BJ346" s="3" t="s">
        <v>157</v>
      </c>
      <c r="BK346" s="3" t="s">
        <v>87</v>
      </c>
      <c r="BL346" s="3" t="s">
        <v>160</v>
      </c>
      <c r="BM346" s="3" t="s">
        <v>141</v>
      </c>
      <c r="BN346" s="58">
        <v>3.3342140315042537</v>
      </c>
      <c r="BO346" s="27">
        <v>2</v>
      </c>
      <c r="BP346" s="69" t="s">
        <v>276</v>
      </c>
      <c r="BQ346" s="70" t="str">
        <f t="shared" si="612"/>
        <v>not compact</v>
      </c>
      <c r="BR346" s="70" t="str">
        <f t="shared" si="613"/>
        <v>Basic Credit</v>
      </c>
      <c r="BS346" s="30" t="str">
        <f t="shared" si="614"/>
        <v>Pipe Insulation, All Lines</v>
      </c>
      <c r="BT346" s="30" t="str">
        <f t="shared" si="614"/>
        <v>Standard</v>
      </c>
      <c r="BU346" s="41">
        <f t="shared" si="651"/>
        <v>-1</v>
      </c>
      <c r="BV346" s="60">
        <v>65</v>
      </c>
      <c r="BW346" s="60">
        <v>100</v>
      </c>
      <c r="BX346" s="60" t="s">
        <v>291</v>
      </c>
      <c r="BY346" s="60">
        <v>0.6</v>
      </c>
      <c r="BZ346" s="98">
        <v>0</v>
      </c>
      <c r="CA346" s="98">
        <v>0</v>
      </c>
      <c r="CB346" s="31" t="s">
        <v>0</v>
      </c>
      <c r="CG346" s="14"/>
      <c r="CI346" s="13"/>
      <c r="CK346" s="13"/>
      <c r="CM346" s="13"/>
    </row>
    <row r="347" spans="1:162" s="2" customFormat="1" x14ac:dyDescent="0.25">
      <c r="A347" s="8" t="s">
        <v>309</v>
      </c>
      <c r="B347" s="8"/>
      <c r="C347" s="8" t="s">
        <v>27</v>
      </c>
      <c r="D347" s="8" t="s">
        <v>51</v>
      </c>
      <c r="E347" s="8" t="str">
        <f>E314</f>
        <v>BldgType</v>
      </c>
      <c r="F347" s="8" t="s">
        <v>28</v>
      </c>
      <c r="G347" s="8" t="s">
        <v>92</v>
      </c>
      <c r="H347" s="8" t="s">
        <v>252</v>
      </c>
      <c r="I347" s="8" t="s">
        <v>151</v>
      </c>
      <c r="J347" s="8" t="s">
        <v>152</v>
      </c>
      <c r="K347" s="8" t="s">
        <v>29</v>
      </c>
      <c r="L347" s="8" t="str">
        <f>L314</f>
        <v>PVMax</v>
      </c>
      <c r="M347" s="8" t="s">
        <v>348</v>
      </c>
      <c r="N347" s="8" t="s">
        <v>349</v>
      </c>
      <c r="O347" s="8" t="s">
        <v>350</v>
      </c>
      <c r="P347" s="8" t="s">
        <v>351</v>
      </c>
      <c r="Q347" s="8" t="s">
        <v>352</v>
      </c>
      <c r="R347" s="8" t="s">
        <v>242</v>
      </c>
      <c r="S347" s="8" t="s">
        <v>240</v>
      </c>
      <c r="T347" s="8" t="s">
        <v>108</v>
      </c>
      <c r="U347" s="8" t="s">
        <v>110</v>
      </c>
      <c r="V347" s="8" t="s">
        <v>109</v>
      </c>
      <c r="W347" s="8" t="s">
        <v>251</v>
      </c>
      <c r="X347" s="8" t="s">
        <v>314</v>
      </c>
      <c r="Y347" s="8" t="str">
        <f>Y314</f>
        <v>ACH50</v>
      </c>
      <c r="Z347" s="46" t="s">
        <v>193</v>
      </c>
      <c r="AA347" s="46" t="str">
        <f>AA314</f>
        <v>wsfStationName</v>
      </c>
      <c r="AB347" s="8" t="s">
        <v>90</v>
      </c>
      <c r="AC347" s="8" t="str">
        <f>AC314</f>
        <v>AltDuctRval</v>
      </c>
      <c r="AD347" s="8" t="s">
        <v>106</v>
      </c>
      <c r="AE347" s="8" t="s">
        <v>107</v>
      </c>
      <c r="AF347" s="8" t="s">
        <v>91</v>
      </c>
      <c r="AG347" s="8" t="s">
        <v>30</v>
      </c>
      <c r="AH347" s="8" t="s">
        <v>31</v>
      </c>
      <c r="AI347" s="8" t="s">
        <v>32</v>
      </c>
      <c r="AJ347" s="8" t="s">
        <v>33</v>
      </c>
      <c r="AK347" s="8" t="s">
        <v>34</v>
      </c>
      <c r="AL347" s="8" t="s">
        <v>35</v>
      </c>
      <c r="AM347" s="8" t="s">
        <v>36</v>
      </c>
      <c r="AN347" s="8" t="s">
        <v>55</v>
      </c>
      <c r="AO347" s="8" t="s">
        <v>97</v>
      </c>
      <c r="AP347" s="8" t="s">
        <v>189</v>
      </c>
      <c r="AQ347" s="46" t="s">
        <v>198</v>
      </c>
      <c r="AR347" s="8" t="s">
        <v>72</v>
      </c>
      <c r="AS347" s="8" t="s">
        <v>73</v>
      </c>
      <c r="AT347" s="8" t="s">
        <v>154</v>
      </c>
      <c r="AU347" s="8" t="s">
        <v>180</v>
      </c>
      <c r="AV347" s="8" t="s">
        <v>89</v>
      </c>
      <c r="AW347" s="8" t="s">
        <v>100</v>
      </c>
      <c r="AX347" s="8" t="s">
        <v>101</v>
      </c>
      <c r="AY347" s="9" t="s">
        <v>115</v>
      </c>
      <c r="AZ347" s="9" t="s">
        <v>338</v>
      </c>
      <c r="BA347" s="9" t="str">
        <f>BA314</f>
        <v>RoofBelowDeckIns</v>
      </c>
      <c r="BB347" s="54" t="str">
        <f>BB314</f>
        <v>RoofCavInsOverFrm</v>
      </c>
      <c r="BC347" s="8" t="s">
        <v>52</v>
      </c>
      <c r="BD347" s="8" t="s">
        <v>120</v>
      </c>
      <c r="BE347" s="8" t="s">
        <v>37</v>
      </c>
      <c r="BF347" s="8" t="s">
        <v>38</v>
      </c>
      <c r="BG347" s="8" t="s">
        <v>53</v>
      </c>
      <c r="BH347" s="8" t="s">
        <v>54</v>
      </c>
      <c r="BI347" s="8" t="s">
        <v>83</v>
      </c>
      <c r="BJ347" s="8" t="s">
        <v>155</v>
      </c>
      <c r="BK347" s="8" t="s">
        <v>86</v>
      </c>
      <c r="BL347" s="8" t="s">
        <v>156</v>
      </c>
      <c r="BM347" s="8" t="s">
        <v>142</v>
      </c>
      <c r="BN347" s="10" t="s">
        <v>211</v>
      </c>
      <c r="BO347" s="8" t="str">
        <f>BO281</f>
        <v>MinZNETier</v>
      </c>
      <c r="BP347" s="78" t="s">
        <v>274</v>
      </c>
      <c r="BQ347" s="8" t="str">
        <f>BQ314</f>
        <v>DHWCompactDistrib</v>
      </c>
      <c r="BR347" s="102" t="str">
        <f>BR314</f>
        <v>ElecDHWCompactDistrib</v>
      </c>
      <c r="BS347" s="8" t="s">
        <v>182</v>
      </c>
      <c r="BT347" s="8" t="s">
        <v>255</v>
      </c>
      <c r="BU347" s="8" t="s">
        <v>258</v>
      </c>
      <c r="BV347" s="8" t="s">
        <v>260</v>
      </c>
      <c r="BW347" s="8" t="s">
        <v>286</v>
      </c>
      <c r="BX347" s="8" t="s">
        <v>287</v>
      </c>
      <c r="BY347" s="8" t="s">
        <v>288</v>
      </c>
      <c r="BZ347" s="8" t="s">
        <v>360</v>
      </c>
      <c r="CA347" s="8" t="s">
        <v>365</v>
      </c>
      <c r="CB347" s="31" t="s">
        <v>0</v>
      </c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</row>
    <row r="348" spans="1:162" s="3" customFormat="1" x14ac:dyDescent="0.25">
      <c r="C348" s="3">
        <v>1</v>
      </c>
      <c r="D348" s="8">
        <v>2022</v>
      </c>
      <c r="E348" s="46" t="s">
        <v>221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26762</v>
      </c>
      <c r="L348" s="3">
        <v>8.9</v>
      </c>
      <c r="M348" s="27">
        <v>0.79300000000000004</v>
      </c>
      <c r="N348" s="27">
        <v>1.27</v>
      </c>
      <c r="O348" s="27">
        <v>0</v>
      </c>
      <c r="P348" s="27">
        <v>0</v>
      </c>
      <c r="Q348" s="27">
        <v>0</v>
      </c>
      <c r="R348" s="3">
        <v>0.13</v>
      </c>
      <c r="S348" s="3">
        <v>20</v>
      </c>
      <c r="T348" s="3">
        <v>350</v>
      </c>
      <c r="U348" s="3">
        <v>0</v>
      </c>
      <c r="V348" s="3">
        <v>0.45</v>
      </c>
      <c r="W348" s="3">
        <v>0.45</v>
      </c>
      <c r="X348" s="3">
        <v>0.62</v>
      </c>
      <c r="Y348" s="3">
        <v>5</v>
      </c>
      <c r="Z348" s="27">
        <v>0.56000000000000005</v>
      </c>
      <c r="AA348" s="3" t="s">
        <v>303</v>
      </c>
      <c r="AB348" s="3">
        <v>8</v>
      </c>
      <c r="AC348" s="3">
        <v>8</v>
      </c>
      <c r="AD348" s="3">
        <v>7</v>
      </c>
      <c r="AE348" s="3">
        <v>10</v>
      </c>
      <c r="AF348" s="56">
        <v>4.8000000000000001E-2</v>
      </c>
      <c r="AG348" s="3">
        <v>0.4</v>
      </c>
      <c r="AH348" s="1">
        <v>0.5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0</v>
      </c>
      <c r="AO348" s="3">
        <v>5016</v>
      </c>
      <c r="AP348" s="27">
        <v>0.7</v>
      </c>
      <c r="AQ348" s="27" t="s">
        <v>292</v>
      </c>
      <c r="AR348" s="27">
        <v>0.3</v>
      </c>
      <c r="AS348" s="60">
        <v>0.35</v>
      </c>
      <c r="AT348" s="27">
        <v>0.2</v>
      </c>
      <c r="AU348" s="27">
        <v>0.2</v>
      </c>
      <c r="AV348" s="27">
        <v>0</v>
      </c>
      <c r="AW348" s="27">
        <v>0.1</v>
      </c>
      <c r="AX348" s="27">
        <v>0.1</v>
      </c>
      <c r="AY348" s="3" t="s">
        <v>116</v>
      </c>
      <c r="AZ348" s="96" t="s">
        <v>341</v>
      </c>
      <c r="BA348" s="3" t="s">
        <v>116</v>
      </c>
      <c r="BB348" s="27">
        <v>0</v>
      </c>
      <c r="BC348" s="3" t="s">
        <v>236</v>
      </c>
      <c r="BD348" s="3" t="s">
        <v>205</v>
      </c>
      <c r="BE348" s="3" t="s">
        <v>39</v>
      </c>
      <c r="BF348" s="3" t="s">
        <v>40</v>
      </c>
      <c r="BG348" s="3" t="s">
        <v>59</v>
      </c>
      <c r="BH348" s="3" t="s">
        <v>130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19">
        <v>0</v>
      </c>
      <c r="BO348" s="27">
        <v>2</v>
      </c>
      <c r="BP348" s="103" t="s">
        <v>276</v>
      </c>
      <c r="BQ348" s="69" t="s">
        <v>268</v>
      </c>
      <c r="BR348" s="80" t="s">
        <v>268</v>
      </c>
      <c r="BS348" s="3" t="s">
        <v>185</v>
      </c>
      <c r="BT348" s="3" t="s">
        <v>184</v>
      </c>
      <c r="BU348" s="27">
        <v>-1</v>
      </c>
      <c r="BV348" s="60">
        <v>0</v>
      </c>
      <c r="BW348" s="60">
        <v>0</v>
      </c>
      <c r="BX348" s="60" t="s">
        <v>290</v>
      </c>
      <c r="BY348" s="100">
        <v>1</v>
      </c>
      <c r="BZ348" s="105">
        <v>0</v>
      </c>
      <c r="CA348" s="109">
        <v>-6.7</v>
      </c>
      <c r="CB348" s="31" t="s">
        <v>0</v>
      </c>
      <c r="CG348" s="14"/>
      <c r="CI348" s="13"/>
      <c r="CK348" s="13"/>
      <c r="CM348" s="13"/>
    </row>
    <row r="349" spans="1:162" s="3" customFormat="1" x14ac:dyDescent="0.25">
      <c r="C349" s="3">
        <v>2</v>
      </c>
      <c r="D349" s="30">
        <f>D348</f>
        <v>2022</v>
      </c>
      <c r="E349" s="41" t="str">
        <f>E348</f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30021</v>
      </c>
      <c r="L349" s="3">
        <v>11.4</v>
      </c>
      <c r="M349" s="27">
        <v>0.621</v>
      </c>
      <c r="N349" s="27">
        <v>1.22</v>
      </c>
      <c r="O349" s="27">
        <v>0</v>
      </c>
      <c r="P349" s="27">
        <v>0</v>
      </c>
      <c r="Q349" s="27">
        <v>0</v>
      </c>
      <c r="R349" s="3">
        <v>0.11</v>
      </c>
      <c r="S349" s="3">
        <v>19</v>
      </c>
      <c r="T349" s="3">
        <v>350</v>
      </c>
      <c r="U349" s="3">
        <v>1</v>
      </c>
      <c r="V349" s="3">
        <v>0.45</v>
      </c>
      <c r="W349" s="3">
        <v>0.45</v>
      </c>
      <c r="X349" s="3">
        <v>0.62</v>
      </c>
      <c r="Y349" s="3">
        <v>5</v>
      </c>
      <c r="Z349" s="27">
        <v>0.47</v>
      </c>
      <c r="AA349" s="3" t="s">
        <v>315</v>
      </c>
      <c r="AB349" s="3">
        <v>8</v>
      </c>
      <c r="AC349" s="3">
        <v>8</v>
      </c>
      <c r="AD349" s="3">
        <v>7</v>
      </c>
      <c r="AE349" s="3">
        <v>10</v>
      </c>
      <c r="AF349" s="56">
        <v>4.8000000000000001E-2</v>
      </c>
      <c r="AG349" s="3">
        <v>0.4</v>
      </c>
      <c r="AH349" s="3">
        <v>0.35</v>
      </c>
      <c r="AI349" s="3">
        <v>0.55000000000000004</v>
      </c>
      <c r="AJ349" s="3">
        <v>0.3</v>
      </c>
      <c r="AK349" s="3">
        <v>38</v>
      </c>
      <c r="AL349" s="3">
        <v>19</v>
      </c>
      <c r="AM349" s="3">
        <v>8</v>
      </c>
      <c r="AN349" s="3">
        <v>0</v>
      </c>
      <c r="AO349" s="3">
        <v>5016</v>
      </c>
      <c r="AP349" s="41">
        <f>AP348</f>
        <v>0.7</v>
      </c>
      <c r="AQ349" s="41" t="str">
        <f>AQ348</f>
        <v>Yes</v>
      </c>
      <c r="AR349" s="27">
        <v>0.3</v>
      </c>
      <c r="AS349" s="27">
        <v>0.23</v>
      </c>
      <c r="AT349" s="27">
        <v>0.2</v>
      </c>
      <c r="AU349" s="27">
        <v>0.2</v>
      </c>
      <c r="AV349" s="27">
        <v>1</v>
      </c>
      <c r="AW349" s="27">
        <v>0.1</v>
      </c>
      <c r="AX349" s="27">
        <v>0.1</v>
      </c>
      <c r="AY349" s="3" t="s">
        <v>116</v>
      </c>
      <c r="AZ349" s="96" t="s">
        <v>341</v>
      </c>
      <c r="BA349" s="3" t="s">
        <v>116</v>
      </c>
      <c r="BB349" s="41">
        <f>BB348</f>
        <v>0</v>
      </c>
      <c r="BC349" s="56" t="s">
        <v>236</v>
      </c>
      <c r="BD349" s="30" t="str">
        <f>BD348</f>
        <v>T24-2019 IntWall 2x6 16oc R21</v>
      </c>
      <c r="BE349" s="3" t="s">
        <v>39</v>
      </c>
      <c r="BF349" s="3" t="s">
        <v>40</v>
      </c>
      <c r="BG349" s="3" t="s">
        <v>59</v>
      </c>
      <c r="BH349" s="3" t="s">
        <v>130</v>
      </c>
      <c r="BI349" s="3" t="s">
        <v>84</v>
      </c>
      <c r="BJ349" s="3" t="s">
        <v>157</v>
      </c>
      <c r="BK349" s="3" t="s">
        <v>87</v>
      </c>
      <c r="BL349" s="3" t="s">
        <v>160</v>
      </c>
      <c r="BM349" s="3" t="s">
        <v>141</v>
      </c>
      <c r="BN349" s="19">
        <v>0</v>
      </c>
      <c r="BO349" s="27">
        <v>2</v>
      </c>
      <c r="BP349" s="69" t="s">
        <v>276</v>
      </c>
      <c r="BQ349" s="70" t="str">
        <f>BQ348</f>
        <v>not compact</v>
      </c>
      <c r="BR349" s="80" t="str">
        <f>BR348</f>
        <v>not compact</v>
      </c>
      <c r="BS349" s="30" t="str">
        <f>BS348</f>
        <v>Pipe Insulation, All Lines</v>
      </c>
      <c r="BT349" s="30" t="str">
        <f>BT348</f>
        <v>Standard</v>
      </c>
      <c r="BU349" s="41">
        <f>BU348</f>
        <v>-1</v>
      </c>
      <c r="BV349" s="41">
        <v>0</v>
      </c>
      <c r="BW349" s="41">
        <v>0</v>
      </c>
      <c r="BX349" s="93" t="s">
        <v>290</v>
      </c>
      <c r="BY349" s="98">
        <v>1</v>
      </c>
      <c r="BZ349" s="98">
        <v>0</v>
      </c>
      <c r="CA349" s="110">
        <v>-3.7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3</v>
      </c>
      <c r="D350" s="30">
        <f t="shared" ref="D350:E350" si="654">D349</f>
        <v>2022</v>
      </c>
      <c r="E350" s="41" t="str">
        <f t="shared" si="654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31137</v>
      </c>
      <c r="L350" s="3">
        <v>7.9</v>
      </c>
      <c r="M350" s="27">
        <v>0.628</v>
      </c>
      <c r="N350" s="27">
        <v>1.1200000000000001</v>
      </c>
      <c r="O350" s="27">
        <v>0</v>
      </c>
      <c r="P350" s="27">
        <v>0</v>
      </c>
      <c r="Q350" s="27">
        <v>0</v>
      </c>
      <c r="R350" s="3">
        <v>0.11</v>
      </c>
      <c r="S350" s="3">
        <v>20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0.47</v>
      </c>
      <c r="AA350" s="3" t="s">
        <v>304</v>
      </c>
      <c r="AB350" s="3">
        <v>6</v>
      </c>
      <c r="AC350" s="3">
        <v>6</v>
      </c>
      <c r="AD350" s="3">
        <v>7</v>
      </c>
      <c r="AE350" s="3">
        <v>10</v>
      </c>
      <c r="AF350" s="56">
        <v>4.8000000000000001E-2</v>
      </c>
      <c r="AG350" s="3">
        <v>0.4</v>
      </c>
      <c r="AH350" s="1">
        <v>0.5</v>
      </c>
      <c r="AI350" s="3">
        <v>0.55000000000000004</v>
      </c>
      <c r="AJ350" s="3">
        <v>0.3</v>
      </c>
      <c r="AK350" s="3">
        <v>30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55">AP349</f>
        <v>0.7</v>
      </c>
      <c r="AQ350" s="41" t="str">
        <f t="shared" si="655"/>
        <v>Yes</v>
      </c>
      <c r="AR350" s="27">
        <v>0.3</v>
      </c>
      <c r="AS350" s="60">
        <v>0.35</v>
      </c>
      <c r="AT350" s="27">
        <v>0.2</v>
      </c>
      <c r="AU350" s="27">
        <v>0.2</v>
      </c>
      <c r="AV350" s="27">
        <v>1</v>
      </c>
      <c r="AW350" s="27">
        <v>0.1</v>
      </c>
      <c r="AX350" s="27">
        <v>0.1</v>
      </c>
      <c r="AY350" s="3" t="s">
        <v>116</v>
      </c>
      <c r="AZ350" s="3" t="s">
        <v>116</v>
      </c>
      <c r="BA350" s="3" t="s">
        <v>116</v>
      </c>
      <c r="BB350" s="41">
        <f t="shared" ref="BB350:BB363" si="656">BB349</f>
        <v>0</v>
      </c>
      <c r="BC350" s="56" t="s">
        <v>236</v>
      </c>
      <c r="BD350" s="30" t="str">
        <f t="shared" ref="BD350:BD363" si="657">BD349</f>
        <v>T24-2019 IntWall 2x6 16oc R21</v>
      </c>
      <c r="BE350" s="3" t="s">
        <v>39</v>
      </c>
      <c r="BF350" s="3" t="s">
        <v>40</v>
      </c>
      <c r="BG350" s="3" t="s">
        <v>60</v>
      </c>
      <c r="BH350" s="3" t="s">
        <v>130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103" t="s">
        <v>276</v>
      </c>
      <c r="BQ350" s="70" t="str">
        <f t="shared" ref="BQ350:BU363" si="658">BQ349</f>
        <v>not compact</v>
      </c>
      <c r="BR350" s="80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3" t="s">
        <v>290</v>
      </c>
      <c r="BY350" s="98">
        <v>1</v>
      </c>
      <c r="BZ350" s="98">
        <v>0</v>
      </c>
      <c r="CA350" s="110">
        <v>-7.6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4</v>
      </c>
      <c r="D351" s="30">
        <f t="shared" ref="D351:E351" si="659">D350</f>
        <v>2022</v>
      </c>
      <c r="E351" s="41" t="str">
        <f t="shared" si="659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30935</v>
      </c>
      <c r="L351" s="3">
        <v>23.2</v>
      </c>
      <c r="M351" s="27">
        <v>0.58599999999999997</v>
      </c>
      <c r="N351" s="27">
        <v>1.21</v>
      </c>
      <c r="O351" s="27">
        <v>0</v>
      </c>
      <c r="P351" s="27">
        <v>0</v>
      </c>
      <c r="Q351" s="27">
        <v>0</v>
      </c>
      <c r="R351" s="3">
        <v>0.11</v>
      </c>
      <c r="S351" s="3">
        <v>19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0.45</v>
      </c>
      <c r="AA351" s="3" t="s">
        <v>316</v>
      </c>
      <c r="AB351" s="3">
        <v>8</v>
      </c>
      <c r="AC351" s="3">
        <v>8</v>
      </c>
      <c r="AD351" s="3">
        <v>7</v>
      </c>
      <c r="AE351" s="3">
        <v>10</v>
      </c>
      <c r="AF351" s="56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0">AP350</f>
        <v>0.7</v>
      </c>
      <c r="AQ351" s="41" t="str">
        <f t="shared" si="660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0</v>
      </c>
      <c r="AW351" s="97">
        <v>0.2</v>
      </c>
      <c r="AX351" s="97">
        <v>0.63</v>
      </c>
      <c r="AY351" s="3" t="s">
        <v>116</v>
      </c>
      <c r="AZ351" s="96" t="s">
        <v>341</v>
      </c>
      <c r="BA351" s="3" t="s">
        <v>204</v>
      </c>
      <c r="BB351" s="41">
        <f t="shared" si="656"/>
        <v>0</v>
      </c>
      <c r="BC351" s="56" t="s">
        <v>236</v>
      </c>
      <c r="BD351" s="30" t="str">
        <f t="shared" si="657"/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129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69" t="s">
        <v>276</v>
      </c>
      <c r="BQ351" s="70" t="str">
        <f t="shared" si="658"/>
        <v>not compact</v>
      </c>
      <c r="BR351" s="80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-4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5</v>
      </c>
      <c r="D352" s="30">
        <f t="shared" ref="D352:E352" si="661">D351</f>
        <v>2022</v>
      </c>
      <c r="E352" s="41" t="str">
        <f t="shared" si="661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33490</v>
      </c>
      <c r="L352" s="3">
        <v>8.6</v>
      </c>
      <c r="M352" s="27">
        <v>0.58499999999999996</v>
      </c>
      <c r="N352" s="27">
        <v>1.06</v>
      </c>
      <c r="O352" s="27">
        <v>0</v>
      </c>
      <c r="P352" s="27">
        <v>0</v>
      </c>
      <c r="Q352" s="27">
        <v>0</v>
      </c>
      <c r="R352" s="3">
        <v>0.13</v>
      </c>
      <c r="S352" s="3">
        <v>20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0.51</v>
      </c>
      <c r="AA352" s="3" t="s">
        <v>317</v>
      </c>
      <c r="AB352" s="3">
        <v>6</v>
      </c>
      <c r="AC352" s="3">
        <v>6</v>
      </c>
      <c r="AD352" s="3">
        <v>7</v>
      </c>
      <c r="AE352" s="3">
        <v>10</v>
      </c>
      <c r="AF352" s="56">
        <v>4.8000000000000001E-2</v>
      </c>
      <c r="AG352" s="3">
        <v>0.4</v>
      </c>
      <c r="AH352" s="1">
        <v>0.5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2">AP351</f>
        <v>0.7</v>
      </c>
      <c r="AQ352" s="41" t="str">
        <f t="shared" si="662"/>
        <v>Yes</v>
      </c>
      <c r="AR352" s="27">
        <v>0.3</v>
      </c>
      <c r="AS352" s="60">
        <v>0.35</v>
      </c>
      <c r="AT352" s="27">
        <v>0.2</v>
      </c>
      <c r="AU352" s="27">
        <v>0.2</v>
      </c>
      <c r="AV352" s="27">
        <v>1</v>
      </c>
      <c r="AW352" s="27">
        <v>0.1</v>
      </c>
      <c r="AX352" s="27">
        <v>0.1</v>
      </c>
      <c r="AY352" s="3" t="s">
        <v>116</v>
      </c>
      <c r="AZ352" s="3" t="s">
        <v>116</v>
      </c>
      <c r="BA352" s="3" t="s">
        <v>116</v>
      </c>
      <c r="BB352" s="41">
        <f t="shared" si="656"/>
        <v>0</v>
      </c>
      <c r="BC352" s="56" t="s">
        <v>236</v>
      </c>
      <c r="BD352" s="30" t="str">
        <f t="shared" si="657"/>
        <v>T24-2019 IntWall 2x6 16oc R21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103" t="s">
        <v>276</v>
      </c>
      <c r="BQ352" s="70" t="str">
        <f t="shared" si="658"/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-8.5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6</v>
      </c>
      <c r="D353" s="30">
        <f t="shared" ref="D353:E353" si="663">D352</f>
        <v>2022</v>
      </c>
      <c r="E353" s="41" t="str">
        <f t="shared" si="663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30081</v>
      </c>
      <c r="L353" s="3">
        <v>0</v>
      </c>
      <c r="M353" s="27">
        <v>0.59399999999999997</v>
      </c>
      <c r="N353" s="27">
        <v>1.23</v>
      </c>
      <c r="O353" s="27">
        <v>0</v>
      </c>
      <c r="P353" s="27">
        <v>0</v>
      </c>
      <c r="Q353" s="27">
        <v>0</v>
      </c>
      <c r="R353" s="3">
        <v>0.08</v>
      </c>
      <c r="S353" s="3">
        <v>19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0.36</v>
      </c>
      <c r="AA353" s="3" t="s">
        <v>318</v>
      </c>
      <c r="AB353" s="3">
        <v>6</v>
      </c>
      <c r="AC353" s="3">
        <v>6</v>
      </c>
      <c r="AD353" s="3">
        <v>7</v>
      </c>
      <c r="AE353" s="3">
        <v>10</v>
      </c>
      <c r="AF353" s="3">
        <v>6.5000000000000002E-2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30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4">AP352</f>
        <v>0.7</v>
      </c>
      <c r="AQ353" s="41" t="str">
        <f t="shared" si="664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1</v>
      </c>
      <c r="AW353" s="27">
        <v>0.1</v>
      </c>
      <c r="AX353" s="97">
        <v>0.63</v>
      </c>
      <c r="AY353" s="3" t="s">
        <v>116</v>
      </c>
      <c r="AZ353" s="3" t="s">
        <v>116</v>
      </c>
      <c r="BA353" s="3" t="s">
        <v>116</v>
      </c>
      <c r="BB353" s="41">
        <f t="shared" si="656"/>
        <v>0</v>
      </c>
      <c r="BC353" s="3" t="s">
        <v>127</v>
      </c>
      <c r="BD353" s="57" t="s">
        <v>128</v>
      </c>
      <c r="BE353" s="3" t="s">
        <v>39</v>
      </c>
      <c r="BF353" s="3" t="s">
        <v>40</v>
      </c>
      <c r="BG353" s="3" t="s">
        <v>60</v>
      </c>
      <c r="BH353" s="3" t="s">
        <v>130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1</v>
      </c>
      <c r="BP353" s="103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-6.8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7</v>
      </c>
      <c r="D354" s="30">
        <f t="shared" ref="D354:E354" si="665">D353</f>
        <v>2022</v>
      </c>
      <c r="E354" s="41" t="str">
        <f t="shared" si="665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30701</v>
      </c>
      <c r="L354" s="3">
        <v>0</v>
      </c>
      <c r="M354" s="27">
        <v>0.57199999999999995</v>
      </c>
      <c r="N354" s="27">
        <v>1.1499999999999999</v>
      </c>
      <c r="O354" s="27">
        <v>0</v>
      </c>
      <c r="P354" s="27">
        <v>0</v>
      </c>
      <c r="Q354" s="27">
        <v>0</v>
      </c>
      <c r="R354" s="3">
        <v>0.06</v>
      </c>
      <c r="S354" s="3">
        <v>20</v>
      </c>
      <c r="T354" s="3">
        <v>350</v>
      </c>
      <c r="U354" s="3">
        <v>0</v>
      </c>
      <c r="V354" s="3">
        <v>0.45</v>
      </c>
      <c r="W354" s="3">
        <v>0.45</v>
      </c>
      <c r="X354" s="3">
        <v>0.62</v>
      </c>
      <c r="Y354" s="3">
        <v>5</v>
      </c>
      <c r="Z354" s="27">
        <v>0.38</v>
      </c>
      <c r="AA354" s="3" t="s">
        <v>305</v>
      </c>
      <c r="AB354" s="3">
        <v>6</v>
      </c>
      <c r="AC354" s="3">
        <v>6</v>
      </c>
      <c r="AD354" s="3">
        <v>7</v>
      </c>
      <c r="AE354" s="3">
        <v>10</v>
      </c>
      <c r="AF354" s="3">
        <v>6.5000000000000002E-2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30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6">AP353</f>
        <v>0.7</v>
      </c>
      <c r="AQ354" s="41" t="str">
        <f t="shared" si="666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1</v>
      </c>
      <c r="AW354" s="27">
        <v>0.1</v>
      </c>
      <c r="AX354" s="97">
        <v>0.63</v>
      </c>
      <c r="AY354" s="3" t="s">
        <v>116</v>
      </c>
      <c r="AZ354" s="3" t="s">
        <v>116</v>
      </c>
      <c r="BA354" s="3" t="s">
        <v>116</v>
      </c>
      <c r="BB354" s="41">
        <f t="shared" si="656"/>
        <v>0</v>
      </c>
      <c r="BC354" s="3" t="s">
        <v>127</v>
      </c>
      <c r="BD354" s="57" t="s">
        <v>128</v>
      </c>
      <c r="BE354" s="3" t="s">
        <v>39</v>
      </c>
      <c r="BF354" s="3" t="s">
        <v>40</v>
      </c>
      <c r="BG354" s="3" t="s">
        <v>60</v>
      </c>
      <c r="BH354" s="3" t="s">
        <v>130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1</v>
      </c>
      <c r="BP354" s="103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-8.8000000000000007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8</v>
      </c>
      <c r="D355" s="30">
        <f t="shared" ref="D355:E355" si="667">D354</f>
        <v>2022</v>
      </c>
      <c r="E355" s="41" t="str">
        <f t="shared" si="667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29254</v>
      </c>
      <c r="L355" s="3">
        <v>31.2</v>
      </c>
      <c r="M355" s="27">
        <v>0.58599999999999997</v>
      </c>
      <c r="N355" s="27">
        <v>1.37</v>
      </c>
      <c r="O355" s="27">
        <v>0</v>
      </c>
      <c r="P355" s="27">
        <v>0</v>
      </c>
      <c r="Q355" s="27">
        <v>0</v>
      </c>
      <c r="R355" s="3">
        <v>0.16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0.34</v>
      </c>
      <c r="AA355" s="3" t="s">
        <v>319</v>
      </c>
      <c r="AB355" s="3">
        <v>8</v>
      </c>
      <c r="AC355" s="3">
        <v>8</v>
      </c>
      <c r="AD355" s="3">
        <v>7</v>
      </c>
      <c r="AE355" s="3">
        <v>10</v>
      </c>
      <c r="AF355" s="56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68">AP354</f>
        <v>0.7</v>
      </c>
      <c r="AQ355" s="41" t="str">
        <f t="shared" si="668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97">
        <v>0.2</v>
      </c>
      <c r="AX355" s="97">
        <v>0.63</v>
      </c>
      <c r="AY355" s="3" t="s">
        <v>116</v>
      </c>
      <c r="AZ355" s="96" t="s">
        <v>341</v>
      </c>
      <c r="BA355" s="3" t="s">
        <v>204</v>
      </c>
      <c r="BB355" s="41">
        <f t="shared" si="656"/>
        <v>0</v>
      </c>
      <c r="BC355" s="56" t="s">
        <v>236</v>
      </c>
      <c r="BD355" s="3" t="s">
        <v>205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2</v>
      </c>
      <c r="BP355" s="69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-4.4000000000000004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9</v>
      </c>
      <c r="D356" s="30">
        <f t="shared" ref="D356:E356" si="669">D355</f>
        <v>2022</v>
      </c>
      <c r="E356" s="41" t="str">
        <f t="shared" si="669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29889</v>
      </c>
      <c r="L356" s="3">
        <v>25.2</v>
      </c>
      <c r="M356" s="27">
        <v>0.61299999999999999</v>
      </c>
      <c r="N356" s="27">
        <v>1.36</v>
      </c>
      <c r="O356" s="27">
        <v>0</v>
      </c>
      <c r="P356" s="27">
        <v>0</v>
      </c>
      <c r="Q356" s="27">
        <v>0</v>
      </c>
      <c r="R356" s="3">
        <v>0.13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0.39</v>
      </c>
      <c r="AA356" s="3" t="s">
        <v>307</v>
      </c>
      <c r="AB356" s="3">
        <v>8</v>
      </c>
      <c r="AC356" s="3">
        <v>8</v>
      </c>
      <c r="AD356" s="3">
        <v>7</v>
      </c>
      <c r="AE356" s="3">
        <v>10</v>
      </c>
      <c r="AF356" s="56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70">AP355</f>
        <v>0.7</v>
      </c>
      <c r="AQ356" s="41" t="str">
        <f t="shared" si="670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97">
        <v>0.2</v>
      </c>
      <c r="AX356" s="97">
        <v>0.63</v>
      </c>
      <c r="AY356" s="3" t="s">
        <v>116</v>
      </c>
      <c r="AZ356" s="96" t="s">
        <v>341</v>
      </c>
      <c r="BA356" s="3" t="s">
        <v>204</v>
      </c>
      <c r="BB356" s="41">
        <f t="shared" si="656"/>
        <v>0</v>
      </c>
      <c r="BC356" s="56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2</v>
      </c>
      <c r="BP356" s="69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-4.4000000000000004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10</v>
      </c>
      <c r="D357" s="30">
        <f t="shared" ref="D357:E357" si="671">D356</f>
        <v>2022</v>
      </c>
      <c r="E357" s="41" t="str">
        <f t="shared" si="671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30200</v>
      </c>
      <c r="L357" s="3">
        <v>22.4</v>
      </c>
      <c r="M357" s="27">
        <v>0.627</v>
      </c>
      <c r="N357" s="27">
        <v>1.41</v>
      </c>
      <c r="O357" s="27">
        <v>0</v>
      </c>
      <c r="P357" s="27">
        <v>0</v>
      </c>
      <c r="Q357" s="27">
        <v>0</v>
      </c>
      <c r="R357" s="3">
        <v>0.13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0.42</v>
      </c>
      <c r="AA357" s="3" t="s">
        <v>320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0</v>
      </c>
      <c r="AN357" s="3">
        <v>0</v>
      </c>
      <c r="AO357" s="3">
        <v>5016</v>
      </c>
      <c r="AP357" s="41">
        <f t="shared" ref="AP357:AQ357" si="672">AP356</f>
        <v>0.7</v>
      </c>
      <c r="AQ357" s="41" t="str">
        <f t="shared" si="672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56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158</v>
      </c>
      <c r="BK357" s="3" t="s">
        <v>87</v>
      </c>
      <c r="BL357" s="3" t="s">
        <v>161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-4.4000000000000004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11</v>
      </c>
      <c r="D358" s="30">
        <f t="shared" ref="D358:E358" si="673">D357</f>
        <v>2022</v>
      </c>
      <c r="E358" s="41" t="str">
        <f t="shared" si="673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29693</v>
      </c>
      <c r="L358" s="3">
        <v>17.8</v>
      </c>
      <c r="M358" s="27">
        <v>0.83599999999999997</v>
      </c>
      <c r="N358" s="27">
        <v>1.44</v>
      </c>
      <c r="O358" s="27">
        <v>0</v>
      </c>
      <c r="P358" s="27">
        <v>0</v>
      </c>
      <c r="Q358" s="27">
        <v>0</v>
      </c>
      <c r="R358" s="3">
        <v>0.13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0.45</v>
      </c>
      <c r="AA358" s="3" t="s">
        <v>321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8</v>
      </c>
      <c r="AN358" s="3">
        <v>0</v>
      </c>
      <c r="AO358" s="3">
        <v>5016</v>
      </c>
      <c r="AP358" s="41">
        <f t="shared" ref="AP358:AQ358" si="674">AP357</f>
        <v>0.7</v>
      </c>
      <c r="AQ358" s="41" t="str">
        <f t="shared" si="674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157</v>
      </c>
      <c r="BK358" s="3" t="s">
        <v>87</v>
      </c>
      <c r="BL358" s="3" t="s">
        <v>160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-4.2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12</v>
      </c>
      <c r="D359" s="30">
        <f t="shared" ref="D359:E359" si="675">D358</f>
        <v>2022</v>
      </c>
      <c r="E359" s="41" t="str">
        <f t="shared" si="675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29328</v>
      </c>
      <c r="L359" s="3">
        <v>20.7</v>
      </c>
      <c r="M359" s="27">
        <v>0.61299999999999999</v>
      </c>
      <c r="N359" s="27">
        <v>1.4</v>
      </c>
      <c r="O359" s="27">
        <v>0</v>
      </c>
      <c r="P359" s="27">
        <v>0</v>
      </c>
      <c r="Q359" s="27">
        <v>0</v>
      </c>
      <c r="R359" s="3">
        <v>0.14000000000000001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0.46</v>
      </c>
      <c r="AA359" s="3" t="s">
        <v>322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4</v>
      </c>
      <c r="AN359" s="3">
        <v>0</v>
      </c>
      <c r="AO359" s="3">
        <v>5016</v>
      </c>
      <c r="AP359" s="41">
        <f t="shared" ref="AP359:AQ359" si="676">AP358</f>
        <v>0.7</v>
      </c>
      <c r="AQ359" s="41" t="str">
        <f t="shared" si="676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9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159</v>
      </c>
      <c r="BK359" s="3" t="s">
        <v>87</v>
      </c>
      <c r="BL359" s="3" t="s">
        <v>162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-4.7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13</v>
      </c>
      <c r="D360" s="30">
        <f t="shared" ref="D360:E360" si="677">D359</f>
        <v>2022</v>
      </c>
      <c r="E360" s="41" t="str">
        <f t="shared" si="677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29553</v>
      </c>
      <c r="L360" s="3">
        <v>19.5</v>
      </c>
      <c r="M360" s="27">
        <v>0.89400000000000002</v>
      </c>
      <c r="N360" s="27">
        <v>1.51</v>
      </c>
      <c r="O360" s="27">
        <v>0</v>
      </c>
      <c r="P360" s="27">
        <v>0</v>
      </c>
      <c r="Q360" s="27">
        <v>0</v>
      </c>
      <c r="R360" s="3">
        <v>0.12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0.42</v>
      </c>
      <c r="AA360" s="3" t="s">
        <v>323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78">AP359</f>
        <v>0.7</v>
      </c>
      <c r="AQ360" s="41" t="str">
        <f t="shared" si="678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2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-8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14</v>
      </c>
      <c r="D361" s="30">
        <f t="shared" ref="D361:E361" si="679">D360</f>
        <v>2022</v>
      </c>
      <c r="E361" s="41" t="str">
        <f t="shared" si="679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31651</v>
      </c>
      <c r="L361" s="3">
        <v>16.100000000000001</v>
      </c>
      <c r="M361" s="27">
        <v>0.74099999999999999</v>
      </c>
      <c r="N361" s="27">
        <v>1.26</v>
      </c>
      <c r="O361" s="27">
        <v>0</v>
      </c>
      <c r="P361" s="27">
        <v>0</v>
      </c>
      <c r="Q361" s="27">
        <v>0</v>
      </c>
      <c r="R361" s="3">
        <v>0.12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0.5</v>
      </c>
      <c r="AA361" s="3" t="s">
        <v>324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8</v>
      </c>
      <c r="AN361" s="3">
        <v>0</v>
      </c>
      <c r="AO361" s="3">
        <v>5016</v>
      </c>
      <c r="AP361" s="41">
        <f t="shared" ref="AP361:AQ361" si="680">AP360</f>
        <v>0.7</v>
      </c>
      <c r="AQ361" s="41" t="str">
        <f t="shared" si="680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9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157</v>
      </c>
      <c r="BK361" s="3" t="s">
        <v>87</v>
      </c>
      <c r="BL361" s="3" t="s">
        <v>160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-3.1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3">
        <v>15</v>
      </c>
      <c r="D362" s="30">
        <f t="shared" ref="D362:E362" si="681">D361</f>
        <v>2022</v>
      </c>
      <c r="E362" s="41" t="str">
        <f t="shared" si="681"/>
        <v>SingleFam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29177</v>
      </c>
      <c r="L362" s="3">
        <v>16.2</v>
      </c>
      <c r="M362" s="27">
        <v>1.56</v>
      </c>
      <c r="N362" s="27">
        <v>1.47</v>
      </c>
      <c r="O362" s="27">
        <v>0</v>
      </c>
      <c r="P362" s="27">
        <v>0</v>
      </c>
      <c r="Q362" s="27">
        <v>0</v>
      </c>
      <c r="R362" s="3">
        <v>0.11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">
        <v>5</v>
      </c>
      <c r="Z362" s="27">
        <v>0.45</v>
      </c>
      <c r="AA362" s="3" t="s">
        <v>306</v>
      </c>
      <c r="AB362" s="3">
        <v>8</v>
      </c>
      <c r="AC362" s="3">
        <v>8</v>
      </c>
      <c r="AD362" s="3">
        <v>7</v>
      </c>
      <c r="AE362" s="3">
        <v>10</v>
      </c>
      <c r="AF362" s="56">
        <v>4.8000000000000001E-2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4</v>
      </c>
      <c r="AN362" s="3">
        <v>0</v>
      </c>
      <c r="AO362" s="3">
        <v>5016</v>
      </c>
      <c r="AP362" s="41">
        <f t="shared" ref="AP362:AQ362" si="682">AP361</f>
        <v>0.7</v>
      </c>
      <c r="AQ362" s="41" t="str">
        <f t="shared" si="682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0</v>
      </c>
      <c r="AW362" s="27">
        <v>0.2</v>
      </c>
      <c r="AX362" s="27">
        <v>0.63</v>
      </c>
      <c r="AY362" s="3" t="s">
        <v>116</v>
      </c>
      <c r="AZ362" s="96" t="s">
        <v>341</v>
      </c>
      <c r="BA362" s="3" t="s">
        <v>204</v>
      </c>
      <c r="BB362" s="41">
        <f t="shared" si="656"/>
        <v>0</v>
      </c>
      <c r="BC362" s="3" t="s">
        <v>236</v>
      </c>
      <c r="BD362" s="30" t="str">
        <f t="shared" si="657"/>
        <v>T24-2019 IntWall 2x6 16oc R21</v>
      </c>
      <c r="BE362" s="3" t="s">
        <v>39</v>
      </c>
      <c r="BF362" s="3" t="s">
        <v>40</v>
      </c>
      <c r="BG362" s="3" t="s">
        <v>59</v>
      </c>
      <c r="BH362" s="3" t="s">
        <v>129</v>
      </c>
      <c r="BI362" s="3" t="s">
        <v>84</v>
      </c>
      <c r="BJ362" s="3" t="s">
        <v>159</v>
      </c>
      <c r="BK362" s="3" t="s">
        <v>87</v>
      </c>
      <c r="BL362" s="3" t="s">
        <v>162</v>
      </c>
      <c r="BM362" s="3" t="s">
        <v>141</v>
      </c>
      <c r="BN362" s="19">
        <v>0</v>
      </c>
      <c r="BO362" s="27">
        <v>2</v>
      </c>
      <c r="BP362" s="69" t="s">
        <v>276</v>
      </c>
      <c r="BQ362" s="70" t="str">
        <f t="shared" si="658"/>
        <v>not compact</v>
      </c>
      <c r="BR362" s="80" t="str">
        <f t="shared" si="658"/>
        <v>not compact</v>
      </c>
      <c r="BS362" s="30" t="str">
        <f t="shared" si="658"/>
        <v>Pipe Insulation, All Lines</v>
      </c>
      <c r="BT362" s="30" t="str">
        <f t="shared" si="658"/>
        <v>Standard</v>
      </c>
      <c r="BU362" s="41">
        <f t="shared" si="658"/>
        <v>-1</v>
      </c>
      <c r="BV362" s="41">
        <v>0</v>
      </c>
      <c r="BW362" s="41">
        <v>0</v>
      </c>
      <c r="BX362" s="93" t="s">
        <v>290</v>
      </c>
      <c r="BY362" s="98">
        <v>1</v>
      </c>
      <c r="BZ362" s="98">
        <v>0</v>
      </c>
      <c r="CA362" s="110">
        <v>-8.1999999999999993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83">
        <v>16</v>
      </c>
      <c r="D363" s="84">
        <f t="shared" ref="D363:E363" si="683">D362</f>
        <v>2022</v>
      </c>
      <c r="E363" s="85" t="str">
        <f t="shared" si="683"/>
        <v>SingleFam</v>
      </c>
      <c r="F363" s="83">
        <v>0</v>
      </c>
      <c r="G363" s="83">
        <v>0</v>
      </c>
      <c r="H363" s="83">
        <v>0.14000000000000001</v>
      </c>
      <c r="I363" s="83">
        <v>750</v>
      </c>
      <c r="J363" s="83">
        <v>3</v>
      </c>
      <c r="K363" s="83">
        <v>30930</v>
      </c>
      <c r="L363" s="83">
        <v>14.6</v>
      </c>
      <c r="M363" s="86">
        <v>0.59</v>
      </c>
      <c r="N363" s="86">
        <v>1.22</v>
      </c>
      <c r="O363" s="86">
        <v>0</v>
      </c>
      <c r="P363" s="86">
        <v>0</v>
      </c>
      <c r="Q363" s="86">
        <v>0</v>
      </c>
      <c r="R363" s="83">
        <v>0.12</v>
      </c>
      <c r="S363" s="83">
        <v>20</v>
      </c>
      <c r="T363" s="83">
        <v>350</v>
      </c>
      <c r="U363" s="83">
        <v>0</v>
      </c>
      <c r="V363" s="83">
        <v>0.45</v>
      </c>
      <c r="W363" s="83">
        <v>0.45</v>
      </c>
      <c r="X363" s="3">
        <v>0.62</v>
      </c>
      <c r="Y363" s="83">
        <v>5</v>
      </c>
      <c r="Z363" s="86">
        <v>0.44</v>
      </c>
      <c r="AA363" s="83" t="s">
        <v>325</v>
      </c>
      <c r="AB363" s="83">
        <v>8</v>
      </c>
      <c r="AC363" s="83">
        <v>8</v>
      </c>
      <c r="AD363" s="83">
        <v>7</v>
      </c>
      <c r="AE363" s="83">
        <v>10</v>
      </c>
      <c r="AF363" s="87">
        <v>4.8000000000000001E-2</v>
      </c>
      <c r="AG363" s="83">
        <v>0.4</v>
      </c>
      <c r="AH363" s="83">
        <v>0.35</v>
      </c>
      <c r="AI363" s="83">
        <v>0.55000000000000004</v>
      </c>
      <c r="AJ363" s="83">
        <v>0.3</v>
      </c>
      <c r="AK363" s="83">
        <v>38</v>
      </c>
      <c r="AL363" s="83">
        <v>19</v>
      </c>
      <c r="AM363" s="83">
        <v>8</v>
      </c>
      <c r="AN363" s="83">
        <v>7016</v>
      </c>
      <c r="AO363" s="83">
        <v>10016</v>
      </c>
      <c r="AP363" s="85">
        <f t="shared" ref="AP363:AQ363" si="684">AP362</f>
        <v>0.7</v>
      </c>
      <c r="AQ363" s="85" t="str">
        <f t="shared" si="684"/>
        <v>Yes</v>
      </c>
      <c r="AR363" s="86">
        <v>0.3</v>
      </c>
      <c r="AS363" s="88">
        <v>0.35</v>
      </c>
      <c r="AT363" s="86">
        <v>0.2</v>
      </c>
      <c r="AU363" s="86">
        <v>0.2</v>
      </c>
      <c r="AV363" s="86">
        <v>0</v>
      </c>
      <c r="AW363" s="86">
        <v>0.1</v>
      </c>
      <c r="AX363" s="86">
        <v>0.1</v>
      </c>
      <c r="AY363" s="83" t="s">
        <v>116</v>
      </c>
      <c r="AZ363" s="104" t="s">
        <v>341</v>
      </c>
      <c r="BA363" s="83" t="s">
        <v>204</v>
      </c>
      <c r="BB363" s="85">
        <f t="shared" si="656"/>
        <v>0</v>
      </c>
      <c r="BC363" s="83" t="s">
        <v>236</v>
      </c>
      <c r="BD363" s="84" t="str">
        <f t="shared" si="657"/>
        <v>T24-2019 IntWall 2x6 16oc R21</v>
      </c>
      <c r="BE363" s="83" t="s">
        <v>41</v>
      </c>
      <c r="BF363" s="83" t="s">
        <v>42</v>
      </c>
      <c r="BG363" s="83" t="s">
        <v>59</v>
      </c>
      <c r="BH363" s="83" t="s">
        <v>129</v>
      </c>
      <c r="BI363" s="83" t="s">
        <v>84</v>
      </c>
      <c r="BJ363" s="83" t="s">
        <v>157</v>
      </c>
      <c r="BK363" s="83" t="s">
        <v>87</v>
      </c>
      <c r="BL363" s="83" t="s">
        <v>160</v>
      </c>
      <c r="BM363" s="83" t="s">
        <v>141</v>
      </c>
      <c r="BN363" s="95">
        <v>0</v>
      </c>
      <c r="BO363" s="86">
        <v>2</v>
      </c>
      <c r="BP363" s="90" t="s">
        <v>276</v>
      </c>
      <c r="BQ363" s="91" t="str">
        <f t="shared" si="658"/>
        <v>not compact</v>
      </c>
      <c r="BR363" s="101" t="str">
        <f t="shared" si="658"/>
        <v>not compact</v>
      </c>
      <c r="BS363" s="84" t="str">
        <f t="shared" si="658"/>
        <v>Pipe Insulation, All Lines</v>
      </c>
      <c r="BT363" s="84" t="str">
        <f t="shared" si="658"/>
        <v>Standard</v>
      </c>
      <c r="BU363" s="85">
        <f t="shared" si="658"/>
        <v>-1</v>
      </c>
      <c r="BV363" s="88">
        <v>0</v>
      </c>
      <c r="BW363" s="88">
        <v>0</v>
      </c>
      <c r="BX363" s="88" t="s">
        <v>290</v>
      </c>
      <c r="BY363" s="99">
        <v>1</v>
      </c>
      <c r="BZ363" s="99">
        <v>0</v>
      </c>
      <c r="CA363" s="111">
        <v>-22.7</v>
      </c>
      <c r="CB363" s="31" t="s">
        <v>0</v>
      </c>
      <c r="CG363" s="14"/>
      <c r="CI363" s="13"/>
      <c r="CK363" s="13"/>
      <c r="CM363" s="13"/>
    </row>
    <row r="364" spans="3:91" s="3" customFormat="1" hidden="1" x14ac:dyDescent="0.25">
      <c r="C364" s="3">
        <v>1</v>
      </c>
      <c r="D364" s="8">
        <v>2022</v>
      </c>
      <c r="E364" s="82" t="s">
        <v>219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26762</v>
      </c>
      <c r="L364" s="3">
        <v>4.7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0.1</v>
      </c>
      <c r="S364" s="3">
        <v>20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">
        <v>7</v>
      </c>
      <c r="Z364" s="27">
        <v>0.56000000000000005</v>
      </c>
      <c r="AA364" s="3" t="s">
        <v>303</v>
      </c>
      <c r="AB364" s="3">
        <v>8</v>
      </c>
      <c r="AC364" s="3">
        <v>6</v>
      </c>
      <c r="AD364" s="3">
        <v>7</v>
      </c>
      <c r="AE364" s="3">
        <v>10</v>
      </c>
      <c r="AF364" s="56">
        <v>5.0999999999999997E-2</v>
      </c>
      <c r="AG364" s="3">
        <v>0.4</v>
      </c>
      <c r="AH364" s="1">
        <v>0.5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8</v>
      </c>
      <c r="AN364" s="3">
        <v>0</v>
      </c>
      <c r="AO364" s="3">
        <v>5016</v>
      </c>
      <c r="AP364" s="27">
        <v>0.7</v>
      </c>
      <c r="AQ364" s="27" t="s">
        <v>292</v>
      </c>
      <c r="AR364" s="27">
        <v>0.3</v>
      </c>
      <c r="AS364" s="60">
        <v>0.35</v>
      </c>
      <c r="AT364" s="27">
        <v>0.2</v>
      </c>
      <c r="AU364" s="27">
        <v>0.2</v>
      </c>
      <c r="AV364" s="27">
        <v>0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27">
        <v>0</v>
      </c>
      <c r="BC364" s="65" t="s">
        <v>200</v>
      </c>
      <c r="BD364" s="3" t="s">
        <v>205</v>
      </c>
      <c r="BE364" s="3" t="s">
        <v>39</v>
      </c>
      <c r="BF364" s="3" t="s">
        <v>40</v>
      </c>
      <c r="BG364" s="3" t="s">
        <v>59</v>
      </c>
      <c r="BH364" s="3" t="s">
        <v>130</v>
      </c>
      <c r="BI364" s="3" t="s">
        <v>84</v>
      </c>
      <c r="BJ364" s="3" t="s">
        <v>157</v>
      </c>
      <c r="BK364" s="3" t="s">
        <v>87</v>
      </c>
      <c r="BL364" s="3" t="s">
        <v>160</v>
      </c>
      <c r="BM364" s="3" t="s">
        <v>141</v>
      </c>
      <c r="BN364" s="19">
        <v>0</v>
      </c>
      <c r="BO364" s="27">
        <v>2</v>
      </c>
      <c r="BP364" s="69" t="s">
        <v>275</v>
      </c>
      <c r="BQ364" s="69" t="s">
        <v>268</v>
      </c>
      <c r="BR364" s="80" t="s">
        <v>268</v>
      </c>
      <c r="BS364" s="3" t="s">
        <v>185</v>
      </c>
      <c r="BT364" s="3" t="s">
        <v>184</v>
      </c>
      <c r="BU364" s="27">
        <v>-1</v>
      </c>
      <c r="BV364" s="60">
        <v>0</v>
      </c>
      <c r="BW364" s="60">
        <v>0</v>
      </c>
      <c r="BX364" s="60" t="s">
        <v>290</v>
      </c>
      <c r="BY364" s="100">
        <v>1</v>
      </c>
      <c r="BZ364" s="105">
        <v>0</v>
      </c>
      <c r="CA364" s="105">
        <f>CA348</f>
        <v>-6.7</v>
      </c>
      <c r="CB364" s="31" t="s">
        <v>0</v>
      </c>
      <c r="CG364" s="14"/>
      <c r="CI364" s="13"/>
      <c r="CK364" s="13"/>
      <c r="CM364" s="13"/>
    </row>
    <row r="365" spans="3:91" s="3" customFormat="1" hidden="1" x14ac:dyDescent="0.25">
      <c r="C365" s="3">
        <v>2</v>
      </c>
      <c r="D365" s="30">
        <f>D364</f>
        <v>2022</v>
      </c>
      <c r="E365" s="41" t="str">
        <f t="shared" ref="E365" si="685">E364</f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30021</v>
      </c>
      <c r="L365" s="3">
        <v>5.3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7.0000000000000007E-2</v>
      </c>
      <c r="S365" s="3">
        <v>19</v>
      </c>
      <c r="T365" s="3">
        <v>350</v>
      </c>
      <c r="U365" s="3">
        <v>1</v>
      </c>
      <c r="V365" s="3">
        <v>0.45</v>
      </c>
      <c r="W365" s="3">
        <v>0.45</v>
      </c>
      <c r="X365" s="3">
        <v>0.62</v>
      </c>
      <c r="Y365" s="30">
        <f>Y364</f>
        <v>7</v>
      </c>
      <c r="Z365" s="27">
        <v>0.47</v>
      </c>
      <c r="AA365" s="3" t="s">
        <v>315</v>
      </c>
      <c r="AB365" s="3">
        <v>8</v>
      </c>
      <c r="AC365" s="3">
        <v>6</v>
      </c>
      <c r="AD365" s="3">
        <v>7</v>
      </c>
      <c r="AE365" s="3">
        <v>10</v>
      </c>
      <c r="AF365" s="56">
        <v>5.0999999999999997E-2</v>
      </c>
      <c r="AG365" s="3">
        <v>0.4</v>
      </c>
      <c r="AH365" s="3">
        <v>0.35</v>
      </c>
      <c r="AI365" s="3">
        <v>0.55000000000000004</v>
      </c>
      <c r="AJ365" s="3">
        <v>0.3</v>
      </c>
      <c r="AK365" s="3">
        <v>38</v>
      </c>
      <c r="AL365" s="3">
        <v>19</v>
      </c>
      <c r="AM365" s="3">
        <v>8</v>
      </c>
      <c r="AN365" s="3">
        <v>0</v>
      </c>
      <c r="AO365" s="3">
        <v>5016</v>
      </c>
      <c r="AP365" s="41">
        <f>AP364</f>
        <v>0.7</v>
      </c>
      <c r="AQ365" s="41" t="str">
        <f>AQ364</f>
        <v>Yes</v>
      </c>
      <c r="AR365" s="27">
        <v>0.3</v>
      </c>
      <c r="AS365" s="27">
        <v>0.23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>BB364</f>
        <v>0</v>
      </c>
      <c r="BC365" s="3" t="s">
        <v>200</v>
      </c>
      <c r="BD365" s="30" t="str">
        <f>BD364</f>
        <v>T24-2019 IntWall 2x6 16oc R21</v>
      </c>
      <c r="BE365" s="3" t="s">
        <v>39</v>
      </c>
      <c r="BF365" s="3" t="s">
        <v>40</v>
      </c>
      <c r="BG365" s="96" t="s">
        <v>60</v>
      </c>
      <c r="BH365" s="3" t="s">
        <v>130</v>
      </c>
      <c r="BI365" s="3" t="s">
        <v>84</v>
      </c>
      <c r="BJ365" s="3" t="s">
        <v>157</v>
      </c>
      <c r="BK365" s="3" t="s">
        <v>87</v>
      </c>
      <c r="BL365" s="3" t="s">
        <v>160</v>
      </c>
      <c r="BM365" s="3" t="s">
        <v>141</v>
      </c>
      <c r="BN365" s="19">
        <v>0</v>
      </c>
      <c r="BO365" s="27">
        <v>2</v>
      </c>
      <c r="BP365" s="69" t="s">
        <v>276</v>
      </c>
      <c r="BQ365" s="70" t="str">
        <f>BQ364</f>
        <v>not compact</v>
      </c>
      <c r="BR365" s="80" t="str">
        <f>BR364</f>
        <v>not compact</v>
      </c>
      <c r="BS365" s="30" t="str">
        <f>BS364</f>
        <v>Pipe Insulation, All Lines</v>
      </c>
      <c r="BT365" s="30" t="str">
        <f>BT364</f>
        <v>Standard</v>
      </c>
      <c r="BU365" s="41">
        <f>BU364</f>
        <v>-1</v>
      </c>
      <c r="BV365" s="41">
        <v>0</v>
      </c>
      <c r="BW365" s="41">
        <v>0</v>
      </c>
      <c r="BX365" s="93" t="s">
        <v>290</v>
      </c>
      <c r="BY365" s="98">
        <v>1</v>
      </c>
      <c r="BZ365" s="98">
        <v>0</v>
      </c>
      <c r="CA365" s="98">
        <f t="shared" ref="CA365:CA379" si="686">CA349</f>
        <v>-3.7</v>
      </c>
      <c r="CB365" s="31" t="s">
        <v>0</v>
      </c>
      <c r="CG365" s="14"/>
      <c r="CI365" s="13"/>
      <c r="CK365" s="13"/>
      <c r="CM365" s="13"/>
    </row>
    <row r="366" spans="3:91" s="3" customFormat="1" hidden="1" x14ac:dyDescent="0.25">
      <c r="C366" s="3">
        <v>3</v>
      </c>
      <c r="D366" s="30">
        <f t="shared" ref="D366:E366" si="687">D365</f>
        <v>2022</v>
      </c>
      <c r="E366" s="41" t="str">
        <f t="shared" si="687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31137</v>
      </c>
      <c r="L366" s="3">
        <v>3.4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0.06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ref="Y366:Y379" si="688">Y365</f>
        <v>7</v>
      </c>
      <c r="Z366" s="27">
        <v>0.47</v>
      </c>
      <c r="AA366" s="3" t="s">
        <v>304</v>
      </c>
      <c r="AB366" s="3">
        <v>6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1">
        <v>0.5</v>
      </c>
      <c r="AI366" s="3">
        <v>0.55000000000000004</v>
      </c>
      <c r="AJ366" s="3">
        <v>0.3</v>
      </c>
      <c r="AK366" s="3">
        <v>30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6" si="689">AP365</f>
        <v>0.7</v>
      </c>
      <c r="AQ366" s="41" t="str">
        <f t="shared" si="689"/>
        <v>Yes</v>
      </c>
      <c r="AR366" s="27">
        <v>0.3</v>
      </c>
      <c r="AS366" s="60">
        <v>0.35</v>
      </c>
      <c r="AT366" s="27">
        <v>0.2</v>
      </c>
      <c r="AU366" s="27">
        <v>0.2</v>
      </c>
      <c r="AV366" s="2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41">
        <f t="shared" ref="BB366:BB379" si="690">BB365</f>
        <v>0</v>
      </c>
      <c r="BC366" s="3" t="s">
        <v>200</v>
      </c>
      <c r="BD366" s="30" t="str">
        <f t="shared" ref="BD366:BD379" si="691">BD365</f>
        <v>T24-2019 IntWall 2x6 16oc R21</v>
      </c>
      <c r="BE366" s="3" t="s">
        <v>39</v>
      </c>
      <c r="BF366" s="3" t="s">
        <v>40</v>
      </c>
      <c r="BG366" s="3" t="s">
        <v>60</v>
      </c>
      <c r="BH366" s="3" t="s">
        <v>130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1</v>
      </c>
      <c r="BP366" s="69" t="s">
        <v>275</v>
      </c>
      <c r="BQ366" s="70" t="str">
        <f t="shared" ref="BQ366:BU379" si="692">BQ365</f>
        <v>not compact</v>
      </c>
      <c r="BR366" s="80" t="str">
        <f t="shared" si="692"/>
        <v>not compact</v>
      </c>
      <c r="BS366" s="30" t="str">
        <f t="shared" si="692"/>
        <v>Pipe Insulation, All Lines</v>
      </c>
      <c r="BT366" s="30" t="str">
        <f t="shared" si="692"/>
        <v>Standard</v>
      </c>
      <c r="BU366" s="41">
        <f t="shared" si="692"/>
        <v>-1</v>
      </c>
      <c r="BV366" s="41">
        <v>0</v>
      </c>
      <c r="BW366" s="41">
        <v>0</v>
      </c>
      <c r="BX366" s="93" t="s">
        <v>290</v>
      </c>
      <c r="BY366" s="98">
        <v>1</v>
      </c>
      <c r="BZ366" s="98">
        <v>0</v>
      </c>
      <c r="CA366" s="98">
        <f t="shared" si="686"/>
        <v>-7.6</v>
      </c>
      <c r="CB366" s="31" t="s">
        <v>0</v>
      </c>
      <c r="CG366" s="14"/>
      <c r="CI366" s="13"/>
      <c r="CK366" s="13"/>
      <c r="CM366" s="13"/>
    </row>
    <row r="367" spans="3:91" s="3" customFormat="1" hidden="1" x14ac:dyDescent="0.25">
      <c r="C367" s="3">
        <v>4</v>
      </c>
      <c r="D367" s="30">
        <f t="shared" ref="D367:E367" si="693">D366</f>
        <v>2022</v>
      </c>
      <c r="E367" s="41" t="str">
        <f t="shared" si="693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30935</v>
      </c>
      <c r="L367" s="3">
        <v>9.9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0.08</v>
      </c>
      <c r="S367" s="3">
        <v>19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si="688"/>
        <v>7</v>
      </c>
      <c r="Z367" s="27">
        <v>0.45</v>
      </c>
      <c r="AA367" s="3" t="s">
        <v>316</v>
      </c>
      <c r="AB367" s="3">
        <v>8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694">AP366</f>
        <v>0.7</v>
      </c>
      <c r="AQ367" s="41" t="str">
        <f t="shared" si="694"/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9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96" t="s">
        <v>116</v>
      </c>
      <c r="BB367" s="41">
        <f t="shared" si="690"/>
        <v>0</v>
      </c>
      <c r="BC367" s="3" t="s">
        <v>200</v>
      </c>
      <c r="BD367" s="30" t="str">
        <f t="shared" si="691"/>
        <v>T24-2019 IntWall 2x6 16oc R21</v>
      </c>
      <c r="BE367" s="3" t="s">
        <v>39</v>
      </c>
      <c r="BF367" s="3" t="s">
        <v>40</v>
      </c>
      <c r="BG367" s="96" t="s">
        <v>60</v>
      </c>
      <c r="BH367" s="3" t="s">
        <v>129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2</v>
      </c>
      <c r="BP367" s="69" t="s">
        <v>276</v>
      </c>
      <c r="BQ367" s="70" t="str">
        <f t="shared" si="692"/>
        <v>not compact</v>
      </c>
      <c r="BR367" s="80" t="str">
        <f t="shared" si="692"/>
        <v>not compact</v>
      </c>
      <c r="BS367" s="30" t="str">
        <f t="shared" si="692"/>
        <v>Pipe Insulation, All Lines</v>
      </c>
      <c r="BT367" s="30" t="str">
        <f t="shared" si="692"/>
        <v>Standard</v>
      </c>
      <c r="BU367" s="41">
        <f t="shared" si="692"/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si="686"/>
        <v>-4</v>
      </c>
      <c r="CB367" s="31" t="s">
        <v>0</v>
      </c>
      <c r="CG367" s="14"/>
      <c r="CI367" s="13"/>
      <c r="CK367" s="13"/>
      <c r="CM367" s="13"/>
    </row>
    <row r="368" spans="3:91" s="3" customFormat="1" hidden="1" x14ac:dyDescent="0.25">
      <c r="C368" s="3">
        <v>5</v>
      </c>
      <c r="D368" s="30">
        <f t="shared" ref="D368:E368" si="695">D367</f>
        <v>2022</v>
      </c>
      <c r="E368" s="41" t="str">
        <f t="shared" si="695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33490</v>
      </c>
      <c r="L368" s="3">
        <v>2.7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0.05</v>
      </c>
      <c r="S368" s="3">
        <v>20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si="688"/>
        <v>7</v>
      </c>
      <c r="Z368" s="27">
        <v>0.51</v>
      </c>
      <c r="AA368" s="3" t="s">
        <v>317</v>
      </c>
      <c r="AB368" s="3">
        <v>6</v>
      </c>
      <c r="AC368" s="3">
        <v>6</v>
      </c>
      <c r="AD368" s="3">
        <v>7</v>
      </c>
      <c r="AE368" s="3">
        <v>10</v>
      </c>
      <c r="AF368" s="56">
        <v>5.0999999999999997E-2</v>
      </c>
      <c r="AG368" s="3">
        <v>0.4</v>
      </c>
      <c r="AH368" s="1">
        <v>0.5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696">AP367</f>
        <v>0.7</v>
      </c>
      <c r="AQ368" s="41" t="str">
        <f t="shared" si="696"/>
        <v>Yes</v>
      </c>
      <c r="AR368" s="27">
        <v>0.3</v>
      </c>
      <c r="AS368" s="60">
        <v>0.35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si="690"/>
        <v>0</v>
      </c>
      <c r="BC368" s="3" t="s">
        <v>200</v>
      </c>
      <c r="BD368" s="30" t="str">
        <f t="shared" si="691"/>
        <v>T24-2019 IntWall 2x6 16oc R21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69" t="s">
        <v>275</v>
      </c>
      <c r="BQ368" s="70" t="str">
        <f t="shared" si="692"/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-8.5</v>
      </c>
      <c r="CB368" s="31" t="s">
        <v>0</v>
      </c>
      <c r="CG368" s="14"/>
      <c r="CI368" s="13"/>
      <c r="CK368" s="13"/>
      <c r="CM368" s="13"/>
    </row>
    <row r="369" spans="1:162" s="3" customFormat="1" hidden="1" x14ac:dyDescent="0.25">
      <c r="C369" s="3">
        <v>6</v>
      </c>
      <c r="D369" s="30">
        <f t="shared" ref="D369:E369" si="697">D368</f>
        <v>2022</v>
      </c>
      <c r="E369" s="41" t="str">
        <f t="shared" si="697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30081</v>
      </c>
      <c r="L369" s="3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0.03</v>
      </c>
      <c r="S369" s="3">
        <v>19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0.36</v>
      </c>
      <c r="AA369" s="3" t="s">
        <v>318</v>
      </c>
      <c r="AB369" s="3">
        <v>6</v>
      </c>
      <c r="AC369" s="3">
        <v>6</v>
      </c>
      <c r="AD369" s="3">
        <v>7</v>
      </c>
      <c r="AE369" s="3">
        <v>10</v>
      </c>
      <c r="AF369" s="3">
        <v>6.5000000000000002E-2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30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71" si="698">AP368</f>
        <v>0.7</v>
      </c>
      <c r="AQ369" s="41" t="str">
        <f t="shared" si="698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2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3" t="s">
        <v>116</v>
      </c>
      <c r="BB369" s="41">
        <f t="shared" si="690"/>
        <v>0</v>
      </c>
      <c r="BC369" s="3" t="s">
        <v>127</v>
      </c>
      <c r="BD369" s="57" t="s">
        <v>128</v>
      </c>
      <c r="BE369" s="3" t="s">
        <v>39</v>
      </c>
      <c r="BF369" s="3" t="s">
        <v>40</v>
      </c>
      <c r="BG369" s="3" t="s">
        <v>60</v>
      </c>
      <c r="BH369" s="3" t="s">
        <v>130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1</v>
      </c>
      <c r="BP369" s="69" t="s">
        <v>276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-6.8</v>
      </c>
      <c r="CB369" s="31" t="s">
        <v>0</v>
      </c>
      <c r="CG369" s="14"/>
      <c r="CI369" s="13"/>
      <c r="CK369" s="13"/>
      <c r="CM369" s="13"/>
    </row>
    <row r="370" spans="1:162" s="3" customFormat="1" hidden="1" x14ac:dyDescent="0.25">
      <c r="C370" s="3">
        <v>7</v>
      </c>
      <c r="D370" s="30">
        <f t="shared" ref="D370:E370" si="699">D369</f>
        <v>2022</v>
      </c>
      <c r="E370" s="41" t="str">
        <f t="shared" si="699"/>
        <v>MultiFam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30701</v>
      </c>
      <c r="L370" s="3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0.02</v>
      </c>
      <c r="S370" s="3">
        <v>20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0.38</v>
      </c>
      <c r="AA370" s="3" t="s">
        <v>305</v>
      </c>
      <c r="AB370" s="3">
        <v>6</v>
      </c>
      <c r="AC370" s="3">
        <v>6</v>
      </c>
      <c r="AD370" s="3">
        <v>7</v>
      </c>
      <c r="AE370" s="3">
        <v>10</v>
      </c>
      <c r="AF370" s="3">
        <v>6.5000000000000002E-2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30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si="698"/>
        <v>0.7</v>
      </c>
      <c r="AQ370" s="60" t="s">
        <v>293</v>
      </c>
      <c r="AR370" s="27">
        <v>0.3</v>
      </c>
      <c r="AS370" s="27">
        <v>0.23</v>
      </c>
      <c r="AT370" s="27">
        <v>0.2</v>
      </c>
      <c r="AU370" s="27">
        <v>0.2</v>
      </c>
      <c r="AV370" s="2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3" t="s">
        <v>116</v>
      </c>
      <c r="BB370" s="41">
        <f t="shared" si="690"/>
        <v>0</v>
      </c>
      <c r="BC370" s="3" t="s">
        <v>127</v>
      </c>
      <c r="BD370" s="57" t="s">
        <v>128</v>
      </c>
      <c r="BE370" s="3" t="s">
        <v>39</v>
      </c>
      <c r="BF370" s="3" t="s">
        <v>40</v>
      </c>
      <c r="BG370" s="3" t="s">
        <v>60</v>
      </c>
      <c r="BH370" s="3" t="s">
        <v>130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1</v>
      </c>
      <c r="BP370" s="69" t="s">
        <v>276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-8.8000000000000007</v>
      </c>
      <c r="CB370" s="31" t="s">
        <v>0</v>
      </c>
      <c r="CG370" s="14"/>
      <c r="CI370" s="13"/>
      <c r="CK370" s="13"/>
      <c r="CM370" s="13"/>
    </row>
    <row r="371" spans="1:162" s="3" customFormat="1" hidden="1" x14ac:dyDescent="0.25">
      <c r="C371" s="3">
        <v>8</v>
      </c>
      <c r="D371" s="30">
        <f t="shared" ref="D371:E371" si="700">D370</f>
        <v>2022</v>
      </c>
      <c r="E371" s="41" t="str">
        <f t="shared" si="700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29254</v>
      </c>
      <c r="L371" s="3">
        <v>9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0.06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0.34</v>
      </c>
      <c r="AA371" s="3" t="s">
        <v>319</v>
      </c>
      <c r="AB371" s="3">
        <v>8</v>
      </c>
      <c r="AC371" s="3">
        <v>6</v>
      </c>
      <c r="AD371" s="3">
        <v>7</v>
      </c>
      <c r="AE371" s="3">
        <v>10</v>
      </c>
      <c r="AF371" s="56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si="698"/>
        <v>0.7</v>
      </c>
      <c r="AQ371" s="27" t="s">
        <v>292</v>
      </c>
      <c r="AR371" s="27">
        <v>0.3</v>
      </c>
      <c r="AS371" s="27">
        <v>0.23</v>
      </c>
      <c r="AT371" s="27">
        <v>0.2</v>
      </c>
      <c r="AU371" s="27">
        <v>0.2</v>
      </c>
      <c r="AV371" s="9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96" t="s">
        <v>116</v>
      </c>
      <c r="BB371" s="41">
        <f t="shared" si="690"/>
        <v>0</v>
      </c>
      <c r="BC371" s="3" t="s">
        <v>200</v>
      </c>
      <c r="BD371" s="3" t="s">
        <v>205</v>
      </c>
      <c r="BE371" s="3" t="s">
        <v>39</v>
      </c>
      <c r="BF371" s="3" t="s">
        <v>40</v>
      </c>
      <c r="BG371" s="96" t="s">
        <v>60</v>
      </c>
      <c r="BH371" s="3" t="s">
        <v>129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2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-4.4000000000000004</v>
      </c>
      <c r="CB371" s="31" t="s">
        <v>0</v>
      </c>
      <c r="CG371" s="14"/>
      <c r="CI371" s="13"/>
      <c r="CK371" s="13"/>
      <c r="CM371" s="13"/>
    </row>
    <row r="372" spans="1:162" s="3" customFormat="1" hidden="1" x14ac:dyDescent="0.25">
      <c r="C372" s="3">
        <v>9</v>
      </c>
      <c r="D372" s="30">
        <f t="shared" ref="D372:E372" si="701">D371</f>
        <v>2022</v>
      </c>
      <c r="E372" s="41" t="str">
        <f t="shared" si="701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29889</v>
      </c>
      <c r="L372" s="3">
        <v>9.8000000000000007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7.0000000000000007E-2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0.39</v>
      </c>
      <c r="AA372" s="3" t="s">
        <v>307</v>
      </c>
      <c r="AB372" s="3">
        <v>8</v>
      </c>
      <c r="AC372" s="3">
        <v>6</v>
      </c>
      <c r="AD372" s="3">
        <v>7</v>
      </c>
      <c r="AE372" s="3">
        <v>10</v>
      </c>
      <c r="AF372" s="56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ref="AP372:AQ372" si="702">AP371</f>
        <v>0.7</v>
      </c>
      <c r="AQ372" s="41" t="str">
        <f t="shared" si="702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7">
        <v>1</v>
      </c>
      <c r="AW372" s="27">
        <v>0.1</v>
      </c>
      <c r="AX372" s="27">
        <v>0.1</v>
      </c>
      <c r="AY372" s="3" t="s">
        <v>116</v>
      </c>
      <c r="AZ372" s="3" t="s">
        <v>116</v>
      </c>
      <c r="BA372" s="96" t="s">
        <v>116</v>
      </c>
      <c r="BB372" s="41">
        <f t="shared" si="690"/>
        <v>0</v>
      </c>
      <c r="BC372" s="3" t="s">
        <v>200</v>
      </c>
      <c r="BD372" s="30" t="str">
        <f t="shared" si="691"/>
        <v>T24-2019 IntWall 2x6 16oc R21</v>
      </c>
      <c r="BE372" s="3" t="s">
        <v>39</v>
      </c>
      <c r="BF372" s="3" t="s">
        <v>40</v>
      </c>
      <c r="BG372" s="96" t="s">
        <v>60</v>
      </c>
      <c r="BH372" s="3" t="s">
        <v>129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2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-4.4000000000000004</v>
      </c>
      <c r="CB372" s="31" t="s">
        <v>0</v>
      </c>
      <c r="CG372" s="14"/>
      <c r="CI372" s="13"/>
      <c r="CK372" s="13"/>
      <c r="CM372" s="13"/>
    </row>
    <row r="373" spans="1:162" s="3" customFormat="1" hidden="1" x14ac:dyDescent="0.25">
      <c r="C373" s="3">
        <v>10</v>
      </c>
      <c r="D373" s="30">
        <f t="shared" ref="D373:E373" si="703">D372</f>
        <v>2022</v>
      </c>
      <c r="E373" s="41" t="str">
        <f t="shared" si="703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30200</v>
      </c>
      <c r="L373" s="3">
        <v>9.1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0.06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0.42</v>
      </c>
      <c r="AA373" s="3" t="s">
        <v>320</v>
      </c>
      <c r="AB373" s="3">
        <v>8</v>
      </c>
      <c r="AC373" s="3">
        <v>6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0</v>
      </c>
      <c r="AN373" s="3">
        <v>0</v>
      </c>
      <c r="AO373" s="3">
        <v>5016</v>
      </c>
      <c r="AP373" s="41">
        <f t="shared" ref="AP373:AQ373" si="704">AP372</f>
        <v>0.7</v>
      </c>
      <c r="AQ373" s="41" t="str">
        <f t="shared" si="704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0.2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3" t="s">
        <v>200</v>
      </c>
      <c r="BD373" s="30" t="str">
        <f t="shared" si="691"/>
        <v>T24-2019 IntWall 2x6 16oc R21</v>
      </c>
      <c r="BE373" s="3" t="s">
        <v>39</v>
      </c>
      <c r="BF373" s="3" t="s">
        <v>40</v>
      </c>
      <c r="BG373" s="96" t="s">
        <v>60</v>
      </c>
      <c r="BH373" s="3" t="s">
        <v>129</v>
      </c>
      <c r="BI373" s="3" t="s">
        <v>84</v>
      </c>
      <c r="BJ373" s="3" t="s">
        <v>158</v>
      </c>
      <c r="BK373" s="3" t="s">
        <v>87</v>
      </c>
      <c r="BL373" s="3" t="s">
        <v>161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-4.4000000000000004</v>
      </c>
      <c r="CB373" s="31" t="s">
        <v>0</v>
      </c>
      <c r="CG373" s="14"/>
      <c r="CI373" s="13"/>
      <c r="CK373" s="13"/>
      <c r="CM373" s="13"/>
    </row>
    <row r="374" spans="1:162" s="3" customFormat="1" hidden="1" x14ac:dyDescent="0.25">
      <c r="C374" s="3">
        <v>11</v>
      </c>
      <c r="D374" s="30">
        <f t="shared" ref="D374:E374" si="705">D373</f>
        <v>2022</v>
      </c>
      <c r="E374" s="41" t="str">
        <f t="shared" si="705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29693</v>
      </c>
      <c r="L374" s="3">
        <v>8.1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0.08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0.45</v>
      </c>
      <c r="AA374" s="3" t="s">
        <v>321</v>
      </c>
      <c r="AB374" s="3">
        <v>8</v>
      </c>
      <c r="AC374" s="3">
        <v>8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8</v>
      </c>
      <c r="AN374" s="3">
        <v>0</v>
      </c>
      <c r="AO374" s="3">
        <v>5016</v>
      </c>
      <c r="AP374" s="41">
        <f t="shared" ref="AP374:AQ374" si="706">AP373</f>
        <v>0.7</v>
      </c>
      <c r="AQ374" s="41" t="str">
        <f t="shared" si="706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56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157</v>
      </c>
      <c r="BK374" s="3" t="s">
        <v>87</v>
      </c>
      <c r="BL374" s="3" t="s">
        <v>160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-4.2</v>
      </c>
      <c r="CB374" s="31" t="s">
        <v>0</v>
      </c>
      <c r="CG374" s="14"/>
      <c r="CI374" s="13"/>
      <c r="CK374" s="13"/>
      <c r="CM374" s="13"/>
    </row>
    <row r="375" spans="1:162" s="3" customFormat="1" hidden="1" x14ac:dyDescent="0.25">
      <c r="C375" s="3">
        <v>12</v>
      </c>
      <c r="D375" s="30">
        <f t="shared" ref="D375:E375" si="707">D374</f>
        <v>2022</v>
      </c>
      <c r="E375" s="41" t="str">
        <f t="shared" si="707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29328</v>
      </c>
      <c r="L375" s="3">
        <v>9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0.09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0.46</v>
      </c>
      <c r="AA375" s="3" t="s">
        <v>322</v>
      </c>
      <c r="AB375" s="3">
        <v>8</v>
      </c>
      <c r="AC375" s="3">
        <v>6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4</v>
      </c>
      <c r="AN375" s="3">
        <v>0</v>
      </c>
      <c r="AO375" s="3">
        <v>5016</v>
      </c>
      <c r="AP375" s="41">
        <f t="shared" ref="AP375:AQ375" si="708">AP374</f>
        <v>0.7</v>
      </c>
      <c r="AQ375" s="41" t="str">
        <f t="shared" si="708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0.1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65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159</v>
      </c>
      <c r="BK375" s="3" t="s">
        <v>87</v>
      </c>
      <c r="BL375" s="3" t="s">
        <v>162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-4.7</v>
      </c>
      <c r="CB375" s="31" t="s">
        <v>0</v>
      </c>
      <c r="CG375" s="14"/>
      <c r="CI375" s="13"/>
      <c r="CK375" s="13"/>
      <c r="CM375" s="13"/>
    </row>
    <row r="376" spans="1:162" s="3" customFormat="1" hidden="1" x14ac:dyDescent="0.25">
      <c r="C376" s="3">
        <v>13</v>
      </c>
      <c r="D376" s="30">
        <f t="shared" ref="D376:E376" si="709">D375</f>
        <v>2022</v>
      </c>
      <c r="E376" s="41" t="str">
        <f t="shared" si="709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29553</v>
      </c>
      <c r="L376" s="3">
        <v>8.6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0.42</v>
      </c>
      <c r="AA376" s="3" t="s">
        <v>323</v>
      </c>
      <c r="AB376" s="3">
        <v>8</v>
      </c>
      <c r="AC376" s="3">
        <v>6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10">AP375</f>
        <v>0.7</v>
      </c>
      <c r="AQ376" s="41" t="str">
        <f t="shared" si="710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0.63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65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-8</v>
      </c>
      <c r="CB376" s="31" t="s">
        <v>0</v>
      </c>
      <c r="CG376" s="14"/>
      <c r="CI376" s="13"/>
      <c r="CK376" s="13"/>
      <c r="CM376" s="13"/>
    </row>
    <row r="377" spans="1:162" s="3" customFormat="1" hidden="1" x14ac:dyDescent="0.25">
      <c r="C377" s="3">
        <v>14</v>
      </c>
      <c r="D377" s="30">
        <f t="shared" ref="D377:E377" si="711">D376</f>
        <v>2022</v>
      </c>
      <c r="E377" s="41" t="str">
        <f t="shared" si="711"/>
        <v>MultiFam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31651</v>
      </c>
      <c r="L377" s="3">
        <v>7.7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0.08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0.5</v>
      </c>
      <c r="AA377" s="3" t="s">
        <v>324</v>
      </c>
      <c r="AB377" s="3">
        <v>8</v>
      </c>
      <c r="AC377" s="3">
        <v>8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8</v>
      </c>
      <c r="AN377" s="3">
        <v>0</v>
      </c>
      <c r="AO377" s="3">
        <v>5016</v>
      </c>
      <c r="AP377" s="41">
        <f t="shared" ref="AP377:AQ377" si="712">AP376</f>
        <v>0.7</v>
      </c>
      <c r="AQ377" s="41" t="str">
        <f t="shared" si="712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0.1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65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157</v>
      </c>
      <c r="BK377" s="3" t="s">
        <v>87</v>
      </c>
      <c r="BL377" s="3" t="s">
        <v>160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-3.1</v>
      </c>
      <c r="CB377" s="31" t="s">
        <v>0</v>
      </c>
      <c r="CG377" s="14"/>
      <c r="CI377" s="13"/>
      <c r="CK377" s="13"/>
      <c r="CM377" s="13"/>
    </row>
    <row r="378" spans="1:162" s="3" customFormat="1" hidden="1" x14ac:dyDescent="0.25">
      <c r="C378" s="3">
        <v>15</v>
      </c>
      <c r="D378" s="30">
        <f t="shared" ref="D378:E378" si="713">D377</f>
        <v>2022</v>
      </c>
      <c r="E378" s="41" t="str">
        <f t="shared" si="713"/>
        <v>MultiFam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29177</v>
      </c>
      <c r="L378" s="3">
        <v>7.1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0.06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0.45</v>
      </c>
      <c r="AA378" s="3" t="s">
        <v>306</v>
      </c>
      <c r="AB378" s="3">
        <v>8</v>
      </c>
      <c r="AC378" s="3">
        <v>8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4</v>
      </c>
      <c r="AN378" s="3">
        <v>0</v>
      </c>
      <c r="AO378" s="3">
        <v>5016</v>
      </c>
      <c r="AP378" s="41">
        <f t="shared" ref="AP378:AQ378" si="714">AP377</f>
        <v>0.7</v>
      </c>
      <c r="AQ378" s="41" t="str">
        <f t="shared" si="714"/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97">
        <v>1</v>
      </c>
      <c r="AW378" s="27">
        <v>0.2</v>
      </c>
      <c r="AX378" s="27">
        <v>0.63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56" t="s">
        <v>200</v>
      </c>
      <c r="BD378" s="30" t="str">
        <f t="shared" si="691"/>
        <v>T24-2019 IntWall 2x6 16oc R21</v>
      </c>
      <c r="BE378" s="3" t="s">
        <v>39</v>
      </c>
      <c r="BF378" s="3" t="s">
        <v>40</v>
      </c>
      <c r="BG378" s="3" t="s">
        <v>59</v>
      </c>
      <c r="BH378" s="3" t="s">
        <v>129</v>
      </c>
      <c r="BI378" s="3" t="s">
        <v>84</v>
      </c>
      <c r="BJ378" s="3" t="s">
        <v>159</v>
      </c>
      <c r="BK378" s="3" t="s">
        <v>87</v>
      </c>
      <c r="BL378" s="3" t="s">
        <v>162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41">
        <v>0</v>
      </c>
      <c r="BW378" s="41">
        <v>0</v>
      </c>
      <c r="BX378" s="93" t="s">
        <v>290</v>
      </c>
      <c r="BY378" s="98">
        <v>1</v>
      </c>
      <c r="BZ378" s="98">
        <v>0</v>
      </c>
      <c r="CA378" s="98">
        <f t="shared" si="686"/>
        <v>-8.1999999999999993</v>
      </c>
      <c r="CB378" s="31" t="s">
        <v>0</v>
      </c>
      <c r="CG378" s="14"/>
      <c r="CI378" s="13"/>
      <c r="CK378" s="13"/>
      <c r="CM378" s="13"/>
    </row>
    <row r="379" spans="1:162" s="3" customFormat="1" hidden="1" x14ac:dyDescent="0.25">
      <c r="C379" s="3">
        <v>16</v>
      </c>
      <c r="D379" s="30">
        <f t="shared" ref="D379:E379" si="715">D378</f>
        <v>2022</v>
      </c>
      <c r="E379" s="41" t="str">
        <f t="shared" si="715"/>
        <v>MultiFam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30930</v>
      </c>
      <c r="L379" s="3">
        <v>7.4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0.08</v>
      </c>
      <c r="S379" s="3">
        <v>20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0">
        <f t="shared" si="688"/>
        <v>7</v>
      </c>
      <c r="Z379" s="27">
        <v>0.44</v>
      </c>
      <c r="AA379" s="3" t="s">
        <v>325</v>
      </c>
      <c r="AB379" s="3">
        <v>8</v>
      </c>
      <c r="AC379" s="3">
        <v>8</v>
      </c>
      <c r="AD379" s="3">
        <v>7</v>
      </c>
      <c r="AE379" s="3">
        <v>10</v>
      </c>
      <c r="AF379" s="56">
        <v>5.0999999999999997E-2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8</v>
      </c>
      <c r="AN379" s="3">
        <v>7016</v>
      </c>
      <c r="AO379" s="3">
        <v>10016</v>
      </c>
      <c r="AP379" s="41">
        <f t="shared" ref="AP379:AQ379" si="716">AP378</f>
        <v>0.7</v>
      </c>
      <c r="AQ379" s="41" t="str">
        <f t="shared" si="716"/>
        <v>Yes</v>
      </c>
      <c r="AR379" s="27">
        <v>0.3</v>
      </c>
      <c r="AS379" s="60">
        <v>0.35</v>
      </c>
      <c r="AT379" s="27">
        <v>0.2</v>
      </c>
      <c r="AU379" s="27">
        <v>0.2</v>
      </c>
      <c r="AV379" s="27">
        <v>0</v>
      </c>
      <c r="AW379" s="27">
        <v>0.1</v>
      </c>
      <c r="AX379" s="27">
        <v>0.1</v>
      </c>
      <c r="AY379" s="3" t="s">
        <v>116</v>
      </c>
      <c r="AZ379" s="3" t="s">
        <v>116</v>
      </c>
      <c r="BA379" s="96" t="s">
        <v>116</v>
      </c>
      <c r="BB379" s="41">
        <f t="shared" si="690"/>
        <v>0</v>
      </c>
      <c r="BC379" s="56" t="s">
        <v>200</v>
      </c>
      <c r="BD379" s="30" t="str">
        <f t="shared" si="691"/>
        <v>T24-2019 IntWall 2x6 16oc R21</v>
      </c>
      <c r="BE379" s="3" t="s">
        <v>41</v>
      </c>
      <c r="BF379" s="3" t="s">
        <v>42</v>
      </c>
      <c r="BG379" s="3" t="s">
        <v>59</v>
      </c>
      <c r="BH379" s="3" t="s">
        <v>129</v>
      </c>
      <c r="BI379" s="3" t="s">
        <v>84</v>
      </c>
      <c r="BJ379" s="3" t="s">
        <v>157</v>
      </c>
      <c r="BK379" s="3" t="s">
        <v>87</v>
      </c>
      <c r="BL379" s="3" t="s">
        <v>160</v>
      </c>
      <c r="BM379" s="3" t="s">
        <v>141</v>
      </c>
      <c r="BN379" s="19">
        <v>0</v>
      </c>
      <c r="BO379" s="27">
        <v>2</v>
      </c>
      <c r="BP379" s="69" t="s">
        <v>276</v>
      </c>
      <c r="BQ379" s="70" t="str">
        <f t="shared" si="692"/>
        <v>not compact</v>
      </c>
      <c r="BR379" s="80" t="str">
        <f t="shared" si="692"/>
        <v>not compact</v>
      </c>
      <c r="BS379" s="30" t="str">
        <f t="shared" si="692"/>
        <v>Pipe Insulation, All Lines</v>
      </c>
      <c r="BT379" s="30" t="str">
        <f t="shared" si="692"/>
        <v>Standard</v>
      </c>
      <c r="BU379" s="41">
        <f t="shared" si="692"/>
        <v>-1</v>
      </c>
      <c r="BV379" s="60">
        <v>0</v>
      </c>
      <c r="BW379" s="60">
        <v>0</v>
      </c>
      <c r="BX379" s="60" t="s">
        <v>290</v>
      </c>
      <c r="BY379" s="98">
        <v>1</v>
      </c>
      <c r="BZ379" s="98">
        <v>0</v>
      </c>
      <c r="CA379" s="98">
        <f t="shared" si="686"/>
        <v>-22.7</v>
      </c>
      <c r="CB379" s="31" t="s">
        <v>0</v>
      </c>
      <c r="CG379" s="14"/>
      <c r="CI379" s="13"/>
      <c r="CK379" s="13"/>
      <c r="CM379" s="13"/>
    </row>
    <row r="380" spans="1:162" s="2" customFormat="1" x14ac:dyDescent="0.25">
      <c r="A380" s="8" t="s">
        <v>337</v>
      </c>
      <c r="B380" s="8"/>
      <c r="C380" s="8" t="s">
        <v>27</v>
      </c>
      <c r="D380" s="8" t="s">
        <v>51</v>
      </c>
      <c r="E380" s="8" t="str">
        <f>E347</f>
        <v>BldgType</v>
      </c>
      <c r="F380" s="8" t="s">
        <v>28</v>
      </c>
      <c r="G380" s="8" t="s">
        <v>92</v>
      </c>
      <c r="H380" s="8" t="s">
        <v>252</v>
      </c>
      <c r="I380" s="8" t="s">
        <v>151</v>
      </c>
      <c r="J380" s="8" t="s">
        <v>152</v>
      </c>
      <c r="K380" s="8" t="s">
        <v>29</v>
      </c>
      <c r="L380" s="8" t="str">
        <f>L347</f>
        <v>PVMax</v>
      </c>
      <c r="M380" s="8" t="s">
        <v>348</v>
      </c>
      <c r="N380" s="8" t="s">
        <v>349</v>
      </c>
      <c r="O380" s="8" t="s">
        <v>350</v>
      </c>
      <c r="P380" s="8" t="s">
        <v>351</v>
      </c>
      <c r="Q380" s="8" t="s">
        <v>352</v>
      </c>
      <c r="R380" s="8" t="s">
        <v>242</v>
      </c>
      <c r="S380" s="8" t="s">
        <v>240</v>
      </c>
      <c r="T380" s="8" t="s">
        <v>108</v>
      </c>
      <c r="U380" s="8" t="s">
        <v>110</v>
      </c>
      <c r="V380" s="8" t="s">
        <v>109</v>
      </c>
      <c r="W380" s="8" t="s">
        <v>251</v>
      </c>
      <c r="X380" s="8" t="s">
        <v>314</v>
      </c>
      <c r="Y380" s="8" t="str">
        <f>Y347</f>
        <v>ACH50</v>
      </c>
      <c r="Z380" s="46" t="s">
        <v>193</v>
      </c>
      <c r="AA380" s="46" t="str">
        <f>AA347</f>
        <v>wsfStationName</v>
      </c>
      <c r="AB380" s="8" t="s">
        <v>90</v>
      </c>
      <c r="AC380" s="8" t="str">
        <f>AC347</f>
        <v>AltDuctRval</v>
      </c>
      <c r="AD380" s="8" t="s">
        <v>106</v>
      </c>
      <c r="AE380" s="8" t="s">
        <v>107</v>
      </c>
      <c r="AF380" s="8" t="s">
        <v>91</v>
      </c>
      <c r="AG380" s="8" t="s">
        <v>30</v>
      </c>
      <c r="AH380" s="8" t="s">
        <v>31</v>
      </c>
      <c r="AI380" s="8" t="s">
        <v>32</v>
      </c>
      <c r="AJ380" s="8" t="s">
        <v>33</v>
      </c>
      <c r="AK380" s="8" t="s">
        <v>34</v>
      </c>
      <c r="AL380" s="8" t="s">
        <v>35</v>
      </c>
      <c r="AM380" s="8" t="s">
        <v>36</v>
      </c>
      <c r="AN380" s="8" t="s">
        <v>55</v>
      </c>
      <c r="AO380" s="8" t="s">
        <v>97</v>
      </c>
      <c r="AP380" s="8" t="s">
        <v>189</v>
      </c>
      <c r="AQ380" s="46" t="s">
        <v>198</v>
      </c>
      <c r="AR380" s="8" t="s">
        <v>72</v>
      </c>
      <c r="AS380" s="8" t="s">
        <v>73</v>
      </c>
      <c r="AT380" s="8" t="s">
        <v>154</v>
      </c>
      <c r="AU380" s="8" t="s">
        <v>180</v>
      </c>
      <c r="AV380" s="8" t="s">
        <v>89</v>
      </c>
      <c r="AW380" s="8" t="s">
        <v>100</v>
      </c>
      <c r="AX380" s="8" t="s">
        <v>101</v>
      </c>
      <c r="AY380" s="9" t="s">
        <v>115</v>
      </c>
      <c r="AZ380" s="9" t="s">
        <v>338</v>
      </c>
      <c r="BA380" s="9" t="str">
        <f>BA347</f>
        <v>RoofBelowDeckIns</v>
      </c>
      <c r="BB380" s="54" t="str">
        <f>BB347</f>
        <v>RoofCavInsOverFrm</v>
      </c>
      <c r="BC380" s="8" t="s">
        <v>52</v>
      </c>
      <c r="BD380" s="8" t="s">
        <v>120</v>
      </c>
      <c r="BE380" s="8" t="s">
        <v>37</v>
      </c>
      <c r="BF380" s="8" t="s">
        <v>38</v>
      </c>
      <c r="BG380" s="8" t="s">
        <v>53</v>
      </c>
      <c r="BH380" s="8" t="s">
        <v>54</v>
      </c>
      <c r="BI380" s="8" t="s">
        <v>83</v>
      </c>
      <c r="BJ380" s="8" t="s">
        <v>155</v>
      </c>
      <c r="BK380" s="8" t="s">
        <v>86</v>
      </c>
      <c r="BL380" s="8" t="s">
        <v>156</v>
      </c>
      <c r="BM380" s="8" t="s">
        <v>142</v>
      </c>
      <c r="BN380" s="10" t="s">
        <v>211</v>
      </c>
      <c r="BO380" s="8" t="str">
        <f>BO314</f>
        <v>MinZNETier</v>
      </c>
      <c r="BP380" s="78" t="s">
        <v>274</v>
      </c>
      <c r="BQ380" s="8" t="str">
        <f>BQ347</f>
        <v>DHWCompactDistrib</v>
      </c>
      <c r="BR380" s="102" t="str">
        <f>BR347</f>
        <v>ElecDHWCompactDistrib</v>
      </c>
      <c r="BS380" s="8" t="s">
        <v>182</v>
      </c>
      <c r="BT380" s="8" t="s">
        <v>255</v>
      </c>
      <c r="BU380" s="8" t="s">
        <v>258</v>
      </c>
      <c r="BV380" s="8" t="s">
        <v>260</v>
      </c>
      <c r="BW380" s="8" t="s">
        <v>286</v>
      </c>
      <c r="BX380" s="8" t="s">
        <v>287</v>
      </c>
      <c r="BY380" s="8" t="s">
        <v>288</v>
      </c>
      <c r="BZ380" s="8" t="s">
        <v>360</v>
      </c>
      <c r="CA380" s="8" t="s">
        <v>365</v>
      </c>
      <c r="CB380" s="31" t="s">
        <v>0</v>
      </c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</row>
    <row r="381" spans="1:162" s="3" customFormat="1" x14ac:dyDescent="0.25">
      <c r="C381" s="3">
        <v>1</v>
      </c>
      <c r="D381" s="8">
        <v>2025</v>
      </c>
      <c r="E381" s="46" t="s">
        <v>221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26762</v>
      </c>
      <c r="L381" s="3">
        <v>8.9</v>
      </c>
      <c r="M381" s="27">
        <v>0.79300000000000004</v>
      </c>
      <c r="N381" s="27">
        <v>1.27</v>
      </c>
      <c r="O381" s="27">
        <v>0.84899999999999998</v>
      </c>
      <c r="P381" s="27">
        <v>0</v>
      </c>
      <c r="Q381" s="27">
        <v>1.4602999999999999</v>
      </c>
      <c r="R381" s="3">
        <v>0.1</v>
      </c>
      <c r="S381" s="30">
        <v>21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">
        <v>5</v>
      </c>
      <c r="Z381" s="27">
        <v>0.56000000000000005</v>
      </c>
      <c r="AA381" s="3" t="s">
        <v>303</v>
      </c>
      <c r="AB381" s="3">
        <v>8</v>
      </c>
      <c r="AC381" s="3">
        <v>8</v>
      </c>
      <c r="AD381" s="3">
        <v>7</v>
      </c>
      <c r="AE381" s="3">
        <v>10</v>
      </c>
      <c r="AF381" s="56">
        <v>4.8000000000000001E-2</v>
      </c>
      <c r="AG381" s="113">
        <v>0.27</v>
      </c>
      <c r="AH381" s="2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0</v>
      </c>
      <c r="AO381" s="3">
        <v>5016</v>
      </c>
      <c r="AP381" s="27">
        <v>0.7</v>
      </c>
      <c r="AQ381" s="27" t="s">
        <v>292</v>
      </c>
      <c r="AR381" s="112">
        <v>0.27</v>
      </c>
      <c r="AS381" s="60">
        <v>0.35</v>
      </c>
      <c r="AT381" s="27">
        <v>0.2</v>
      </c>
      <c r="AU381" s="27">
        <v>0.2</v>
      </c>
      <c r="AV381" s="27">
        <v>0</v>
      </c>
      <c r="AW381" s="27">
        <v>0.1</v>
      </c>
      <c r="AX381" s="27">
        <v>0.1</v>
      </c>
      <c r="AY381" s="3" t="s">
        <v>116</v>
      </c>
      <c r="AZ381" s="96" t="s">
        <v>341</v>
      </c>
      <c r="BA381" s="3" t="s">
        <v>116</v>
      </c>
      <c r="BB381" s="27">
        <v>0</v>
      </c>
      <c r="BC381" s="3" t="s">
        <v>236</v>
      </c>
      <c r="BD381" s="3" t="s">
        <v>205</v>
      </c>
      <c r="BE381" s="3" t="s">
        <v>39</v>
      </c>
      <c r="BF381" s="3" t="s">
        <v>40</v>
      </c>
      <c r="BG381" s="3" t="s">
        <v>59</v>
      </c>
      <c r="BH381" s="3" t="s">
        <v>130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103" t="s">
        <v>276</v>
      </c>
      <c r="BQ381" s="69" t="s">
        <v>268</v>
      </c>
      <c r="BR381" s="80" t="s">
        <v>268</v>
      </c>
      <c r="BS381" s="3" t="s">
        <v>185</v>
      </c>
      <c r="BT381" s="3" t="s">
        <v>184</v>
      </c>
      <c r="BU381" s="27">
        <v>-1</v>
      </c>
      <c r="BV381" s="60">
        <v>0</v>
      </c>
      <c r="BW381" s="60">
        <v>0</v>
      </c>
      <c r="BX381" s="60" t="s">
        <v>290</v>
      </c>
      <c r="BY381" s="100">
        <v>1</v>
      </c>
      <c r="BZ381" s="106">
        <v>0</v>
      </c>
      <c r="CA381" s="98">
        <f>CA348</f>
        <v>-6.7</v>
      </c>
      <c r="CB381" s="31" t="s">
        <v>0</v>
      </c>
      <c r="CC381" s="106">
        <v>0</v>
      </c>
      <c r="CG381" s="14"/>
      <c r="CI381" s="13"/>
      <c r="CK381" s="13"/>
      <c r="CM381" s="13"/>
    </row>
    <row r="382" spans="1:162" s="3" customFormat="1" x14ac:dyDescent="0.25">
      <c r="C382" s="3">
        <v>2</v>
      </c>
      <c r="D382" s="30">
        <f>D381</f>
        <v>2025</v>
      </c>
      <c r="E382" s="41" t="str">
        <f>E381</f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30021</v>
      </c>
      <c r="L382" s="3">
        <v>11.4</v>
      </c>
      <c r="M382" s="27">
        <v>0.621</v>
      </c>
      <c r="N382" s="27">
        <v>1.22</v>
      </c>
      <c r="O382" s="27">
        <v>0.70909999999999995</v>
      </c>
      <c r="P382" s="27">
        <v>1E-4</v>
      </c>
      <c r="Q382" s="27">
        <v>1.2595000000000001</v>
      </c>
      <c r="R382" s="3">
        <v>7.0000000000000007E-2</v>
      </c>
      <c r="S382" s="30">
        <v>21</v>
      </c>
      <c r="T382" s="3">
        <v>350</v>
      </c>
      <c r="U382" s="3">
        <v>1</v>
      </c>
      <c r="V382" s="3">
        <v>0.45</v>
      </c>
      <c r="W382" s="3">
        <v>0.45</v>
      </c>
      <c r="X382" s="3">
        <v>0.62</v>
      </c>
      <c r="Y382" s="3">
        <v>5</v>
      </c>
      <c r="Z382" s="27">
        <v>0.47</v>
      </c>
      <c r="AA382" s="3" t="s">
        <v>315</v>
      </c>
      <c r="AB382" s="3">
        <v>8</v>
      </c>
      <c r="AC382" s="3">
        <v>8</v>
      </c>
      <c r="AD382" s="3">
        <v>7</v>
      </c>
      <c r="AE382" s="3">
        <v>10</v>
      </c>
      <c r="AF382" s="56">
        <v>4.8000000000000001E-2</v>
      </c>
      <c r="AG382" s="113">
        <v>0.27</v>
      </c>
      <c r="AH382" s="2">
        <v>0.23</v>
      </c>
      <c r="AI382" s="3">
        <v>0.55000000000000004</v>
      </c>
      <c r="AJ382" s="3">
        <v>0.3</v>
      </c>
      <c r="AK382" s="3">
        <v>38</v>
      </c>
      <c r="AL382" s="3">
        <v>19</v>
      </c>
      <c r="AM382" s="3">
        <v>8</v>
      </c>
      <c r="AN382" s="3">
        <v>0</v>
      </c>
      <c r="AO382" s="3">
        <v>5016</v>
      </c>
      <c r="AP382" s="41">
        <f>AP381</f>
        <v>0.7</v>
      </c>
      <c r="AQ382" s="41" t="str">
        <f>AQ381</f>
        <v>Yes</v>
      </c>
      <c r="AR382" s="112">
        <v>0.27</v>
      </c>
      <c r="AS382" s="27">
        <v>0.23</v>
      </c>
      <c r="AT382" s="27">
        <v>0.2</v>
      </c>
      <c r="AU382" s="27">
        <v>0.2</v>
      </c>
      <c r="AV382" s="27">
        <v>1</v>
      </c>
      <c r="AW382" s="27">
        <v>0.1</v>
      </c>
      <c r="AX382" s="27">
        <v>0.1</v>
      </c>
      <c r="AY382" s="3" t="s">
        <v>116</v>
      </c>
      <c r="AZ382" s="96" t="s">
        <v>341</v>
      </c>
      <c r="BA382" s="3" t="s">
        <v>116</v>
      </c>
      <c r="BB382" s="41">
        <f>BB381</f>
        <v>0</v>
      </c>
      <c r="BC382" s="56" t="s">
        <v>236</v>
      </c>
      <c r="BD382" s="30" t="str">
        <f>BD381</f>
        <v>T24-2019 IntWall 2x6 16oc R21</v>
      </c>
      <c r="BE382" s="3" t="s">
        <v>39</v>
      </c>
      <c r="BF382" s="3" t="s">
        <v>40</v>
      </c>
      <c r="BG382" s="3" t="s">
        <v>59</v>
      </c>
      <c r="BH382" s="3" t="s">
        <v>130</v>
      </c>
      <c r="BI382" s="3" t="s">
        <v>84</v>
      </c>
      <c r="BJ382" s="3" t="s">
        <v>157</v>
      </c>
      <c r="BK382" s="3" t="s">
        <v>87</v>
      </c>
      <c r="BL382" s="3" t="s">
        <v>160</v>
      </c>
      <c r="BM382" s="3" t="s">
        <v>141</v>
      </c>
      <c r="BN382" s="19">
        <v>0</v>
      </c>
      <c r="BO382" s="27">
        <v>2</v>
      </c>
      <c r="BP382" s="69" t="s">
        <v>276</v>
      </c>
      <c r="BQ382" s="70" t="str">
        <f>BQ381</f>
        <v>not compact</v>
      </c>
      <c r="BR382" s="80" t="str">
        <f>BR381</f>
        <v>not compact</v>
      </c>
      <c r="BS382" s="30" t="str">
        <f>BS381</f>
        <v>Pipe Insulation, All Lines</v>
      </c>
      <c r="BT382" s="30" t="str">
        <f>BT381</f>
        <v>Standard</v>
      </c>
      <c r="BU382" s="41">
        <f>BU381</f>
        <v>-1</v>
      </c>
      <c r="BV382" s="41">
        <v>0</v>
      </c>
      <c r="BW382" s="41">
        <v>0</v>
      </c>
      <c r="BX382" s="93" t="s">
        <v>290</v>
      </c>
      <c r="BY382" s="98">
        <v>1</v>
      </c>
      <c r="BZ382" s="106">
        <v>0</v>
      </c>
      <c r="CA382" s="98">
        <f t="shared" ref="CA382:CA412" si="717">CA349</f>
        <v>-3.7</v>
      </c>
      <c r="CB382" s="31" t="s">
        <v>0</v>
      </c>
      <c r="CC382" s="106">
        <v>0</v>
      </c>
      <c r="CG382" s="14"/>
      <c r="CI382" s="13"/>
      <c r="CK382" s="13"/>
      <c r="CM382" s="13"/>
    </row>
    <row r="383" spans="1:162" s="3" customFormat="1" x14ac:dyDescent="0.25">
      <c r="C383" s="3">
        <v>3</v>
      </c>
      <c r="D383" s="30">
        <f t="shared" ref="D383:E383" si="718">D382</f>
        <v>2025</v>
      </c>
      <c r="E383" s="41" t="str">
        <f t="shared" si="718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31137</v>
      </c>
      <c r="L383" s="3">
        <v>7.9</v>
      </c>
      <c r="M383" s="27">
        <v>0.628</v>
      </c>
      <c r="N383" s="27">
        <v>1.1200000000000001</v>
      </c>
      <c r="O383" s="27">
        <v>0.6583</v>
      </c>
      <c r="P383" s="27">
        <v>0</v>
      </c>
      <c r="Q383" s="27">
        <v>1.1974</v>
      </c>
      <c r="R383" s="3">
        <v>0.1</v>
      </c>
      <c r="S383" s="30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0.47</v>
      </c>
      <c r="AA383" s="3" t="s">
        <v>304</v>
      </c>
      <c r="AB383" s="3">
        <v>6</v>
      </c>
      <c r="AC383" s="3">
        <v>6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2">
        <v>0.35</v>
      </c>
      <c r="AI383" s="3">
        <v>0.55000000000000004</v>
      </c>
      <c r="AJ383" s="3">
        <v>0.3</v>
      </c>
      <c r="AK383" s="3">
        <v>30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19">AP382</f>
        <v>0.7</v>
      </c>
      <c r="AQ383" s="41" t="str">
        <f t="shared" si="719"/>
        <v>Yes</v>
      </c>
      <c r="AR383" s="112">
        <v>0.27</v>
      </c>
      <c r="AS383" s="60">
        <v>0.35</v>
      </c>
      <c r="AT383" s="27">
        <v>0.2</v>
      </c>
      <c r="AU383" s="27">
        <v>0.2</v>
      </c>
      <c r="AV383" s="27">
        <v>1</v>
      </c>
      <c r="AW383" s="27">
        <v>0.1</v>
      </c>
      <c r="AX383" s="27">
        <v>0.1</v>
      </c>
      <c r="AY383" s="3" t="s">
        <v>116</v>
      </c>
      <c r="AZ383" s="3" t="s">
        <v>116</v>
      </c>
      <c r="BA383" s="3" t="s">
        <v>116</v>
      </c>
      <c r="BB383" s="41">
        <f t="shared" ref="BB383:BB396" si="720">BB382</f>
        <v>0</v>
      </c>
      <c r="BC383" s="56" t="s">
        <v>236</v>
      </c>
      <c r="BD383" s="30" t="str">
        <f t="shared" ref="BD383:BD396" si="721">BD382</f>
        <v>T24-2019 IntWall 2x6 16oc R21</v>
      </c>
      <c r="BE383" s="3" t="s">
        <v>39</v>
      </c>
      <c r="BF383" s="3" t="s">
        <v>40</v>
      </c>
      <c r="BG383" s="3" t="s">
        <v>60</v>
      </c>
      <c r="BH383" s="3" t="s">
        <v>130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103" t="s">
        <v>276</v>
      </c>
      <c r="BQ383" s="70" t="str">
        <f t="shared" ref="BQ383:BU383" si="722">BQ382</f>
        <v>not compact</v>
      </c>
      <c r="BR383" s="80" t="str">
        <f t="shared" si="722"/>
        <v>not compact</v>
      </c>
      <c r="BS383" s="30" t="str">
        <f t="shared" si="722"/>
        <v>Pipe Insulation, All Lines</v>
      </c>
      <c r="BT383" s="30" t="str">
        <f t="shared" si="722"/>
        <v>Standard</v>
      </c>
      <c r="BU383" s="41">
        <f t="shared" si="722"/>
        <v>-1</v>
      </c>
      <c r="BV383" s="41">
        <v>0</v>
      </c>
      <c r="BW383" s="41">
        <v>0</v>
      </c>
      <c r="BX383" s="93" t="s">
        <v>290</v>
      </c>
      <c r="BY383" s="98">
        <v>1</v>
      </c>
      <c r="BZ383" s="106">
        <v>0</v>
      </c>
      <c r="CA383" s="98">
        <f t="shared" si="717"/>
        <v>-7.6</v>
      </c>
      <c r="CB383" s="31" t="s">
        <v>0</v>
      </c>
      <c r="CC383" s="106">
        <v>0</v>
      </c>
      <c r="CG383" s="14"/>
      <c r="CI383" s="13"/>
      <c r="CK383" s="13"/>
      <c r="CM383" s="13"/>
    </row>
    <row r="384" spans="1:162" s="3" customFormat="1" x14ac:dyDescent="0.25">
      <c r="C384" s="3">
        <v>4</v>
      </c>
      <c r="D384" s="30">
        <f t="shared" ref="D384:E384" si="723">D383</f>
        <v>2025</v>
      </c>
      <c r="E384" s="41" t="str">
        <f t="shared" si="723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30935</v>
      </c>
      <c r="L384" s="3">
        <v>23.2</v>
      </c>
      <c r="M384" s="27">
        <v>0.58599999999999997</v>
      </c>
      <c r="N384" s="27">
        <v>1.21</v>
      </c>
      <c r="O384" s="27">
        <v>0.71630000000000005</v>
      </c>
      <c r="P384" s="27">
        <v>1.23E-2</v>
      </c>
      <c r="Q384" s="27">
        <v>1.2105999999999999</v>
      </c>
      <c r="R384" s="3">
        <v>0.09</v>
      </c>
      <c r="S384" s="30">
        <v>21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0.45</v>
      </c>
      <c r="AA384" s="3" t="s">
        <v>316</v>
      </c>
      <c r="AB384" s="3">
        <v>8</v>
      </c>
      <c r="AC384" s="3">
        <v>8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2">
        <v>0.23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24">AP383</f>
        <v>0.7</v>
      </c>
      <c r="AQ384" s="41" t="str">
        <f t="shared" si="724"/>
        <v>Yes</v>
      </c>
      <c r="AR384" s="112">
        <v>0.27</v>
      </c>
      <c r="AS384" s="27">
        <v>0.23</v>
      </c>
      <c r="AT384" s="27">
        <v>0.2</v>
      </c>
      <c r="AU384" s="27">
        <v>0.2</v>
      </c>
      <c r="AV384" s="27">
        <v>0</v>
      </c>
      <c r="AW384" s="97">
        <v>0.2</v>
      </c>
      <c r="AX384" s="97">
        <v>0.63</v>
      </c>
      <c r="AY384" s="3" t="s">
        <v>116</v>
      </c>
      <c r="AZ384" s="96" t="s">
        <v>341</v>
      </c>
      <c r="BA384" s="3" t="s">
        <v>204</v>
      </c>
      <c r="BB384" s="41">
        <f t="shared" si="720"/>
        <v>0</v>
      </c>
      <c r="BC384" s="56" t="s">
        <v>236</v>
      </c>
      <c r="BD384" s="30" t="str">
        <f t="shared" si="721"/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129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69" t="s">
        <v>276</v>
      </c>
      <c r="BQ384" s="70" t="str">
        <f t="shared" ref="BQ384:BU384" si="725">BQ383</f>
        <v>not compact</v>
      </c>
      <c r="BR384" s="80" t="str">
        <f t="shared" si="725"/>
        <v>not compact</v>
      </c>
      <c r="BS384" s="30" t="str">
        <f t="shared" si="725"/>
        <v>Pipe Insulation, All Lines</v>
      </c>
      <c r="BT384" s="30" t="str">
        <f t="shared" si="725"/>
        <v>Standard</v>
      </c>
      <c r="BU384" s="41">
        <f t="shared" si="725"/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7">
        <v>1.2</v>
      </c>
      <c r="CA384" s="98">
        <f t="shared" si="717"/>
        <v>-4</v>
      </c>
      <c r="CB384" s="31" t="s">
        <v>0</v>
      </c>
      <c r="CC384" s="107">
        <v>1.6</v>
      </c>
      <c r="CG384" s="14"/>
      <c r="CI384" s="13"/>
      <c r="CK384" s="13"/>
      <c r="CM384" s="13"/>
    </row>
    <row r="385" spans="3:91" s="3" customFormat="1" x14ac:dyDescent="0.25">
      <c r="C385" s="3">
        <v>5</v>
      </c>
      <c r="D385" s="30">
        <f t="shared" ref="D385:E385" si="726">D384</f>
        <v>2025</v>
      </c>
      <c r="E385" s="41" t="str">
        <f t="shared" si="726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33490</v>
      </c>
      <c r="L385" s="3">
        <v>8.6</v>
      </c>
      <c r="M385" s="27">
        <v>0.58499999999999996</v>
      </c>
      <c r="N385" s="27">
        <v>1.06</v>
      </c>
      <c r="O385" s="27">
        <v>0.62670000000000003</v>
      </c>
      <c r="P385" s="27">
        <v>0</v>
      </c>
      <c r="Q385" s="27">
        <v>1.1488</v>
      </c>
      <c r="R385" s="3">
        <v>0.11</v>
      </c>
      <c r="S385" s="30">
        <v>21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0.51</v>
      </c>
      <c r="AA385" s="3" t="s">
        <v>317</v>
      </c>
      <c r="AB385" s="3">
        <v>6</v>
      </c>
      <c r="AC385" s="3">
        <v>6</v>
      </c>
      <c r="AD385" s="3">
        <v>7</v>
      </c>
      <c r="AE385" s="3">
        <v>10</v>
      </c>
      <c r="AF385" s="56">
        <v>4.8000000000000001E-2</v>
      </c>
      <c r="AG385" s="113">
        <v>0.27</v>
      </c>
      <c r="AH385" s="2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27">AP384</f>
        <v>0.7</v>
      </c>
      <c r="AQ385" s="41" t="str">
        <f t="shared" si="727"/>
        <v>Yes</v>
      </c>
      <c r="AR385" s="112">
        <v>0.27</v>
      </c>
      <c r="AS385" s="60">
        <v>0.35</v>
      </c>
      <c r="AT385" s="27">
        <v>0.2</v>
      </c>
      <c r="AU385" s="27">
        <v>0.2</v>
      </c>
      <c r="AV385" s="27">
        <v>1</v>
      </c>
      <c r="AW385" s="27">
        <v>0.1</v>
      </c>
      <c r="AX385" s="27">
        <v>0.1</v>
      </c>
      <c r="AY385" s="3" t="s">
        <v>116</v>
      </c>
      <c r="AZ385" s="3" t="s">
        <v>116</v>
      </c>
      <c r="BA385" s="3" t="s">
        <v>116</v>
      </c>
      <c r="BB385" s="41">
        <f t="shared" si="720"/>
        <v>0</v>
      </c>
      <c r="BC385" s="56" t="s">
        <v>236</v>
      </c>
      <c r="BD385" s="30" t="str">
        <f t="shared" si="721"/>
        <v>T24-2019 IntWall 2x6 16oc R21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103" t="s">
        <v>276</v>
      </c>
      <c r="BQ385" s="70" t="str">
        <f t="shared" ref="BQ385:BU385" si="728">BQ384</f>
        <v>not compact</v>
      </c>
      <c r="BR385" s="80" t="str">
        <f t="shared" si="728"/>
        <v>not compact</v>
      </c>
      <c r="BS385" s="30" t="str">
        <f t="shared" si="728"/>
        <v>Pipe Insulation, All Lines</v>
      </c>
      <c r="BT385" s="30" t="str">
        <f t="shared" si="728"/>
        <v>Standard</v>
      </c>
      <c r="BU385" s="41">
        <f t="shared" si="728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6">
        <v>0</v>
      </c>
      <c r="CA385" s="98">
        <f t="shared" si="717"/>
        <v>-8.5</v>
      </c>
      <c r="CB385" s="31" t="s">
        <v>0</v>
      </c>
      <c r="CC385" s="106">
        <v>0</v>
      </c>
      <c r="CG385" s="14"/>
      <c r="CI385" s="13"/>
      <c r="CK385" s="13"/>
      <c r="CM385" s="13"/>
    </row>
    <row r="386" spans="3:91" s="3" customFormat="1" x14ac:dyDescent="0.25">
      <c r="C386" s="3">
        <v>6</v>
      </c>
      <c r="D386" s="30">
        <f t="shared" ref="D386:E386" si="729">D385</f>
        <v>2025</v>
      </c>
      <c r="E386" s="41" t="str">
        <f t="shared" si="729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30081</v>
      </c>
      <c r="L386" s="3">
        <v>0</v>
      </c>
      <c r="M386" s="27">
        <v>0.59399999999999997</v>
      </c>
      <c r="N386" s="27">
        <v>1.23</v>
      </c>
      <c r="O386" s="27">
        <v>0.60540000000000005</v>
      </c>
      <c r="P386" s="27">
        <v>1.1999999999999999E-3</v>
      </c>
      <c r="Q386" s="27">
        <v>1.1872</v>
      </c>
      <c r="R386" s="3">
        <v>0.04</v>
      </c>
      <c r="S386" s="30">
        <v>20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0.36</v>
      </c>
      <c r="AA386" s="3" t="s">
        <v>318</v>
      </c>
      <c r="AB386" s="3">
        <v>6</v>
      </c>
      <c r="AC386" s="3">
        <v>6</v>
      </c>
      <c r="AD386" s="3">
        <v>7</v>
      </c>
      <c r="AE386" s="3">
        <v>10</v>
      </c>
      <c r="AF386" s="3">
        <v>6.5000000000000002E-2</v>
      </c>
      <c r="AG386" s="3">
        <v>0.4</v>
      </c>
      <c r="AH386" s="2">
        <v>0.23</v>
      </c>
      <c r="AI386" s="3">
        <v>0.55000000000000004</v>
      </c>
      <c r="AJ386" s="3">
        <v>0.3</v>
      </c>
      <c r="AK386" s="3">
        <v>30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30">AP385</f>
        <v>0.7</v>
      </c>
      <c r="AQ386" s="41" t="str">
        <f t="shared" si="730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1</v>
      </c>
      <c r="AW386" s="27">
        <v>0.1</v>
      </c>
      <c r="AX386" s="97">
        <v>0.63</v>
      </c>
      <c r="AY386" s="3" t="s">
        <v>116</v>
      </c>
      <c r="AZ386" s="3" t="s">
        <v>116</v>
      </c>
      <c r="BA386" s="3" t="s">
        <v>116</v>
      </c>
      <c r="BB386" s="41">
        <f t="shared" si="720"/>
        <v>0</v>
      </c>
      <c r="BC386" s="3" t="s">
        <v>127</v>
      </c>
      <c r="BD386" s="57" t="s">
        <v>128</v>
      </c>
      <c r="BE386" s="3" t="s">
        <v>39</v>
      </c>
      <c r="BF386" s="3" t="s">
        <v>40</v>
      </c>
      <c r="BG386" s="3" t="s">
        <v>60</v>
      </c>
      <c r="BH386" s="3" t="s">
        <v>130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1</v>
      </c>
      <c r="BP386" s="103" t="s">
        <v>276</v>
      </c>
      <c r="BQ386" s="70" t="str">
        <f t="shared" ref="BQ386:BU386" si="731">BQ385</f>
        <v>not compact</v>
      </c>
      <c r="BR386" s="80" t="str">
        <f t="shared" si="731"/>
        <v>not compact</v>
      </c>
      <c r="BS386" s="30" t="str">
        <f t="shared" si="731"/>
        <v>Pipe Insulation, All Lines</v>
      </c>
      <c r="BT386" s="30" t="str">
        <f t="shared" si="731"/>
        <v>Standard</v>
      </c>
      <c r="BU386" s="41">
        <f t="shared" si="731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6">
        <v>0</v>
      </c>
      <c r="CA386" s="98">
        <f t="shared" si="717"/>
        <v>-6.8</v>
      </c>
      <c r="CB386" s="31" t="s">
        <v>0</v>
      </c>
      <c r="CC386" s="106">
        <v>0</v>
      </c>
      <c r="CG386" s="14"/>
      <c r="CI386" s="13"/>
      <c r="CK386" s="13"/>
      <c r="CM386" s="13"/>
    </row>
    <row r="387" spans="3:91" s="3" customFormat="1" x14ac:dyDescent="0.25">
      <c r="C387" s="3">
        <v>7</v>
      </c>
      <c r="D387" s="30">
        <f t="shared" ref="D387:E387" si="732">D386</f>
        <v>2025</v>
      </c>
      <c r="E387" s="41" t="str">
        <f t="shared" si="732"/>
        <v>SingleFam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30701</v>
      </c>
      <c r="L387" s="3">
        <v>0</v>
      </c>
      <c r="M387" s="27">
        <v>0.57199999999999995</v>
      </c>
      <c r="N387" s="27">
        <v>1.1499999999999999</v>
      </c>
      <c r="O387" s="27">
        <v>0.65839999999999999</v>
      </c>
      <c r="P387" s="27">
        <v>5.1000000000000004E-3</v>
      </c>
      <c r="Q387" s="27">
        <v>1.3071999999999999</v>
      </c>
      <c r="R387" s="3">
        <v>0.04</v>
      </c>
      <c r="S387" s="30">
        <v>18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">
        <v>5</v>
      </c>
      <c r="Z387" s="27">
        <v>0.38</v>
      </c>
      <c r="AA387" s="3" t="s">
        <v>305</v>
      </c>
      <c r="AB387" s="3">
        <v>6</v>
      </c>
      <c r="AC387" s="3">
        <v>6</v>
      </c>
      <c r="AD387" s="3">
        <v>7</v>
      </c>
      <c r="AE387" s="3">
        <v>10</v>
      </c>
      <c r="AF387" s="3">
        <v>6.5000000000000002E-2</v>
      </c>
      <c r="AG387" s="3">
        <v>0.4</v>
      </c>
      <c r="AH387" s="2">
        <v>0.23</v>
      </c>
      <c r="AI387" s="3">
        <v>0.55000000000000004</v>
      </c>
      <c r="AJ387" s="3">
        <v>0.3</v>
      </c>
      <c r="AK387" s="3">
        <v>30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33">AP386</f>
        <v>0.7</v>
      </c>
      <c r="AQ387" s="41" t="str">
        <f t="shared" si="733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1</v>
      </c>
      <c r="AW387" s="27">
        <v>0.1</v>
      </c>
      <c r="AX387" s="97">
        <v>0.63</v>
      </c>
      <c r="AY387" s="3" t="s">
        <v>116</v>
      </c>
      <c r="AZ387" s="3" t="s">
        <v>116</v>
      </c>
      <c r="BA387" s="3" t="s">
        <v>116</v>
      </c>
      <c r="BB387" s="41">
        <f t="shared" si="720"/>
        <v>0</v>
      </c>
      <c r="BC387" s="3" t="s">
        <v>127</v>
      </c>
      <c r="BD387" s="57" t="s">
        <v>128</v>
      </c>
      <c r="BE387" s="3" t="s">
        <v>39</v>
      </c>
      <c r="BF387" s="3" t="s">
        <v>40</v>
      </c>
      <c r="BG387" s="3" t="s">
        <v>60</v>
      </c>
      <c r="BH387" s="3" t="s">
        <v>130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1</v>
      </c>
      <c r="BP387" s="103" t="s">
        <v>276</v>
      </c>
      <c r="BQ387" s="70" t="str">
        <f t="shared" ref="BQ387:BU387" si="734">BQ386</f>
        <v>not compact</v>
      </c>
      <c r="BR387" s="80" t="str">
        <f t="shared" si="734"/>
        <v>not compact</v>
      </c>
      <c r="BS387" s="30" t="str">
        <f t="shared" si="734"/>
        <v>Pipe Insulation, All Lines</v>
      </c>
      <c r="BT387" s="30" t="str">
        <f t="shared" si="734"/>
        <v>Standard</v>
      </c>
      <c r="BU387" s="41">
        <f t="shared" si="734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6">
        <v>0</v>
      </c>
      <c r="CA387" s="98">
        <f t="shared" si="717"/>
        <v>-8.8000000000000007</v>
      </c>
      <c r="CB387" s="31" t="s">
        <v>0</v>
      </c>
      <c r="CC387" s="106">
        <v>0</v>
      </c>
      <c r="CG387" s="14"/>
      <c r="CI387" s="13"/>
      <c r="CK387" s="13"/>
      <c r="CM387" s="13"/>
    </row>
    <row r="388" spans="3:91" s="3" customFormat="1" x14ac:dyDescent="0.25">
      <c r="C388" s="3">
        <v>8</v>
      </c>
      <c r="D388" s="30">
        <f t="shared" ref="D388:E388" si="735">D387</f>
        <v>2025</v>
      </c>
      <c r="E388" s="41" t="str">
        <f t="shared" si="735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29254</v>
      </c>
      <c r="L388" s="3">
        <v>31.2</v>
      </c>
      <c r="M388" s="27">
        <v>0.58599999999999997</v>
      </c>
      <c r="N388" s="27">
        <v>1.37</v>
      </c>
      <c r="O388" s="27">
        <v>0.77900000000000003</v>
      </c>
      <c r="P388" s="27">
        <v>1.0800000000000001E-2</v>
      </c>
      <c r="Q388" s="27">
        <v>1.3493999999999999</v>
      </c>
      <c r="R388" s="3">
        <v>0.1</v>
      </c>
      <c r="S388" s="30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0.34</v>
      </c>
      <c r="AA388" s="3" t="s">
        <v>319</v>
      </c>
      <c r="AB388" s="3">
        <v>8</v>
      </c>
      <c r="AC388" s="3">
        <v>8</v>
      </c>
      <c r="AD388" s="3">
        <v>7</v>
      </c>
      <c r="AE388" s="3">
        <v>10</v>
      </c>
      <c r="AF388" s="56">
        <v>4.8000000000000001E-2</v>
      </c>
      <c r="AG388" s="3">
        <v>0.4</v>
      </c>
      <c r="AH388" s="2">
        <v>0.23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6">AP387</f>
        <v>0.7</v>
      </c>
      <c r="AQ388" s="41" t="str">
        <f t="shared" si="736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97">
        <v>0.2</v>
      </c>
      <c r="AX388" s="97">
        <v>0.63</v>
      </c>
      <c r="AY388" s="3" t="s">
        <v>116</v>
      </c>
      <c r="AZ388" s="96" t="s">
        <v>341</v>
      </c>
      <c r="BA388" s="3" t="s">
        <v>204</v>
      </c>
      <c r="BB388" s="41">
        <f t="shared" si="720"/>
        <v>0</v>
      </c>
      <c r="BC388" s="56" t="s">
        <v>236</v>
      </c>
      <c r="BD388" s="3" t="s">
        <v>205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2</v>
      </c>
      <c r="BP388" s="69" t="s">
        <v>276</v>
      </c>
      <c r="BQ388" s="70" t="str">
        <f t="shared" ref="BQ388:BU388" si="737">BQ387</f>
        <v>not compact</v>
      </c>
      <c r="BR388" s="80" t="str">
        <f t="shared" si="737"/>
        <v>not compact</v>
      </c>
      <c r="BS388" s="30" t="str">
        <f t="shared" si="737"/>
        <v>Pipe Insulation, All Lines</v>
      </c>
      <c r="BT388" s="30" t="str">
        <f t="shared" si="737"/>
        <v>Standard</v>
      </c>
      <c r="BU388" s="41">
        <f t="shared" si="737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7">
        <v>1.2</v>
      </c>
      <c r="CA388" s="98">
        <f t="shared" si="717"/>
        <v>-4.4000000000000004</v>
      </c>
      <c r="CB388" s="31" t="s">
        <v>0</v>
      </c>
      <c r="CC388" s="107">
        <v>1.32</v>
      </c>
      <c r="CG388" s="14"/>
      <c r="CI388" s="13"/>
      <c r="CK388" s="13"/>
      <c r="CM388" s="13"/>
    </row>
    <row r="389" spans="3:91" s="3" customFormat="1" x14ac:dyDescent="0.25">
      <c r="C389" s="3">
        <v>9</v>
      </c>
      <c r="D389" s="30">
        <f t="shared" ref="D389:E389" si="738">D388</f>
        <v>2025</v>
      </c>
      <c r="E389" s="41" t="str">
        <f t="shared" si="738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29889</v>
      </c>
      <c r="L389" s="3">
        <v>25.2</v>
      </c>
      <c r="M389" s="27">
        <v>0.61299999999999999</v>
      </c>
      <c r="N389" s="27">
        <v>1.36</v>
      </c>
      <c r="O389" s="27">
        <v>0.78339999999999999</v>
      </c>
      <c r="P389" s="27">
        <v>1.66E-2</v>
      </c>
      <c r="Q389" s="27">
        <v>1.2688999999999999</v>
      </c>
      <c r="R389" s="3">
        <v>0.1</v>
      </c>
      <c r="S389" s="30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0.39</v>
      </c>
      <c r="AA389" s="3" t="s">
        <v>307</v>
      </c>
      <c r="AB389" s="3">
        <v>8</v>
      </c>
      <c r="AC389" s="3">
        <v>8</v>
      </c>
      <c r="AD389" s="3">
        <v>7</v>
      </c>
      <c r="AE389" s="3">
        <v>10</v>
      </c>
      <c r="AF389" s="56">
        <v>4.8000000000000001E-2</v>
      </c>
      <c r="AG389" s="3">
        <v>0.4</v>
      </c>
      <c r="AH389" s="2">
        <v>0.23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39">AP388</f>
        <v>0.7</v>
      </c>
      <c r="AQ389" s="41" t="str">
        <f t="shared" si="739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97">
        <v>0.2</v>
      </c>
      <c r="AX389" s="97">
        <v>0.63</v>
      </c>
      <c r="AY389" s="3" t="s">
        <v>116</v>
      </c>
      <c r="AZ389" s="96" t="s">
        <v>341</v>
      </c>
      <c r="BA389" s="3" t="s">
        <v>204</v>
      </c>
      <c r="BB389" s="41">
        <f t="shared" si="720"/>
        <v>0</v>
      </c>
      <c r="BC389" s="56" t="s">
        <v>236</v>
      </c>
      <c r="BD389" s="30" t="str">
        <f t="shared" si="721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2</v>
      </c>
      <c r="BP389" s="69" t="s">
        <v>276</v>
      </c>
      <c r="BQ389" s="70" t="str">
        <f t="shared" ref="BQ389:BU389" si="740">BQ388</f>
        <v>not compact</v>
      </c>
      <c r="BR389" s="80" t="str">
        <f t="shared" si="740"/>
        <v>not compact</v>
      </c>
      <c r="BS389" s="30" t="str">
        <f t="shared" si="740"/>
        <v>Pipe Insulation, All Lines</v>
      </c>
      <c r="BT389" s="30" t="str">
        <f t="shared" si="740"/>
        <v>Standard</v>
      </c>
      <c r="BU389" s="41">
        <f t="shared" si="740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7">
        <v>1.2</v>
      </c>
      <c r="CA389" s="98">
        <f t="shared" si="717"/>
        <v>-4.4000000000000004</v>
      </c>
      <c r="CB389" s="31" t="s">
        <v>0</v>
      </c>
      <c r="CC389" s="107">
        <v>1.34</v>
      </c>
      <c r="CG389" s="14"/>
      <c r="CI389" s="13"/>
      <c r="CK389" s="13"/>
      <c r="CM389" s="13"/>
    </row>
    <row r="390" spans="3:91" s="3" customFormat="1" x14ac:dyDescent="0.25">
      <c r="C390" s="3">
        <v>10</v>
      </c>
      <c r="D390" s="30">
        <f t="shared" ref="D390:E390" si="741">D389</f>
        <v>2025</v>
      </c>
      <c r="E390" s="41" t="str">
        <f t="shared" si="741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30200</v>
      </c>
      <c r="L390" s="3">
        <v>22.4</v>
      </c>
      <c r="M390" s="27">
        <v>0.627</v>
      </c>
      <c r="N390" s="27">
        <v>1.41</v>
      </c>
      <c r="O390" s="27">
        <v>0.93230000000000002</v>
      </c>
      <c r="P390" s="27">
        <v>3.2099999999999997E-2</v>
      </c>
      <c r="Q390" s="27">
        <v>1.3028</v>
      </c>
      <c r="R390" s="3">
        <v>0.1</v>
      </c>
      <c r="S390" s="30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0.42</v>
      </c>
      <c r="AA390" s="3" t="s">
        <v>320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3">
        <v>0.4</v>
      </c>
      <c r="AH390" s="2">
        <v>0.23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0</v>
      </c>
      <c r="AN390" s="3">
        <v>0</v>
      </c>
      <c r="AO390" s="3">
        <v>5016</v>
      </c>
      <c r="AP390" s="41">
        <f t="shared" ref="AP390:AQ390" si="742">AP389</f>
        <v>0.7</v>
      </c>
      <c r="AQ390" s="41" t="str">
        <f t="shared" si="742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97">
        <v>0.63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56" t="s">
        <v>236</v>
      </c>
      <c r="BD390" s="30" t="str">
        <f t="shared" si="721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158</v>
      </c>
      <c r="BK390" s="3" t="s">
        <v>87</v>
      </c>
      <c r="BL390" s="3" t="s">
        <v>161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43">BQ389</f>
        <v>not compact</v>
      </c>
      <c r="BR390" s="80" t="str">
        <f t="shared" si="743"/>
        <v>not compact</v>
      </c>
      <c r="BS390" s="30" t="str">
        <f t="shared" si="743"/>
        <v>Pipe Insulation, All Lines</v>
      </c>
      <c r="BT390" s="30" t="str">
        <f t="shared" si="743"/>
        <v>Standard</v>
      </c>
      <c r="BU390" s="41">
        <f t="shared" si="743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-4.4000000000000004</v>
      </c>
      <c r="CB390" s="31" t="s">
        <v>0</v>
      </c>
      <c r="CC390" s="107">
        <v>1.25</v>
      </c>
      <c r="CG390" s="14"/>
      <c r="CI390" s="13"/>
      <c r="CK390" s="13"/>
      <c r="CM390" s="13"/>
    </row>
    <row r="391" spans="3:91" s="3" customFormat="1" x14ac:dyDescent="0.25">
      <c r="C391" s="3">
        <v>11</v>
      </c>
      <c r="D391" s="30">
        <f t="shared" ref="D391:E391" si="744">D390</f>
        <v>2025</v>
      </c>
      <c r="E391" s="41" t="str">
        <f t="shared" si="744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29693</v>
      </c>
      <c r="L391" s="3">
        <v>17.8</v>
      </c>
      <c r="M391" s="27">
        <v>0.83599999999999997</v>
      </c>
      <c r="N391" s="27">
        <v>1.44</v>
      </c>
      <c r="O391" s="27">
        <v>1.423</v>
      </c>
      <c r="P391" s="27">
        <v>8.6400000000000005E-2</v>
      </c>
      <c r="Q391" s="27">
        <v>1.4276</v>
      </c>
      <c r="R391" s="3">
        <v>0.1</v>
      </c>
      <c r="S391" s="30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0.45</v>
      </c>
      <c r="AA391" s="3" t="s">
        <v>321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113">
        <v>0.27</v>
      </c>
      <c r="AH391" s="2">
        <v>0.23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8</v>
      </c>
      <c r="AN391" s="3">
        <v>0</v>
      </c>
      <c r="AO391" s="3">
        <v>5016</v>
      </c>
      <c r="AP391" s="41">
        <f t="shared" ref="AP391:AQ391" si="745">AP390</f>
        <v>0.7</v>
      </c>
      <c r="AQ391" s="41" t="str">
        <f t="shared" si="745"/>
        <v>Yes</v>
      </c>
      <c r="AR391" s="112">
        <v>0.27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7">
        <v>0.63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3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157</v>
      </c>
      <c r="BK391" s="3" t="s">
        <v>87</v>
      </c>
      <c r="BL391" s="3" t="s">
        <v>160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6">BQ390</f>
        <v>not compact</v>
      </c>
      <c r="BR391" s="80" t="str">
        <f t="shared" si="746"/>
        <v>not compact</v>
      </c>
      <c r="BS391" s="30" t="str">
        <f t="shared" si="746"/>
        <v>Pipe Insulation, All Lines</v>
      </c>
      <c r="BT391" s="30" t="str">
        <f t="shared" si="746"/>
        <v>Standard</v>
      </c>
      <c r="BU391" s="41">
        <f t="shared" si="746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-4.2</v>
      </c>
      <c r="CB391" s="31" t="s">
        <v>0</v>
      </c>
      <c r="CC391" s="107">
        <v>1.26</v>
      </c>
      <c r="CG391" s="14"/>
      <c r="CI391" s="13"/>
      <c r="CK391" s="13"/>
      <c r="CM391" s="13"/>
    </row>
    <row r="392" spans="3:91" s="3" customFormat="1" x14ac:dyDescent="0.25">
      <c r="C392" s="3">
        <v>12</v>
      </c>
      <c r="D392" s="30">
        <f t="shared" ref="D392:E392" si="747">D391</f>
        <v>2025</v>
      </c>
      <c r="E392" s="41" t="str">
        <f t="shared" si="747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29328</v>
      </c>
      <c r="L392" s="3">
        <v>20.7</v>
      </c>
      <c r="M392" s="27">
        <v>0.61299999999999999</v>
      </c>
      <c r="N392" s="27">
        <v>1.4</v>
      </c>
      <c r="O392" s="27">
        <v>0.81200000000000006</v>
      </c>
      <c r="P392" s="27">
        <v>1.77E-2</v>
      </c>
      <c r="Q392" s="27">
        <v>1.3127</v>
      </c>
      <c r="R392" s="3">
        <v>0.1</v>
      </c>
      <c r="S392" s="30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0.46</v>
      </c>
      <c r="AA392" s="3" t="s">
        <v>322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113">
        <v>0.27</v>
      </c>
      <c r="AH392" s="2">
        <v>0.23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4</v>
      </c>
      <c r="AN392" s="3">
        <v>0</v>
      </c>
      <c r="AO392" s="3">
        <v>5016</v>
      </c>
      <c r="AP392" s="41">
        <f t="shared" ref="AP392:AQ392" si="748">AP391</f>
        <v>0.7</v>
      </c>
      <c r="AQ392" s="41" t="str">
        <f t="shared" si="748"/>
        <v>Yes</v>
      </c>
      <c r="AR392" s="112">
        <v>0.27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97">
        <v>0.63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3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159</v>
      </c>
      <c r="BK392" s="3" t="s">
        <v>87</v>
      </c>
      <c r="BL392" s="3" t="s">
        <v>162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49">BQ391</f>
        <v>not compact</v>
      </c>
      <c r="BR392" s="80" t="str">
        <f t="shared" si="749"/>
        <v>not compact</v>
      </c>
      <c r="BS392" s="30" t="str">
        <f t="shared" si="749"/>
        <v>Pipe Insulation, All Lines</v>
      </c>
      <c r="BT392" s="30" t="str">
        <f t="shared" si="749"/>
        <v>Standard</v>
      </c>
      <c r="BU392" s="41">
        <f t="shared" si="749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-4.7</v>
      </c>
      <c r="CB392" s="31" t="s">
        <v>0</v>
      </c>
      <c r="CC392" s="107">
        <v>1.54</v>
      </c>
      <c r="CG392" s="14"/>
      <c r="CI392" s="13"/>
      <c r="CK392" s="13"/>
      <c r="CM392" s="13"/>
    </row>
    <row r="393" spans="3:91" s="3" customFormat="1" x14ac:dyDescent="0.25">
      <c r="C393" s="3">
        <v>13</v>
      </c>
      <c r="D393" s="30">
        <f t="shared" ref="D393:E393" si="750">D392</f>
        <v>2025</v>
      </c>
      <c r="E393" s="41" t="str">
        <f t="shared" si="750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29553</v>
      </c>
      <c r="L393" s="3">
        <v>19.5</v>
      </c>
      <c r="M393" s="27">
        <v>0.89400000000000002</v>
      </c>
      <c r="N393" s="27">
        <v>1.51</v>
      </c>
      <c r="O393" s="27">
        <v>1.5646</v>
      </c>
      <c r="P393" s="27">
        <v>0.107</v>
      </c>
      <c r="Q393" s="27">
        <v>1.4300999999999999</v>
      </c>
      <c r="R393" s="3">
        <v>0.1</v>
      </c>
      <c r="S393" s="30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0.42</v>
      </c>
      <c r="AA393" s="3" t="s">
        <v>323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2">
        <v>0.23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51">AP392</f>
        <v>0.7</v>
      </c>
      <c r="AQ393" s="41" t="str">
        <f t="shared" si="751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27">
        <v>0.63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52">BQ392</f>
        <v>not compact</v>
      </c>
      <c r="BR393" s="80" t="str">
        <f t="shared" si="752"/>
        <v>not compact</v>
      </c>
      <c r="BS393" s="30" t="str">
        <f t="shared" si="752"/>
        <v>Pipe Insulation, All Lines</v>
      </c>
      <c r="BT393" s="30" t="str">
        <f t="shared" si="752"/>
        <v>Standard</v>
      </c>
      <c r="BU393" s="41">
        <f t="shared" si="752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-8</v>
      </c>
      <c r="CB393" s="31" t="s">
        <v>0</v>
      </c>
      <c r="CC393" s="107">
        <v>1.23</v>
      </c>
      <c r="CG393" s="14"/>
      <c r="CI393" s="13"/>
      <c r="CK393" s="13"/>
      <c r="CM393" s="13"/>
    </row>
    <row r="394" spans="3:91" s="3" customFormat="1" x14ac:dyDescent="0.25">
      <c r="C394" s="3">
        <v>14</v>
      </c>
      <c r="D394" s="30">
        <f t="shared" ref="D394:E394" si="753">D393</f>
        <v>2025</v>
      </c>
      <c r="E394" s="41" t="str">
        <f t="shared" si="753"/>
        <v>SingleFam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31651</v>
      </c>
      <c r="L394" s="3">
        <v>16.100000000000001</v>
      </c>
      <c r="M394" s="27">
        <v>0.74099999999999999</v>
      </c>
      <c r="N394" s="27">
        <v>1.26</v>
      </c>
      <c r="O394" s="27">
        <v>1.0602</v>
      </c>
      <c r="P394" s="27">
        <v>4.9299999999999997E-2</v>
      </c>
      <c r="Q394" s="27">
        <v>1.1775</v>
      </c>
      <c r="R394" s="3">
        <v>0.1</v>
      </c>
      <c r="S394" s="30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0.5</v>
      </c>
      <c r="AA394" s="3" t="s">
        <v>324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113">
        <v>0.27</v>
      </c>
      <c r="AH394" s="2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8</v>
      </c>
      <c r="AN394" s="3">
        <v>0</v>
      </c>
      <c r="AO394" s="3">
        <v>5016</v>
      </c>
      <c r="AP394" s="41">
        <f t="shared" ref="AP394:AQ394" si="754">AP393</f>
        <v>0.7</v>
      </c>
      <c r="AQ394" s="41" t="str">
        <f t="shared" si="754"/>
        <v>Yes</v>
      </c>
      <c r="AR394" s="112">
        <v>0.27</v>
      </c>
      <c r="AS394" s="27">
        <v>0.23</v>
      </c>
      <c r="AT394" s="27">
        <v>0.2</v>
      </c>
      <c r="AU394" s="27">
        <v>0.2</v>
      </c>
      <c r="AV394" s="27">
        <v>0</v>
      </c>
      <c r="AW394" s="27">
        <v>0.2</v>
      </c>
      <c r="AX394" s="97">
        <v>0.63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157</v>
      </c>
      <c r="BK394" s="3" t="s">
        <v>87</v>
      </c>
      <c r="BL394" s="3" t="s">
        <v>160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55">BQ393</f>
        <v>not compact</v>
      </c>
      <c r="BR394" s="80" t="str">
        <f t="shared" si="755"/>
        <v>not compact</v>
      </c>
      <c r="BS394" s="30" t="str">
        <f t="shared" si="755"/>
        <v>Pipe Insulation, All Lines</v>
      </c>
      <c r="BT394" s="30" t="str">
        <f t="shared" si="755"/>
        <v>Standard</v>
      </c>
      <c r="BU394" s="41">
        <f t="shared" si="755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-3.1</v>
      </c>
      <c r="CB394" s="31" t="s">
        <v>0</v>
      </c>
      <c r="CC394" s="107">
        <v>1.24</v>
      </c>
      <c r="CG394" s="14"/>
      <c r="CI394" s="13"/>
      <c r="CK394" s="13"/>
      <c r="CM394" s="13"/>
    </row>
    <row r="395" spans="3:91" s="3" customFormat="1" x14ac:dyDescent="0.25">
      <c r="C395" s="3">
        <v>15</v>
      </c>
      <c r="D395" s="30">
        <f t="shared" ref="D395:E395" si="756">D394</f>
        <v>2025</v>
      </c>
      <c r="E395" s="41" t="str">
        <f t="shared" si="756"/>
        <v>SingleFam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29177</v>
      </c>
      <c r="L395" s="3">
        <v>16.2</v>
      </c>
      <c r="M395" s="27">
        <v>1.56</v>
      </c>
      <c r="N395" s="27">
        <v>1.47</v>
      </c>
      <c r="O395" s="27">
        <v>2.5975000000000001</v>
      </c>
      <c r="P395" s="27">
        <v>0.2271</v>
      </c>
      <c r="Q395" s="27">
        <v>1.5697000000000001</v>
      </c>
      <c r="R395" s="3">
        <v>0.09</v>
      </c>
      <c r="S395" s="30">
        <v>21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">
        <v>5</v>
      </c>
      <c r="Z395" s="27">
        <v>0.45</v>
      </c>
      <c r="AA395" s="3" t="s">
        <v>306</v>
      </c>
      <c r="AB395" s="3">
        <v>8</v>
      </c>
      <c r="AC395" s="3">
        <v>8</v>
      </c>
      <c r="AD395" s="3">
        <v>7</v>
      </c>
      <c r="AE395" s="3">
        <v>10</v>
      </c>
      <c r="AF395" s="56">
        <v>4.8000000000000001E-2</v>
      </c>
      <c r="AG395" s="3">
        <v>0.4</v>
      </c>
      <c r="AH395" s="113">
        <v>0.23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4</v>
      </c>
      <c r="AN395" s="3">
        <v>0</v>
      </c>
      <c r="AO395" s="3">
        <v>5016</v>
      </c>
      <c r="AP395" s="41">
        <f t="shared" ref="AP395:AQ395" si="757">AP394</f>
        <v>0.7</v>
      </c>
      <c r="AQ395" s="41" t="str">
        <f t="shared" si="757"/>
        <v>Yes</v>
      </c>
      <c r="AR395" s="27">
        <v>0.3</v>
      </c>
      <c r="AS395" s="112">
        <v>0.2</v>
      </c>
      <c r="AT395" s="27">
        <v>0.2</v>
      </c>
      <c r="AU395" s="27">
        <v>0.2</v>
      </c>
      <c r="AV395" s="27">
        <v>0</v>
      </c>
      <c r="AW395" s="27">
        <v>0.2</v>
      </c>
      <c r="AX395" s="27">
        <v>0.63</v>
      </c>
      <c r="AY395" s="3" t="s">
        <v>116</v>
      </c>
      <c r="AZ395" s="96" t="s">
        <v>341</v>
      </c>
      <c r="BA395" s="3" t="s">
        <v>204</v>
      </c>
      <c r="BB395" s="41">
        <f t="shared" si="720"/>
        <v>0</v>
      </c>
      <c r="BC395" s="3" t="s">
        <v>236</v>
      </c>
      <c r="BD395" s="30" t="str">
        <f t="shared" si="721"/>
        <v>T24-2019 IntWall 2x6 16oc R21</v>
      </c>
      <c r="BE395" s="3" t="s">
        <v>39</v>
      </c>
      <c r="BF395" s="3" t="s">
        <v>40</v>
      </c>
      <c r="BG395" s="3" t="s">
        <v>59</v>
      </c>
      <c r="BH395" s="3" t="s">
        <v>129</v>
      </c>
      <c r="BI395" s="3" t="s">
        <v>84</v>
      </c>
      <c r="BJ395" s="3" t="s">
        <v>159</v>
      </c>
      <c r="BK395" s="3" t="s">
        <v>87</v>
      </c>
      <c r="BL395" s="3" t="s">
        <v>162</v>
      </c>
      <c r="BM395" s="3" t="s">
        <v>141</v>
      </c>
      <c r="BN395" s="19">
        <v>0</v>
      </c>
      <c r="BO395" s="27">
        <v>2</v>
      </c>
      <c r="BP395" s="69" t="s">
        <v>276</v>
      </c>
      <c r="BQ395" s="70" t="str">
        <f t="shared" ref="BQ395:BU395" si="758">BQ394</f>
        <v>not compact</v>
      </c>
      <c r="BR395" s="80" t="str">
        <f t="shared" si="758"/>
        <v>not compact</v>
      </c>
      <c r="BS395" s="30" t="str">
        <f t="shared" si="758"/>
        <v>Pipe Insulation, All Lines</v>
      </c>
      <c r="BT395" s="30" t="str">
        <f t="shared" si="758"/>
        <v>Standard</v>
      </c>
      <c r="BU395" s="41">
        <f t="shared" si="758"/>
        <v>-1</v>
      </c>
      <c r="BV395" s="41">
        <v>0</v>
      </c>
      <c r="BW395" s="41">
        <v>0</v>
      </c>
      <c r="BX395" s="93" t="s">
        <v>290</v>
      </c>
      <c r="BY395" s="98">
        <v>1</v>
      </c>
      <c r="BZ395" s="107">
        <v>1.2</v>
      </c>
      <c r="CA395" s="98">
        <f t="shared" si="717"/>
        <v>-8.1999999999999993</v>
      </c>
      <c r="CB395" s="31" t="s">
        <v>0</v>
      </c>
      <c r="CC395" s="107">
        <v>1.1299999999999999</v>
      </c>
      <c r="CG395" s="14"/>
      <c r="CI395" s="13"/>
      <c r="CK395" s="13"/>
      <c r="CM395" s="13"/>
    </row>
    <row r="396" spans="3:91" s="3" customFormat="1" x14ac:dyDescent="0.25">
      <c r="C396" s="83">
        <v>16</v>
      </c>
      <c r="D396" s="84">
        <f t="shared" ref="D396:E396" si="759">D395</f>
        <v>2025</v>
      </c>
      <c r="E396" s="85" t="str">
        <f t="shared" si="759"/>
        <v>SingleFam</v>
      </c>
      <c r="F396" s="83">
        <v>0</v>
      </c>
      <c r="G396" s="83">
        <v>0</v>
      </c>
      <c r="H396" s="83">
        <v>0.14000000000000001</v>
      </c>
      <c r="I396" s="83">
        <v>750</v>
      </c>
      <c r="J396" s="83">
        <v>3</v>
      </c>
      <c r="K396" s="83">
        <v>30930</v>
      </c>
      <c r="L396" s="83">
        <v>14.6</v>
      </c>
      <c r="M396" s="86">
        <v>0.59</v>
      </c>
      <c r="N396" s="86">
        <v>1.22</v>
      </c>
      <c r="O396" s="86">
        <v>0.69189999999999996</v>
      </c>
      <c r="P396" s="86">
        <v>0</v>
      </c>
      <c r="Q396" s="86">
        <v>1.1829000000000001</v>
      </c>
      <c r="R396" s="83">
        <v>0.12</v>
      </c>
      <c r="S396" s="84">
        <v>21</v>
      </c>
      <c r="T396" s="83">
        <v>350</v>
      </c>
      <c r="U396" s="83">
        <v>0</v>
      </c>
      <c r="V396" s="83">
        <v>0.45</v>
      </c>
      <c r="W396" s="83">
        <v>0.45</v>
      </c>
      <c r="X396" s="3">
        <v>0.62</v>
      </c>
      <c r="Y396" s="83">
        <v>5</v>
      </c>
      <c r="Z396" s="86">
        <v>0.44</v>
      </c>
      <c r="AA396" s="83" t="s">
        <v>325</v>
      </c>
      <c r="AB396" s="83">
        <v>8</v>
      </c>
      <c r="AC396" s="83">
        <v>8</v>
      </c>
      <c r="AD396" s="83">
        <v>7</v>
      </c>
      <c r="AE396" s="83">
        <v>10</v>
      </c>
      <c r="AF396" s="87">
        <v>4.8000000000000001E-2</v>
      </c>
      <c r="AG396" s="113">
        <v>0.27</v>
      </c>
      <c r="AH396" s="83">
        <v>0.35</v>
      </c>
      <c r="AI396" s="83">
        <v>0.55000000000000004</v>
      </c>
      <c r="AJ396" s="83">
        <v>0.3</v>
      </c>
      <c r="AK396" s="83">
        <v>38</v>
      </c>
      <c r="AL396" s="83">
        <v>19</v>
      </c>
      <c r="AM396" s="83">
        <v>8</v>
      </c>
      <c r="AN396" s="83">
        <v>7016</v>
      </c>
      <c r="AO396" s="83">
        <v>10016</v>
      </c>
      <c r="AP396" s="85">
        <f t="shared" ref="AP396:AQ396" si="760">AP395</f>
        <v>0.7</v>
      </c>
      <c r="AQ396" s="85" t="str">
        <f t="shared" si="760"/>
        <v>Yes</v>
      </c>
      <c r="AR396" s="112">
        <v>0.27</v>
      </c>
      <c r="AS396" s="88">
        <v>0.35</v>
      </c>
      <c r="AT396" s="86">
        <v>0.2</v>
      </c>
      <c r="AU396" s="86">
        <v>0.2</v>
      </c>
      <c r="AV396" s="86">
        <v>0</v>
      </c>
      <c r="AW396" s="86">
        <v>0.1</v>
      </c>
      <c r="AX396" s="86">
        <v>0.1</v>
      </c>
      <c r="AY396" s="83" t="s">
        <v>116</v>
      </c>
      <c r="AZ396" s="104" t="s">
        <v>341</v>
      </c>
      <c r="BA396" s="83" t="s">
        <v>204</v>
      </c>
      <c r="BB396" s="85">
        <f t="shared" si="720"/>
        <v>0</v>
      </c>
      <c r="BC396" s="83" t="s">
        <v>236</v>
      </c>
      <c r="BD396" s="84" t="str">
        <f t="shared" si="721"/>
        <v>T24-2019 IntWall 2x6 16oc R21</v>
      </c>
      <c r="BE396" s="83" t="s">
        <v>41</v>
      </c>
      <c r="BF396" s="83" t="s">
        <v>42</v>
      </c>
      <c r="BG396" s="83" t="s">
        <v>59</v>
      </c>
      <c r="BH396" s="83" t="s">
        <v>129</v>
      </c>
      <c r="BI396" s="83" t="s">
        <v>84</v>
      </c>
      <c r="BJ396" s="83" t="s">
        <v>157</v>
      </c>
      <c r="BK396" s="83" t="s">
        <v>87</v>
      </c>
      <c r="BL396" s="83" t="s">
        <v>160</v>
      </c>
      <c r="BM396" s="83" t="s">
        <v>141</v>
      </c>
      <c r="BN396" s="95">
        <v>0</v>
      </c>
      <c r="BO396" s="86">
        <v>2</v>
      </c>
      <c r="BP396" s="90" t="s">
        <v>276</v>
      </c>
      <c r="BQ396" s="91" t="str">
        <f t="shared" ref="BQ396:BU396" si="761">BQ395</f>
        <v>not compact</v>
      </c>
      <c r="BR396" s="101" t="str">
        <f t="shared" si="761"/>
        <v>not compact</v>
      </c>
      <c r="BS396" s="84" t="str">
        <f t="shared" si="761"/>
        <v>Pipe Insulation, All Lines</v>
      </c>
      <c r="BT396" s="84" t="str">
        <f t="shared" si="761"/>
        <v>Standard</v>
      </c>
      <c r="BU396" s="85">
        <f t="shared" si="761"/>
        <v>-1</v>
      </c>
      <c r="BV396" s="88">
        <v>0</v>
      </c>
      <c r="BW396" s="88">
        <v>0</v>
      </c>
      <c r="BX396" s="88" t="s">
        <v>290</v>
      </c>
      <c r="BY396" s="99">
        <v>1</v>
      </c>
      <c r="BZ396" s="108">
        <v>0</v>
      </c>
      <c r="CA396" s="99">
        <f t="shared" si="717"/>
        <v>-22.7</v>
      </c>
      <c r="CB396" s="31" t="s">
        <v>0</v>
      </c>
      <c r="CC396" s="108">
        <v>0</v>
      </c>
      <c r="CG396" s="14"/>
      <c r="CI396" s="13"/>
      <c r="CK396" s="13"/>
      <c r="CM396" s="13"/>
    </row>
    <row r="397" spans="3:91" s="3" customFormat="1" x14ac:dyDescent="0.25">
      <c r="C397" s="3">
        <v>1</v>
      </c>
      <c r="D397" s="8">
        <v>2025</v>
      </c>
      <c r="E397" s="82" t="s">
        <v>219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26762</v>
      </c>
      <c r="L397" s="3">
        <v>4.7</v>
      </c>
      <c r="M397" s="27">
        <v>0</v>
      </c>
      <c r="N397" s="27">
        <v>0</v>
      </c>
      <c r="O397" s="27">
        <v>0.84899999999999998</v>
      </c>
      <c r="P397" s="27">
        <v>0</v>
      </c>
      <c r="Q397" s="27">
        <v>1.4602999999999999</v>
      </c>
      <c r="R397" s="3">
        <v>0.1</v>
      </c>
      <c r="S397" s="30">
        <f>S381</f>
        <v>21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">
        <v>7</v>
      </c>
      <c r="Z397" s="27">
        <v>0.56000000000000005</v>
      </c>
      <c r="AA397" s="3" t="s">
        <v>303</v>
      </c>
      <c r="AB397" s="3">
        <v>8</v>
      </c>
      <c r="AC397" s="3">
        <v>6</v>
      </c>
      <c r="AD397" s="3">
        <v>7</v>
      </c>
      <c r="AE397" s="3">
        <v>10</v>
      </c>
      <c r="AF397" s="56">
        <v>5.0999999999999997E-2</v>
      </c>
      <c r="AG397" s="3">
        <v>0.4</v>
      </c>
      <c r="AH397" s="1">
        <v>0.5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8</v>
      </c>
      <c r="AN397" s="3">
        <v>0</v>
      </c>
      <c r="AO397" s="3">
        <v>5016</v>
      </c>
      <c r="AP397" s="27">
        <v>0.7</v>
      </c>
      <c r="AQ397" s="27" t="s">
        <v>292</v>
      </c>
      <c r="AR397" s="27">
        <v>0.3</v>
      </c>
      <c r="AS397" s="60">
        <v>0.35</v>
      </c>
      <c r="AT397" s="27">
        <v>0.2</v>
      </c>
      <c r="AU397" s="27">
        <v>0.2</v>
      </c>
      <c r="AV397" s="27">
        <v>0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27">
        <v>0</v>
      </c>
      <c r="BC397" s="65" t="s">
        <v>200</v>
      </c>
      <c r="BD397" s="3" t="s">
        <v>205</v>
      </c>
      <c r="BE397" s="3" t="s">
        <v>39</v>
      </c>
      <c r="BF397" s="3" t="s">
        <v>40</v>
      </c>
      <c r="BG397" s="3" t="s">
        <v>59</v>
      </c>
      <c r="BH397" s="3" t="s">
        <v>130</v>
      </c>
      <c r="BI397" s="3" t="s">
        <v>84</v>
      </c>
      <c r="BJ397" s="3" t="s">
        <v>157</v>
      </c>
      <c r="BK397" s="3" t="s">
        <v>87</v>
      </c>
      <c r="BL397" s="3" t="s">
        <v>160</v>
      </c>
      <c r="BM397" s="3" t="s">
        <v>141</v>
      </c>
      <c r="BN397" s="19">
        <v>0</v>
      </c>
      <c r="BO397" s="27">
        <v>2</v>
      </c>
      <c r="BP397" s="69" t="s">
        <v>275</v>
      </c>
      <c r="BQ397" s="69" t="s">
        <v>268</v>
      </c>
      <c r="BR397" s="80" t="s">
        <v>268</v>
      </c>
      <c r="BS397" s="3" t="s">
        <v>185</v>
      </c>
      <c r="BT397" s="3" t="s">
        <v>184</v>
      </c>
      <c r="BU397" s="27">
        <v>-1</v>
      </c>
      <c r="BV397" s="60">
        <v>0</v>
      </c>
      <c r="BW397" s="60">
        <v>0</v>
      </c>
      <c r="BX397" s="60" t="s">
        <v>290</v>
      </c>
      <c r="BY397" s="100">
        <v>1</v>
      </c>
      <c r="BZ397" s="98">
        <v>0</v>
      </c>
      <c r="CA397" s="98">
        <f t="shared" si="717"/>
        <v>-6.7</v>
      </c>
      <c r="CB397" s="31" t="s">
        <v>0</v>
      </c>
      <c r="CG397" s="14"/>
      <c r="CI397" s="13"/>
      <c r="CK397" s="13"/>
      <c r="CM397" s="13"/>
    </row>
    <row r="398" spans="3:91" s="3" customFormat="1" x14ac:dyDescent="0.25">
      <c r="C398" s="3">
        <v>2</v>
      </c>
      <c r="D398" s="30">
        <f>D397</f>
        <v>2025</v>
      </c>
      <c r="E398" s="41" t="str">
        <f t="shared" ref="E398" si="762">E397</f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30021</v>
      </c>
      <c r="L398" s="3">
        <v>5.3</v>
      </c>
      <c r="M398" s="27">
        <v>0</v>
      </c>
      <c r="N398" s="27">
        <v>0</v>
      </c>
      <c r="O398" s="27">
        <v>0.70909999999999995</v>
      </c>
      <c r="P398" s="27">
        <v>1E-4</v>
      </c>
      <c r="Q398" s="27">
        <v>1.2595000000000001</v>
      </c>
      <c r="R398" s="3">
        <v>7.0000000000000007E-2</v>
      </c>
      <c r="S398" s="30">
        <f>S382</f>
        <v>21</v>
      </c>
      <c r="T398" s="3">
        <v>350</v>
      </c>
      <c r="U398" s="3">
        <v>1</v>
      </c>
      <c r="V398" s="3">
        <v>0.45</v>
      </c>
      <c r="W398" s="3">
        <v>0.45</v>
      </c>
      <c r="X398" s="3">
        <v>0.62</v>
      </c>
      <c r="Y398" s="30">
        <f>Y397</f>
        <v>7</v>
      </c>
      <c r="Z398" s="27">
        <v>0.47</v>
      </c>
      <c r="AA398" s="3" t="s">
        <v>315</v>
      </c>
      <c r="AB398" s="3">
        <v>8</v>
      </c>
      <c r="AC398" s="3">
        <v>6</v>
      </c>
      <c r="AD398" s="3">
        <v>7</v>
      </c>
      <c r="AE398" s="3">
        <v>10</v>
      </c>
      <c r="AF398" s="56">
        <v>5.0999999999999997E-2</v>
      </c>
      <c r="AG398" s="3">
        <v>0.4</v>
      </c>
      <c r="AH398" s="3">
        <v>0.35</v>
      </c>
      <c r="AI398" s="3">
        <v>0.55000000000000004</v>
      </c>
      <c r="AJ398" s="3">
        <v>0.3</v>
      </c>
      <c r="AK398" s="3">
        <v>38</v>
      </c>
      <c r="AL398" s="3">
        <v>19</v>
      </c>
      <c r="AM398" s="3">
        <v>8</v>
      </c>
      <c r="AN398" s="3">
        <v>0</v>
      </c>
      <c r="AO398" s="3">
        <v>5016</v>
      </c>
      <c r="AP398" s="41">
        <f>AP397</f>
        <v>0.7</v>
      </c>
      <c r="AQ398" s="41" t="str">
        <f>AQ397</f>
        <v>Yes</v>
      </c>
      <c r="AR398" s="27">
        <v>0.3</v>
      </c>
      <c r="AS398" s="27">
        <v>0.23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>BB397</f>
        <v>0</v>
      </c>
      <c r="BC398" s="3" t="s">
        <v>200</v>
      </c>
      <c r="BD398" s="30" t="str">
        <f>BD397</f>
        <v>T24-2019 IntWall 2x6 16oc R21</v>
      </c>
      <c r="BE398" s="3" t="s">
        <v>39</v>
      </c>
      <c r="BF398" s="3" t="s">
        <v>40</v>
      </c>
      <c r="BG398" s="96" t="s">
        <v>60</v>
      </c>
      <c r="BH398" s="3" t="s">
        <v>130</v>
      </c>
      <c r="BI398" s="3" t="s">
        <v>84</v>
      </c>
      <c r="BJ398" s="3" t="s">
        <v>157</v>
      </c>
      <c r="BK398" s="3" t="s">
        <v>87</v>
      </c>
      <c r="BL398" s="3" t="s">
        <v>160</v>
      </c>
      <c r="BM398" s="3" t="s">
        <v>141</v>
      </c>
      <c r="BN398" s="19">
        <v>0</v>
      </c>
      <c r="BO398" s="27">
        <v>2</v>
      </c>
      <c r="BP398" s="69" t="s">
        <v>276</v>
      </c>
      <c r="BQ398" s="70" t="str">
        <f>BQ397</f>
        <v>not compact</v>
      </c>
      <c r="BR398" s="80" t="str">
        <f>BR397</f>
        <v>not compact</v>
      </c>
      <c r="BS398" s="30" t="str">
        <f>BS397</f>
        <v>Pipe Insulation, All Lines</v>
      </c>
      <c r="BT398" s="30" t="str">
        <f>BT397</f>
        <v>Standard</v>
      </c>
      <c r="BU398" s="41">
        <f>BU397</f>
        <v>-1</v>
      </c>
      <c r="BV398" s="41">
        <v>0</v>
      </c>
      <c r="BW398" s="41">
        <v>0</v>
      </c>
      <c r="BX398" s="93" t="s">
        <v>290</v>
      </c>
      <c r="BY398" s="98">
        <v>1</v>
      </c>
      <c r="BZ398" s="98">
        <v>0</v>
      </c>
      <c r="CA398" s="98">
        <f t="shared" si="717"/>
        <v>-3.7</v>
      </c>
      <c r="CB398" s="31" t="s">
        <v>0</v>
      </c>
      <c r="CG398" s="14"/>
      <c r="CI398" s="13"/>
      <c r="CK398" s="13"/>
      <c r="CM398" s="13"/>
    </row>
    <row r="399" spans="3:91" s="3" customFormat="1" x14ac:dyDescent="0.25">
      <c r="C399" s="3">
        <v>3</v>
      </c>
      <c r="D399" s="30">
        <f t="shared" ref="D399:E399" si="763">D398</f>
        <v>2025</v>
      </c>
      <c r="E399" s="41" t="str">
        <f t="shared" si="763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31137</v>
      </c>
      <c r="L399" s="3">
        <v>3.4</v>
      </c>
      <c r="M399" s="27">
        <v>0</v>
      </c>
      <c r="N399" s="27">
        <v>0</v>
      </c>
      <c r="O399" s="27">
        <v>0.6583</v>
      </c>
      <c r="P399" s="27">
        <v>0</v>
      </c>
      <c r="Q399" s="27">
        <v>1.1974</v>
      </c>
      <c r="R399" s="3">
        <v>0.06</v>
      </c>
      <c r="S399" s="30">
        <f t="shared" ref="S399:S412" si="764">S383</f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ref="Y399:Y412" si="765">Y398</f>
        <v>7</v>
      </c>
      <c r="Z399" s="27">
        <v>0.47</v>
      </c>
      <c r="AA399" s="3" t="s">
        <v>304</v>
      </c>
      <c r="AB399" s="3">
        <v>6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1">
        <v>0.5</v>
      </c>
      <c r="AI399" s="3">
        <v>0.55000000000000004</v>
      </c>
      <c r="AJ399" s="3">
        <v>0.3</v>
      </c>
      <c r="AK399" s="3">
        <v>30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66">AP398</f>
        <v>0.7</v>
      </c>
      <c r="AQ399" s="41" t="str">
        <f t="shared" si="766"/>
        <v>Yes</v>
      </c>
      <c r="AR399" s="27">
        <v>0.3</v>
      </c>
      <c r="AS399" s="60">
        <v>0.35</v>
      </c>
      <c r="AT399" s="27">
        <v>0.2</v>
      </c>
      <c r="AU399" s="27">
        <v>0.2</v>
      </c>
      <c r="AV399" s="2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41">
        <f t="shared" ref="BB399:BB412" si="767">BB398</f>
        <v>0</v>
      </c>
      <c r="BC399" s="3" t="s">
        <v>200</v>
      </c>
      <c r="BD399" s="30" t="str">
        <f t="shared" ref="BD399:BD412" si="768">BD398</f>
        <v>T24-2019 IntWall 2x6 16oc R21</v>
      </c>
      <c r="BE399" s="3" t="s">
        <v>39</v>
      </c>
      <c r="BF399" s="3" t="s">
        <v>40</v>
      </c>
      <c r="BG399" s="3" t="s">
        <v>60</v>
      </c>
      <c r="BH399" s="3" t="s">
        <v>130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1</v>
      </c>
      <c r="BP399" s="69" t="s">
        <v>275</v>
      </c>
      <c r="BQ399" s="70" t="str">
        <f t="shared" ref="BQ399:BU399" si="769">BQ398</f>
        <v>not compact</v>
      </c>
      <c r="BR399" s="80" t="str">
        <f t="shared" si="769"/>
        <v>not compact</v>
      </c>
      <c r="BS399" s="30" t="str">
        <f t="shared" si="769"/>
        <v>Pipe Insulation, All Lines</v>
      </c>
      <c r="BT399" s="30" t="str">
        <f t="shared" si="769"/>
        <v>Standard</v>
      </c>
      <c r="BU399" s="41">
        <f t="shared" si="769"/>
        <v>-1</v>
      </c>
      <c r="BV399" s="41">
        <v>0</v>
      </c>
      <c r="BW399" s="41">
        <v>0</v>
      </c>
      <c r="BX399" s="93" t="s">
        <v>290</v>
      </c>
      <c r="BY399" s="98">
        <v>1</v>
      </c>
      <c r="BZ399" s="98">
        <v>0</v>
      </c>
      <c r="CA399" s="98">
        <f t="shared" si="717"/>
        <v>-7.6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4</v>
      </c>
      <c r="D400" s="30">
        <f t="shared" ref="D400:E400" si="770">D399</f>
        <v>2025</v>
      </c>
      <c r="E400" s="41" t="str">
        <f t="shared" si="770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30935</v>
      </c>
      <c r="L400" s="3">
        <v>9.9</v>
      </c>
      <c r="M400" s="27">
        <v>0</v>
      </c>
      <c r="N400" s="27">
        <v>0</v>
      </c>
      <c r="O400" s="27">
        <v>0.71630000000000005</v>
      </c>
      <c r="P400" s="27">
        <v>1.23E-2</v>
      </c>
      <c r="Q400" s="27">
        <v>1.2105999999999999</v>
      </c>
      <c r="R400" s="3">
        <v>0.08</v>
      </c>
      <c r="S400" s="30">
        <f t="shared" si="764"/>
        <v>21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65"/>
        <v>7</v>
      </c>
      <c r="Z400" s="27">
        <v>0.45</v>
      </c>
      <c r="AA400" s="3" t="s">
        <v>316</v>
      </c>
      <c r="AB400" s="3">
        <v>8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71">AP399</f>
        <v>0.7</v>
      </c>
      <c r="AQ400" s="41" t="str">
        <f t="shared" si="771"/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9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96" t="s">
        <v>116</v>
      </c>
      <c r="BB400" s="41">
        <f t="shared" si="767"/>
        <v>0</v>
      </c>
      <c r="BC400" s="3" t="s">
        <v>200</v>
      </c>
      <c r="BD400" s="30" t="str">
        <f t="shared" si="768"/>
        <v>T24-2019 IntWall 2x6 16oc R21</v>
      </c>
      <c r="BE400" s="3" t="s">
        <v>39</v>
      </c>
      <c r="BF400" s="3" t="s">
        <v>40</v>
      </c>
      <c r="BG400" s="96" t="s">
        <v>60</v>
      </c>
      <c r="BH400" s="3" t="s">
        <v>129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2</v>
      </c>
      <c r="BP400" s="69" t="s">
        <v>276</v>
      </c>
      <c r="BQ400" s="70" t="str">
        <f t="shared" ref="BQ400:BU400" si="772">BQ399</f>
        <v>not compact</v>
      </c>
      <c r="BR400" s="80" t="str">
        <f t="shared" si="772"/>
        <v>not compact</v>
      </c>
      <c r="BS400" s="30" t="str">
        <f t="shared" si="772"/>
        <v>Pipe Insulation, All Lines</v>
      </c>
      <c r="BT400" s="30" t="str">
        <f t="shared" si="772"/>
        <v>Standard</v>
      </c>
      <c r="BU400" s="41">
        <f t="shared" si="772"/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-4</v>
      </c>
      <c r="CB400" s="31" t="s">
        <v>0</v>
      </c>
      <c r="CG400" s="14"/>
      <c r="CI400" s="13"/>
      <c r="CK400" s="13"/>
      <c r="CM400" s="13"/>
    </row>
    <row r="401" spans="2:91" s="3" customFormat="1" x14ac:dyDescent="0.25">
      <c r="C401" s="3">
        <v>5</v>
      </c>
      <c r="D401" s="30">
        <f t="shared" ref="D401:E401" si="773">D400</f>
        <v>2025</v>
      </c>
      <c r="E401" s="41" t="str">
        <f t="shared" si="773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33490</v>
      </c>
      <c r="L401" s="3">
        <v>2.7</v>
      </c>
      <c r="M401" s="27">
        <v>0</v>
      </c>
      <c r="N401" s="27">
        <v>0</v>
      </c>
      <c r="O401" s="27">
        <v>0.62670000000000003</v>
      </c>
      <c r="P401" s="27">
        <v>0</v>
      </c>
      <c r="Q401" s="27">
        <v>1.1488</v>
      </c>
      <c r="R401" s="3">
        <v>0.05</v>
      </c>
      <c r="S401" s="30">
        <f t="shared" si="764"/>
        <v>21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65"/>
        <v>7</v>
      </c>
      <c r="Z401" s="27">
        <v>0.51</v>
      </c>
      <c r="AA401" s="3" t="s">
        <v>317</v>
      </c>
      <c r="AB401" s="3">
        <v>6</v>
      </c>
      <c r="AC401" s="3">
        <v>6</v>
      </c>
      <c r="AD401" s="3">
        <v>7</v>
      </c>
      <c r="AE401" s="3">
        <v>10</v>
      </c>
      <c r="AF401" s="56">
        <v>5.0999999999999997E-2</v>
      </c>
      <c r="AG401" s="3">
        <v>0.4</v>
      </c>
      <c r="AH401" s="1">
        <v>0.5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74">AP400</f>
        <v>0.7</v>
      </c>
      <c r="AQ401" s="41" t="str">
        <f t="shared" si="774"/>
        <v>Yes</v>
      </c>
      <c r="AR401" s="27">
        <v>0.3</v>
      </c>
      <c r="AS401" s="60">
        <v>0.35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si="767"/>
        <v>0</v>
      </c>
      <c r="BC401" s="3" t="s">
        <v>200</v>
      </c>
      <c r="BD401" s="30" t="str">
        <f t="shared" si="768"/>
        <v>T24-2019 IntWall 2x6 16oc R21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69" t="s">
        <v>275</v>
      </c>
      <c r="BQ401" s="70" t="str">
        <f t="shared" ref="BQ401:BU401" si="775">BQ400</f>
        <v>not compact</v>
      </c>
      <c r="BR401" s="80" t="str">
        <f t="shared" si="775"/>
        <v>not compact</v>
      </c>
      <c r="BS401" s="30" t="str">
        <f t="shared" si="775"/>
        <v>Pipe Insulation, All Lines</v>
      </c>
      <c r="BT401" s="30" t="str">
        <f t="shared" si="775"/>
        <v>Standard</v>
      </c>
      <c r="BU401" s="41">
        <f t="shared" si="775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-8.5</v>
      </c>
      <c r="CB401" s="31" t="s">
        <v>0</v>
      </c>
      <c r="CG401" s="14"/>
      <c r="CI401" s="13"/>
      <c r="CK401" s="13"/>
      <c r="CM401" s="13"/>
    </row>
    <row r="402" spans="2:91" s="3" customFormat="1" x14ac:dyDescent="0.25">
      <c r="C402" s="3">
        <v>6</v>
      </c>
      <c r="D402" s="30">
        <f t="shared" ref="D402:E402" si="776">D401</f>
        <v>2025</v>
      </c>
      <c r="E402" s="41" t="str">
        <f t="shared" si="776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30081</v>
      </c>
      <c r="L402" s="3">
        <v>0</v>
      </c>
      <c r="M402" s="27">
        <v>0</v>
      </c>
      <c r="N402" s="27">
        <v>0</v>
      </c>
      <c r="O402" s="27">
        <v>0.60540000000000005</v>
      </c>
      <c r="P402" s="27">
        <v>1.1999999999999999E-3</v>
      </c>
      <c r="Q402" s="27">
        <v>1.1872</v>
      </c>
      <c r="R402" s="3">
        <v>0.03</v>
      </c>
      <c r="S402" s="30">
        <f t="shared" si="764"/>
        <v>20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0.36</v>
      </c>
      <c r="AA402" s="3" t="s">
        <v>318</v>
      </c>
      <c r="AB402" s="3">
        <v>6</v>
      </c>
      <c r="AC402" s="3">
        <v>6</v>
      </c>
      <c r="AD402" s="3">
        <v>7</v>
      </c>
      <c r="AE402" s="3">
        <v>10</v>
      </c>
      <c r="AF402" s="3">
        <v>6.5000000000000002E-2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30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77">AP401</f>
        <v>0.7</v>
      </c>
      <c r="AQ402" s="41" t="str">
        <f t="shared" si="777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2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3" t="s">
        <v>116</v>
      </c>
      <c r="BB402" s="41">
        <f t="shared" si="767"/>
        <v>0</v>
      </c>
      <c r="BC402" s="3" t="s">
        <v>127</v>
      </c>
      <c r="BD402" s="57" t="s">
        <v>128</v>
      </c>
      <c r="BE402" s="3" t="s">
        <v>39</v>
      </c>
      <c r="BF402" s="3" t="s">
        <v>40</v>
      </c>
      <c r="BG402" s="3" t="s">
        <v>60</v>
      </c>
      <c r="BH402" s="3" t="s">
        <v>130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1</v>
      </c>
      <c r="BP402" s="69" t="s">
        <v>276</v>
      </c>
      <c r="BQ402" s="70" t="str">
        <f t="shared" ref="BQ402:BU402" si="778">BQ401</f>
        <v>not compact</v>
      </c>
      <c r="BR402" s="80" t="str">
        <f t="shared" si="778"/>
        <v>not compact</v>
      </c>
      <c r="BS402" s="30" t="str">
        <f t="shared" si="778"/>
        <v>Pipe Insulation, All Lines</v>
      </c>
      <c r="BT402" s="30" t="str">
        <f t="shared" si="778"/>
        <v>Standard</v>
      </c>
      <c r="BU402" s="41">
        <f t="shared" si="778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-6.8</v>
      </c>
      <c r="CB402" s="31" t="s">
        <v>0</v>
      </c>
      <c r="CG402" s="14"/>
      <c r="CI402" s="13"/>
      <c r="CK402" s="13"/>
      <c r="CM402" s="13"/>
    </row>
    <row r="403" spans="2:91" s="3" customFormat="1" x14ac:dyDescent="0.25">
      <c r="C403" s="3">
        <v>7</v>
      </c>
      <c r="D403" s="30">
        <f t="shared" ref="D403:E403" si="779">D402</f>
        <v>2025</v>
      </c>
      <c r="E403" s="41" t="str">
        <f t="shared" si="779"/>
        <v>MultiFam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3</v>
      </c>
      <c r="K403" s="3">
        <v>30701</v>
      </c>
      <c r="L403" s="3">
        <v>0</v>
      </c>
      <c r="M403" s="27">
        <v>0</v>
      </c>
      <c r="N403" s="27">
        <v>0</v>
      </c>
      <c r="O403" s="27">
        <v>0.65839999999999999</v>
      </c>
      <c r="P403" s="27">
        <v>5.1000000000000004E-3</v>
      </c>
      <c r="Q403" s="27">
        <v>1.3071999999999999</v>
      </c>
      <c r="R403" s="3">
        <v>0.02</v>
      </c>
      <c r="S403" s="30">
        <f t="shared" si="764"/>
        <v>18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0.38</v>
      </c>
      <c r="AA403" s="3" t="s">
        <v>305</v>
      </c>
      <c r="AB403" s="3">
        <v>6</v>
      </c>
      <c r="AC403" s="3">
        <v>6</v>
      </c>
      <c r="AD403" s="3">
        <v>7</v>
      </c>
      <c r="AE403" s="3">
        <v>10</v>
      </c>
      <c r="AF403" s="3">
        <v>6.5000000000000002E-2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30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" si="780">AP402</f>
        <v>0.7</v>
      </c>
      <c r="AQ403" s="60" t="s">
        <v>293</v>
      </c>
      <c r="AR403" s="27">
        <v>0.3</v>
      </c>
      <c r="AS403" s="27">
        <v>0.23</v>
      </c>
      <c r="AT403" s="27">
        <v>0.2</v>
      </c>
      <c r="AU403" s="27">
        <v>0.2</v>
      </c>
      <c r="AV403" s="2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3" t="s">
        <v>116</v>
      </c>
      <c r="BB403" s="41">
        <f t="shared" si="767"/>
        <v>0</v>
      </c>
      <c r="BC403" s="3" t="s">
        <v>127</v>
      </c>
      <c r="BD403" s="57" t="s">
        <v>128</v>
      </c>
      <c r="BE403" s="3" t="s">
        <v>39</v>
      </c>
      <c r="BF403" s="3" t="s">
        <v>40</v>
      </c>
      <c r="BG403" s="3" t="s">
        <v>60</v>
      </c>
      <c r="BH403" s="3" t="s">
        <v>130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1</v>
      </c>
      <c r="BP403" s="69" t="s">
        <v>276</v>
      </c>
      <c r="BQ403" s="70" t="str">
        <f t="shared" ref="BQ403:BU403" si="781">BQ402</f>
        <v>not compact</v>
      </c>
      <c r="BR403" s="80" t="str">
        <f t="shared" si="781"/>
        <v>not compact</v>
      </c>
      <c r="BS403" s="30" t="str">
        <f t="shared" si="781"/>
        <v>Pipe Insulation, All Lines</v>
      </c>
      <c r="BT403" s="30" t="str">
        <f t="shared" si="781"/>
        <v>Standard</v>
      </c>
      <c r="BU403" s="41">
        <f t="shared" si="781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-8.8000000000000007</v>
      </c>
      <c r="CB403" s="31" t="s">
        <v>0</v>
      </c>
      <c r="CG403" s="14"/>
      <c r="CI403" s="13"/>
      <c r="CK403" s="13"/>
      <c r="CM403" s="13"/>
    </row>
    <row r="404" spans="2:91" s="3" customFormat="1" x14ac:dyDescent="0.25">
      <c r="C404" s="3">
        <v>8</v>
      </c>
      <c r="D404" s="30">
        <f t="shared" ref="D404:E404" si="782">D403</f>
        <v>2025</v>
      </c>
      <c r="E404" s="41" t="str">
        <f t="shared" si="782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29254</v>
      </c>
      <c r="L404" s="3">
        <v>9</v>
      </c>
      <c r="M404" s="27">
        <v>0</v>
      </c>
      <c r="N404" s="27">
        <v>0</v>
      </c>
      <c r="O404" s="27">
        <v>0.77900000000000003</v>
      </c>
      <c r="P404" s="27">
        <v>1.0800000000000001E-2</v>
      </c>
      <c r="Q404" s="27">
        <v>1.3493999999999999</v>
      </c>
      <c r="R404" s="3">
        <v>0.06</v>
      </c>
      <c r="S404" s="30">
        <f t="shared" si="764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0.34</v>
      </c>
      <c r="AA404" s="3" t="s">
        <v>319</v>
      </c>
      <c r="AB404" s="3">
        <v>8</v>
      </c>
      <c r="AC404" s="3">
        <v>6</v>
      </c>
      <c r="AD404" s="3">
        <v>7</v>
      </c>
      <c r="AE404" s="3">
        <v>10</v>
      </c>
      <c r="AF404" s="56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" si="783">AP403</f>
        <v>0.7</v>
      </c>
      <c r="AQ404" s="27" t="s">
        <v>292</v>
      </c>
      <c r="AR404" s="27">
        <v>0.3</v>
      </c>
      <c r="AS404" s="27">
        <v>0.23</v>
      </c>
      <c r="AT404" s="27">
        <v>0.2</v>
      </c>
      <c r="AU404" s="27">
        <v>0.2</v>
      </c>
      <c r="AV404" s="9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96" t="s">
        <v>116</v>
      </c>
      <c r="BB404" s="41">
        <f t="shared" si="767"/>
        <v>0</v>
      </c>
      <c r="BC404" s="3" t="s">
        <v>200</v>
      </c>
      <c r="BD404" s="3" t="s">
        <v>205</v>
      </c>
      <c r="BE404" s="3" t="s">
        <v>39</v>
      </c>
      <c r="BF404" s="3" t="s">
        <v>40</v>
      </c>
      <c r="BG404" s="96" t="s">
        <v>60</v>
      </c>
      <c r="BH404" s="3" t="s">
        <v>129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2</v>
      </c>
      <c r="BP404" s="69" t="s">
        <v>276</v>
      </c>
      <c r="BQ404" s="70" t="str">
        <f t="shared" ref="BQ404:BU404" si="784">BQ403</f>
        <v>not compact</v>
      </c>
      <c r="BR404" s="80" t="str">
        <f t="shared" si="784"/>
        <v>not compact</v>
      </c>
      <c r="BS404" s="30" t="str">
        <f t="shared" si="784"/>
        <v>Pipe Insulation, All Lines</v>
      </c>
      <c r="BT404" s="30" t="str">
        <f t="shared" si="784"/>
        <v>Standard</v>
      </c>
      <c r="BU404" s="41">
        <f t="shared" si="784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-4.4000000000000004</v>
      </c>
      <c r="CB404" s="31" t="s">
        <v>0</v>
      </c>
      <c r="CG404" s="14"/>
      <c r="CI404" s="13"/>
      <c r="CK404" s="13"/>
      <c r="CM404" s="13"/>
    </row>
    <row r="405" spans="2:91" s="3" customFormat="1" x14ac:dyDescent="0.25">
      <c r="C405" s="3">
        <v>9</v>
      </c>
      <c r="D405" s="30">
        <f t="shared" ref="D405:E405" si="785">D404</f>
        <v>2025</v>
      </c>
      <c r="E405" s="41" t="str">
        <f t="shared" si="785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29889</v>
      </c>
      <c r="L405" s="3">
        <v>9.8000000000000007</v>
      </c>
      <c r="M405" s="27">
        <v>0</v>
      </c>
      <c r="N405" s="27">
        <v>0</v>
      </c>
      <c r="O405" s="27">
        <v>0.78339999999999999</v>
      </c>
      <c r="P405" s="27">
        <v>1.66E-2</v>
      </c>
      <c r="Q405" s="27">
        <v>1.2688999999999999</v>
      </c>
      <c r="R405" s="3">
        <v>7.0000000000000007E-2</v>
      </c>
      <c r="S405" s="30">
        <f t="shared" si="764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0.39</v>
      </c>
      <c r="AA405" s="3" t="s">
        <v>307</v>
      </c>
      <c r="AB405" s="3">
        <v>8</v>
      </c>
      <c r="AC405" s="3">
        <v>6</v>
      </c>
      <c r="AD405" s="3">
        <v>7</v>
      </c>
      <c r="AE405" s="3">
        <v>10</v>
      </c>
      <c r="AF405" s="56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:AQ405" si="786">AP404</f>
        <v>0.7</v>
      </c>
      <c r="AQ405" s="41" t="str">
        <f t="shared" si="786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7">
        <v>1</v>
      </c>
      <c r="AW405" s="27">
        <v>0.1</v>
      </c>
      <c r="AX405" s="27">
        <v>0.1</v>
      </c>
      <c r="AY405" s="3" t="s">
        <v>116</v>
      </c>
      <c r="AZ405" s="3" t="s">
        <v>116</v>
      </c>
      <c r="BA405" s="96" t="s">
        <v>116</v>
      </c>
      <c r="BB405" s="41">
        <f t="shared" si="767"/>
        <v>0</v>
      </c>
      <c r="BC405" s="3" t="s">
        <v>200</v>
      </c>
      <c r="BD405" s="30" t="str">
        <f t="shared" si="768"/>
        <v>T24-2019 IntWall 2x6 16oc R21</v>
      </c>
      <c r="BE405" s="3" t="s">
        <v>39</v>
      </c>
      <c r="BF405" s="3" t="s">
        <v>40</v>
      </c>
      <c r="BG405" s="96" t="s">
        <v>60</v>
      </c>
      <c r="BH405" s="3" t="s">
        <v>129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2</v>
      </c>
      <c r="BP405" s="69" t="s">
        <v>276</v>
      </c>
      <c r="BQ405" s="70" t="str">
        <f t="shared" ref="BQ405:BU405" si="787">BQ404</f>
        <v>not compact</v>
      </c>
      <c r="BR405" s="80" t="str">
        <f t="shared" si="787"/>
        <v>not compact</v>
      </c>
      <c r="BS405" s="30" t="str">
        <f t="shared" si="787"/>
        <v>Pipe Insulation, All Lines</v>
      </c>
      <c r="BT405" s="30" t="str">
        <f t="shared" si="787"/>
        <v>Standard</v>
      </c>
      <c r="BU405" s="41">
        <f t="shared" si="787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-4.4000000000000004</v>
      </c>
      <c r="CB405" s="31" t="s">
        <v>0</v>
      </c>
      <c r="CG405" s="14"/>
      <c r="CI405" s="13"/>
      <c r="CK405" s="13"/>
      <c r="CM405" s="13"/>
    </row>
    <row r="406" spans="2:91" s="3" customFormat="1" x14ac:dyDescent="0.25">
      <c r="C406" s="3">
        <v>10</v>
      </c>
      <c r="D406" s="30">
        <f t="shared" ref="D406:E406" si="788">D405</f>
        <v>2025</v>
      </c>
      <c r="E406" s="41" t="str">
        <f t="shared" si="788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30200</v>
      </c>
      <c r="L406" s="3">
        <v>9.1</v>
      </c>
      <c r="M406" s="27">
        <v>0</v>
      </c>
      <c r="N406" s="27">
        <v>0</v>
      </c>
      <c r="O406" s="27">
        <v>0.93230000000000002</v>
      </c>
      <c r="P406" s="27">
        <v>3.2099999999999997E-2</v>
      </c>
      <c r="Q406" s="27">
        <v>1.3028</v>
      </c>
      <c r="R406" s="3">
        <v>0.06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0.42</v>
      </c>
      <c r="AA406" s="3" t="s">
        <v>320</v>
      </c>
      <c r="AB406" s="3">
        <v>8</v>
      </c>
      <c r="AC406" s="3">
        <v>6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0</v>
      </c>
      <c r="AN406" s="3">
        <v>0</v>
      </c>
      <c r="AO406" s="3">
        <v>5016</v>
      </c>
      <c r="AP406" s="41">
        <f t="shared" ref="AP406:AQ406" si="789">AP405</f>
        <v>0.7</v>
      </c>
      <c r="AQ406" s="41" t="str">
        <f t="shared" si="789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0.2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3" t="s">
        <v>200</v>
      </c>
      <c r="BD406" s="30" t="str">
        <f t="shared" si="768"/>
        <v>T24-2019 IntWall 2x6 16oc R21</v>
      </c>
      <c r="BE406" s="3" t="s">
        <v>39</v>
      </c>
      <c r="BF406" s="3" t="s">
        <v>40</v>
      </c>
      <c r="BG406" s="96" t="s">
        <v>60</v>
      </c>
      <c r="BH406" s="3" t="s">
        <v>129</v>
      </c>
      <c r="BI406" s="3" t="s">
        <v>84</v>
      </c>
      <c r="BJ406" s="3" t="s">
        <v>158</v>
      </c>
      <c r="BK406" s="3" t="s">
        <v>87</v>
      </c>
      <c r="BL406" s="3" t="s">
        <v>161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90">BQ405</f>
        <v>not compact</v>
      </c>
      <c r="BR406" s="80" t="str">
        <f t="shared" si="790"/>
        <v>not compact</v>
      </c>
      <c r="BS406" s="30" t="str">
        <f t="shared" si="790"/>
        <v>Pipe Insulation, All Lines</v>
      </c>
      <c r="BT406" s="30" t="str">
        <f t="shared" si="790"/>
        <v>Standard</v>
      </c>
      <c r="BU406" s="41">
        <f t="shared" si="790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-4.4000000000000004</v>
      </c>
      <c r="CB406" s="31" t="s">
        <v>0</v>
      </c>
      <c r="CG406" s="14"/>
      <c r="CI406" s="13"/>
      <c r="CK406" s="13"/>
      <c r="CM406" s="13"/>
    </row>
    <row r="407" spans="2:91" s="3" customFormat="1" x14ac:dyDescent="0.25">
      <c r="C407" s="3">
        <v>11</v>
      </c>
      <c r="D407" s="30">
        <f t="shared" ref="D407:E407" si="791">D406</f>
        <v>2025</v>
      </c>
      <c r="E407" s="41" t="str">
        <f t="shared" si="791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29693</v>
      </c>
      <c r="L407" s="3">
        <v>8.1</v>
      </c>
      <c r="M407" s="27">
        <v>0</v>
      </c>
      <c r="N407" s="27">
        <v>0</v>
      </c>
      <c r="O407" s="27">
        <v>1.423</v>
      </c>
      <c r="P407" s="27">
        <v>8.6400000000000005E-2</v>
      </c>
      <c r="Q407" s="27">
        <v>1.4276</v>
      </c>
      <c r="R407" s="3">
        <v>0.08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0.45</v>
      </c>
      <c r="AA407" s="3" t="s">
        <v>321</v>
      </c>
      <c r="AB407" s="3">
        <v>8</v>
      </c>
      <c r="AC407" s="3">
        <v>8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8</v>
      </c>
      <c r="AN407" s="3">
        <v>0</v>
      </c>
      <c r="AO407" s="3">
        <v>5016</v>
      </c>
      <c r="AP407" s="41">
        <f t="shared" ref="AP407:AQ407" si="792">AP406</f>
        <v>0.7</v>
      </c>
      <c r="AQ407" s="41" t="str">
        <f t="shared" si="792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56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157</v>
      </c>
      <c r="BK407" s="3" t="s">
        <v>87</v>
      </c>
      <c r="BL407" s="3" t="s">
        <v>160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93">BQ406</f>
        <v>not compact</v>
      </c>
      <c r="BR407" s="80" t="str">
        <f t="shared" si="793"/>
        <v>not compact</v>
      </c>
      <c r="BS407" s="30" t="str">
        <f t="shared" si="793"/>
        <v>Pipe Insulation, All Lines</v>
      </c>
      <c r="BT407" s="30" t="str">
        <f t="shared" si="793"/>
        <v>Standard</v>
      </c>
      <c r="BU407" s="41">
        <f t="shared" si="793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-4.2</v>
      </c>
      <c r="CB407" s="31" t="s">
        <v>0</v>
      </c>
      <c r="CG407" s="14"/>
      <c r="CI407" s="13"/>
      <c r="CK407" s="13"/>
      <c r="CM407" s="13"/>
    </row>
    <row r="408" spans="2:91" s="3" customFormat="1" x14ac:dyDescent="0.25">
      <c r="C408" s="3">
        <v>12</v>
      </c>
      <c r="D408" s="30">
        <f t="shared" ref="D408:E408" si="794">D407</f>
        <v>2025</v>
      </c>
      <c r="E408" s="41" t="str">
        <f t="shared" si="794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29328</v>
      </c>
      <c r="L408" s="3">
        <v>9</v>
      </c>
      <c r="M408" s="27">
        <v>0</v>
      </c>
      <c r="N408" s="27">
        <v>0</v>
      </c>
      <c r="O408" s="27">
        <v>0.81200000000000006</v>
      </c>
      <c r="P408" s="27">
        <v>1.77E-2</v>
      </c>
      <c r="Q408" s="27">
        <v>1.3127</v>
      </c>
      <c r="R408" s="3">
        <v>0.09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0.46</v>
      </c>
      <c r="AA408" s="3" t="s">
        <v>322</v>
      </c>
      <c r="AB408" s="3">
        <v>8</v>
      </c>
      <c r="AC408" s="3">
        <v>6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4</v>
      </c>
      <c r="AN408" s="3">
        <v>0</v>
      </c>
      <c r="AO408" s="3">
        <v>5016</v>
      </c>
      <c r="AP408" s="41">
        <f t="shared" ref="AP408:AQ408" si="795">AP407</f>
        <v>0.7</v>
      </c>
      <c r="AQ408" s="41" t="str">
        <f t="shared" si="795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0.1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65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159</v>
      </c>
      <c r="BK408" s="3" t="s">
        <v>87</v>
      </c>
      <c r="BL408" s="3" t="s">
        <v>162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6">BQ407</f>
        <v>not compact</v>
      </c>
      <c r="BR408" s="80" t="str">
        <f t="shared" si="796"/>
        <v>not compact</v>
      </c>
      <c r="BS408" s="30" t="str">
        <f t="shared" si="796"/>
        <v>Pipe Insulation, All Lines</v>
      </c>
      <c r="BT408" s="30" t="str">
        <f t="shared" si="796"/>
        <v>Standard</v>
      </c>
      <c r="BU408" s="41">
        <f t="shared" si="796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-4.7</v>
      </c>
      <c r="CB408" s="31" t="s">
        <v>0</v>
      </c>
      <c r="CG408" s="14"/>
      <c r="CI408" s="13"/>
      <c r="CK408" s="13"/>
      <c r="CM408" s="13"/>
    </row>
    <row r="409" spans="2:91" s="3" customFormat="1" x14ac:dyDescent="0.25">
      <c r="C409" s="3">
        <v>13</v>
      </c>
      <c r="D409" s="30">
        <f t="shared" ref="D409:E409" si="797">D408</f>
        <v>2025</v>
      </c>
      <c r="E409" s="41" t="str">
        <f t="shared" si="797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29553</v>
      </c>
      <c r="L409" s="3">
        <v>8.6</v>
      </c>
      <c r="M409" s="27">
        <v>0</v>
      </c>
      <c r="N409" s="27">
        <v>0</v>
      </c>
      <c r="O409" s="27">
        <v>1.5646</v>
      </c>
      <c r="P409" s="27">
        <v>0.107</v>
      </c>
      <c r="Q409" s="27">
        <v>1.4300999999999999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0.42</v>
      </c>
      <c r="AA409" s="3" t="s">
        <v>323</v>
      </c>
      <c r="AB409" s="3">
        <v>8</v>
      </c>
      <c r="AC409" s="3">
        <v>6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798">AP408</f>
        <v>0.7</v>
      </c>
      <c r="AQ409" s="41" t="str">
        <f t="shared" si="798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0.63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65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799">BQ408</f>
        <v>not compact</v>
      </c>
      <c r="BR409" s="80" t="str">
        <f t="shared" si="799"/>
        <v>not compact</v>
      </c>
      <c r="BS409" s="30" t="str">
        <f t="shared" si="799"/>
        <v>Pipe Insulation, All Lines</v>
      </c>
      <c r="BT409" s="30" t="str">
        <f t="shared" si="799"/>
        <v>Standard</v>
      </c>
      <c r="BU409" s="41">
        <f t="shared" si="799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-8</v>
      </c>
      <c r="CB409" s="31" t="s">
        <v>0</v>
      </c>
      <c r="CG409" s="14"/>
      <c r="CI409" s="13"/>
      <c r="CK409" s="13"/>
      <c r="CM409" s="13"/>
    </row>
    <row r="410" spans="2:91" s="3" customFormat="1" x14ac:dyDescent="0.25">
      <c r="C410" s="3">
        <v>14</v>
      </c>
      <c r="D410" s="30">
        <f t="shared" ref="D410:E410" si="800">D409</f>
        <v>2025</v>
      </c>
      <c r="E410" s="41" t="str">
        <f t="shared" si="800"/>
        <v>MultiFam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3</v>
      </c>
      <c r="K410" s="3">
        <v>31651</v>
      </c>
      <c r="L410" s="3">
        <v>7.7</v>
      </c>
      <c r="M410" s="27">
        <v>0</v>
      </c>
      <c r="N410" s="27">
        <v>0</v>
      </c>
      <c r="O410" s="27">
        <v>1.0602</v>
      </c>
      <c r="P410" s="27">
        <v>4.9299999999999997E-2</v>
      </c>
      <c r="Q410" s="27">
        <v>1.1775</v>
      </c>
      <c r="R410" s="3">
        <v>0.08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0.5</v>
      </c>
      <c r="AA410" s="3" t="s">
        <v>324</v>
      </c>
      <c r="AB410" s="3">
        <v>8</v>
      </c>
      <c r="AC410" s="3">
        <v>8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8</v>
      </c>
      <c r="AN410" s="3">
        <v>0</v>
      </c>
      <c r="AO410" s="3">
        <v>5016</v>
      </c>
      <c r="AP410" s="41">
        <f t="shared" ref="AP410:AQ410" si="801">AP409</f>
        <v>0.7</v>
      </c>
      <c r="AQ410" s="41" t="str">
        <f t="shared" si="801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0.1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65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157</v>
      </c>
      <c r="BK410" s="3" t="s">
        <v>87</v>
      </c>
      <c r="BL410" s="3" t="s">
        <v>160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802">BQ409</f>
        <v>not compact</v>
      </c>
      <c r="BR410" s="80" t="str">
        <f t="shared" si="802"/>
        <v>not compact</v>
      </c>
      <c r="BS410" s="30" t="str">
        <f t="shared" si="802"/>
        <v>Pipe Insulation, All Lines</v>
      </c>
      <c r="BT410" s="30" t="str">
        <f t="shared" si="802"/>
        <v>Standard</v>
      </c>
      <c r="BU410" s="41">
        <f t="shared" si="802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-3.1</v>
      </c>
      <c r="CB410" s="31" t="s">
        <v>0</v>
      </c>
      <c r="CG410" s="14"/>
      <c r="CI410" s="13"/>
      <c r="CK410" s="13"/>
      <c r="CM410" s="13"/>
    </row>
    <row r="411" spans="2:91" s="3" customFormat="1" x14ac:dyDescent="0.25">
      <c r="C411" s="3">
        <v>15</v>
      </c>
      <c r="D411" s="30">
        <f t="shared" ref="D411:E411" si="803">D410</f>
        <v>2025</v>
      </c>
      <c r="E411" s="41" t="str">
        <f t="shared" si="803"/>
        <v>MultiFam</v>
      </c>
      <c r="F411" s="3">
        <v>0</v>
      </c>
      <c r="G411" s="3">
        <v>0</v>
      </c>
      <c r="H411" s="3">
        <v>0.14000000000000001</v>
      </c>
      <c r="I411" s="3">
        <v>750</v>
      </c>
      <c r="J411" s="3">
        <v>3</v>
      </c>
      <c r="K411" s="3">
        <v>29177</v>
      </c>
      <c r="L411" s="3">
        <v>7.1</v>
      </c>
      <c r="M411" s="27">
        <v>0</v>
      </c>
      <c r="N411" s="27">
        <v>0</v>
      </c>
      <c r="O411" s="27">
        <v>2.5975000000000001</v>
      </c>
      <c r="P411" s="27">
        <v>0.2271</v>
      </c>
      <c r="Q411" s="27">
        <v>1.5697000000000001</v>
      </c>
      <c r="R411" s="3">
        <v>0.06</v>
      </c>
      <c r="S411" s="30">
        <f t="shared" si="764"/>
        <v>21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0.45</v>
      </c>
      <c r="AA411" s="3" t="s">
        <v>306</v>
      </c>
      <c r="AB411" s="3">
        <v>8</v>
      </c>
      <c r="AC411" s="3">
        <v>8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4</v>
      </c>
      <c r="AN411" s="3">
        <v>0</v>
      </c>
      <c r="AO411" s="3">
        <v>5016</v>
      </c>
      <c r="AP411" s="41">
        <f t="shared" ref="AP411:AQ411" si="804">AP410</f>
        <v>0.7</v>
      </c>
      <c r="AQ411" s="41" t="str">
        <f t="shared" si="804"/>
        <v>Yes</v>
      </c>
      <c r="AR411" s="27">
        <v>0.3</v>
      </c>
      <c r="AS411" s="27">
        <v>0.23</v>
      </c>
      <c r="AT411" s="27">
        <v>0.2</v>
      </c>
      <c r="AU411" s="27">
        <v>0.2</v>
      </c>
      <c r="AV411" s="97">
        <v>1</v>
      </c>
      <c r="AW411" s="27">
        <v>0.2</v>
      </c>
      <c r="AX411" s="27">
        <v>0.63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56" t="s">
        <v>200</v>
      </c>
      <c r="BD411" s="30" t="str">
        <f t="shared" si="768"/>
        <v>T24-2019 IntWall 2x6 16oc R21</v>
      </c>
      <c r="BE411" s="3" t="s">
        <v>39</v>
      </c>
      <c r="BF411" s="3" t="s">
        <v>40</v>
      </c>
      <c r="BG411" s="3" t="s">
        <v>59</v>
      </c>
      <c r="BH411" s="3" t="s">
        <v>129</v>
      </c>
      <c r="BI411" s="3" t="s">
        <v>84</v>
      </c>
      <c r="BJ411" s="3" t="s">
        <v>159</v>
      </c>
      <c r="BK411" s="3" t="s">
        <v>87</v>
      </c>
      <c r="BL411" s="3" t="s">
        <v>162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805">BQ410</f>
        <v>not compact</v>
      </c>
      <c r="BR411" s="80" t="str">
        <f t="shared" si="805"/>
        <v>not compact</v>
      </c>
      <c r="BS411" s="30" t="str">
        <f t="shared" si="805"/>
        <v>Pipe Insulation, All Lines</v>
      </c>
      <c r="BT411" s="30" t="str">
        <f t="shared" si="805"/>
        <v>Standard</v>
      </c>
      <c r="BU411" s="41">
        <f t="shared" si="805"/>
        <v>-1</v>
      </c>
      <c r="BV411" s="41">
        <v>0</v>
      </c>
      <c r="BW411" s="41">
        <v>0</v>
      </c>
      <c r="BX411" s="93" t="s">
        <v>290</v>
      </c>
      <c r="BY411" s="98">
        <v>1</v>
      </c>
      <c r="BZ411" s="98">
        <v>0</v>
      </c>
      <c r="CA411" s="98">
        <f t="shared" si="717"/>
        <v>-8.1999999999999993</v>
      </c>
      <c r="CB411" s="31" t="s">
        <v>0</v>
      </c>
      <c r="CG411" s="14"/>
      <c r="CI411" s="13"/>
      <c r="CK411" s="13"/>
      <c r="CM411" s="13"/>
    </row>
    <row r="412" spans="2:91" s="3" customFormat="1" x14ac:dyDescent="0.25">
      <c r="C412" s="3">
        <v>16</v>
      </c>
      <c r="D412" s="30">
        <f t="shared" ref="D412:E412" si="806">D411</f>
        <v>2025</v>
      </c>
      <c r="E412" s="41" t="str">
        <f t="shared" si="806"/>
        <v>MultiFam</v>
      </c>
      <c r="F412" s="3">
        <v>0</v>
      </c>
      <c r="G412" s="3">
        <v>0</v>
      </c>
      <c r="H412" s="3">
        <v>0.14000000000000001</v>
      </c>
      <c r="I412" s="3">
        <v>750</v>
      </c>
      <c r="J412" s="3">
        <v>3</v>
      </c>
      <c r="K412" s="3">
        <v>30930</v>
      </c>
      <c r="L412" s="3">
        <v>7.4</v>
      </c>
      <c r="M412" s="27">
        <v>0</v>
      </c>
      <c r="N412" s="27">
        <v>0</v>
      </c>
      <c r="O412" s="27">
        <v>0.69189999999999996</v>
      </c>
      <c r="P412" s="27">
        <v>0</v>
      </c>
      <c r="Q412" s="27">
        <v>1.1829000000000001</v>
      </c>
      <c r="R412" s="3">
        <v>0.08</v>
      </c>
      <c r="S412" s="30">
        <f t="shared" si="764"/>
        <v>21</v>
      </c>
      <c r="T412" s="3">
        <v>350</v>
      </c>
      <c r="U412" s="3">
        <v>0</v>
      </c>
      <c r="V412" s="3">
        <v>0.45</v>
      </c>
      <c r="W412" s="3">
        <v>0.45</v>
      </c>
      <c r="X412" s="3">
        <v>0.62</v>
      </c>
      <c r="Y412" s="30">
        <f t="shared" si="765"/>
        <v>7</v>
      </c>
      <c r="Z412" s="27">
        <v>0.44</v>
      </c>
      <c r="AA412" s="3" t="s">
        <v>325</v>
      </c>
      <c r="AB412" s="3">
        <v>8</v>
      </c>
      <c r="AC412" s="3">
        <v>8</v>
      </c>
      <c r="AD412" s="3">
        <v>7</v>
      </c>
      <c r="AE412" s="3">
        <v>10</v>
      </c>
      <c r="AF412" s="56">
        <v>5.0999999999999997E-2</v>
      </c>
      <c r="AG412" s="3">
        <v>0.4</v>
      </c>
      <c r="AH412" s="3">
        <v>0.35</v>
      </c>
      <c r="AI412" s="3">
        <v>0.55000000000000004</v>
      </c>
      <c r="AJ412" s="3">
        <v>0.3</v>
      </c>
      <c r="AK412" s="3">
        <v>38</v>
      </c>
      <c r="AL412" s="3">
        <v>19</v>
      </c>
      <c r="AM412" s="3">
        <v>8</v>
      </c>
      <c r="AN412" s="3">
        <v>7016</v>
      </c>
      <c r="AO412" s="3">
        <v>10016</v>
      </c>
      <c r="AP412" s="41">
        <f t="shared" ref="AP412:AQ412" si="807">AP411</f>
        <v>0.7</v>
      </c>
      <c r="AQ412" s="41" t="str">
        <f t="shared" si="807"/>
        <v>Yes</v>
      </c>
      <c r="AR412" s="27">
        <v>0.3</v>
      </c>
      <c r="AS412" s="60">
        <v>0.35</v>
      </c>
      <c r="AT412" s="27">
        <v>0.2</v>
      </c>
      <c r="AU412" s="27">
        <v>0.2</v>
      </c>
      <c r="AV412" s="27">
        <v>0</v>
      </c>
      <c r="AW412" s="27">
        <v>0.1</v>
      </c>
      <c r="AX412" s="27">
        <v>0.1</v>
      </c>
      <c r="AY412" s="3" t="s">
        <v>116</v>
      </c>
      <c r="AZ412" s="3" t="s">
        <v>116</v>
      </c>
      <c r="BA412" s="96" t="s">
        <v>116</v>
      </c>
      <c r="BB412" s="41">
        <f t="shared" si="767"/>
        <v>0</v>
      </c>
      <c r="BC412" s="56" t="s">
        <v>200</v>
      </c>
      <c r="BD412" s="30" t="str">
        <f t="shared" si="768"/>
        <v>T24-2019 IntWall 2x6 16oc R21</v>
      </c>
      <c r="BE412" s="3" t="s">
        <v>41</v>
      </c>
      <c r="BF412" s="3" t="s">
        <v>42</v>
      </c>
      <c r="BG412" s="3" t="s">
        <v>59</v>
      </c>
      <c r="BH412" s="3" t="s">
        <v>129</v>
      </c>
      <c r="BI412" s="3" t="s">
        <v>84</v>
      </c>
      <c r="BJ412" s="3" t="s">
        <v>157</v>
      </c>
      <c r="BK412" s="3" t="s">
        <v>87</v>
      </c>
      <c r="BL412" s="3" t="s">
        <v>160</v>
      </c>
      <c r="BM412" s="3" t="s">
        <v>141</v>
      </c>
      <c r="BN412" s="19">
        <v>0</v>
      </c>
      <c r="BO412" s="27">
        <v>2</v>
      </c>
      <c r="BP412" s="69" t="s">
        <v>276</v>
      </c>
      <c r="BQ412" s="70" t="str">
        <f t="shared" ref="BQ412:BU412" si="808">BQ411</f>
        <v>not compact</v>
      </c>
      <c r="BR412" s="80" t="str">
        <f t="shared" si="808"/>
        <v>not compact</v>
      </c>
      <c r="BS412" s="30" t="str">
        <f t="shared" si="808"/>
        <v>Pipe Insulation, All Lines</v>
      </c>
      <c r="BT412" s="30" t="str">
        <f t="shared" si="808"/>
        <v>Standard</v>
      </c>
      <c r="BU412" s="41">
        <f t="shared" si="808"/>
        <v>-1</v>
      </c>
      <c r="BV412" s="60">
        <v>0</v>
      </c>
      <c r="BW412" s="60">
        <v>0</v>
      </c>
      <c r="BX412" s="60" t="s">
        <v>290</v>
      </c>
      <c r="BY412" s="98">
        <v>1</v>
      </c>
      <c r="BZ412" s="98">
        <v>0</v>
      </c>
      <c r="CA412" s="98">
        <f t="shared" si="717"/>
        <v>-22.7</v>
      </c>
      <c r="CB412" s="31" t="s">
        <v>0</v>
      </c>
      <c r="CG412" s="14"/>
      <c r="CI412" s="13"/>
      <c r="CK412" s="13"/>
      <c r="CM412" s="13"/>
    </row>
    <row r="413" spans="2:91" x14ac:dyDescent="0.25">
      <c r="B413" t="s">
        <v>43</v>
      </c>
      <c r="Z413" s="23"/>
      <c r="AA413" s="23"/>
      <c r="AO413"/>
      <c r="AQ413" s="23"/>
      <c r="BA413"/>
      <c r="BB413" s="23"/>
      <c r="BO413"/>
      <c r="BP413" s="74"/>
      <c r="BT413"/>
      <c r="BY413" s="23"/>
      <c r="BZ413" s="23"/>
      <c r="CA413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2025-06-15T05:25:39Z</dcterms:modified>
</cp:coreProperties>
</file>