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BECC\SVN\branches\CBECC-Com_MFamRestructure\Documentation\T24N\"/>
    </mc:Choice>
  </mc:AlternateContent>
  <xr:revisionPtr revIDLastSave="0" documentId="13_ncr:1_{BD3EFC76-5130-4953-BE95-B7E70EC36890}" xr6:coauthVersionLast="47" xr6:coauthVersionMax="47" xr10:uidLastSave="{00000000-0000-0000-0000-000000000000}"/>
  <bookViews>
    <workbookView xWindow="19089" yWindow="1269" windowWidth="23391" windowHeight="15702" xr2:uid="{06DD2E85-E74E-41DF-AAE4-37E8BABFD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/>
  <c r="D49" i="1"/>
  <c r="G49" i="1" s="1"/>
  <c r="D50" i="1"/>
  <c r="G50" i="1"/>
  <c r="D51" i="1"/>
  <c r="G51" i="1"/>
  <c r="D52" i="1"/>
  <c r="G52" i="1"/>
  <c r="D53" i="1"/>
  <c r="G53" i="1"/>
  <c r="D54" i="1"/>
  <c r="G54" i="1"/>
  <c r="D55" i="1"/>
  <c r="G55" i="1" s="1"/>
  <c r="D56" i="1"/>
  <c r="G56" i="1" s="1"/>
  <c r="D57" i="1"/>
  <c r="G57" i="1" s="1"/>
  <c r="D58" i="1"/>
  <c r="G58" i="1"/>
  <c r="D59" i="1"/>
  <c r="G59" i="1" s="1"/>
  <c r="D60" i="1"/>
  <c r="G60" i="1" s="1"/>
  <c r="D61" i="1"/>
  <c r="G61" i="1" s="1"/>
  <c r="D62" i="1"/>
  <c r="G62" i="1" s="1"/>
  <c r="D63" i="1"/>
  <c r="G63" i="1"/>
  <c r="D64" i="1"/>
  <c r="G64" i="1" s="1"/>
  <c r="D65" i="1"/>
  <c r="G65" i="1"/>
  <c r="D66" i="1"/>
  <c r="G66" i="1"/>
  <c r="D67" i="1"/>
  <c r="G67" i="1"/>
  <c r="D68" i="1"/>
  <c r="G68" i="1" s="1"/>
  <c r="D69" i="1"/>
  <c r="G69" i="1" s="1"/>
  <c r="D70" i="1"/>
  <c r="G70" i="1" s="1"/>
  <c r="D71" i="1"/>
  <c r="G71" i="1" s="1"/>
  <c r="D72" i="1"/>
  <c r="G72" i="1"/>
  <c r="D73" i="1"/>
  <c r="G73" i="1"/>
  <c r="D74" i="1"/>
  <c r="G7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23" i="1" l="1"/>
  <c r="J49" i="1"/>
  <c r="J48" i="1"/>
  <c r="J47" i="1"/>
  <c r="J46" i="1"/>
  <c r="J45" i="1"/>
  <c r="J44" i="1"/>
  <c r="D40" i="1" l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D24" i="1"/>
  <c r="G24" i="1" s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K16" authorId="0" shapeId="0" xr:uid="{6303DEEF-C866-46FF-8A24-CA09C6A7EC95}">
      <text>
        <r>
          <rPr>
            <b/>
            <sz val="9"/>
            <color indexed="81"/>
            <rFont val="Tahoma"/>
            <family val="2"/>
          </rPr>
          <t>SAC 2/3/22:</t>
        </r>
        <r>
          <rPr>
            <sz val="9"/>
            <color indexed="81"/>
            <rFont val="Tahoma"/>
            <family val="2"/>
          </rPr>
          <t xml:space="preserve">
updated OutputCap from 10 to 14 per guidance from PK</t>
        </r>
      </text>
    </comment>
  </commentList>
</comments>
</file>

<file path=xl/sharedStrings.xml><?xml version="1.0" encoding="utf-8"?>
<sst xmlns="http://schemas.openxmlformats.org/spreadsheetml/2006/main" count="308" uniqueCount="161">
  <si>
    <t>;</t>
  </si>
  <si>
    <t>CEC Title-24 Residential Compliance Ruleset</t>
  </si>
  <si>
    <t>Last modified:</t>
  </si>
  <si>
    <t>Source Data:</t>
  </si>
  <si>
    <t>Mod history:</t>
  </si>
  <si>
    <t>Independents:</t>
  </si>
  <si>
    <t>Dependents:</t>
  </si>
  <si>
    <t>Central HPWH Compressors look-up table</t>
  </si>
  <si>
    <t>8/31/20 - SAC - created initial table from existing ruleset data and compressor capacity (kW) data from Ben Larson</t>
  </si>
  <si>
    <t>Ben Larson, Paul Kintner, Chip Barnaby &amp; Bruce Wilcox - 2020 CHPWH dev team</t>
  </si>
  <si>
    <t>TABLE T24RCHPWHCompressor</t>
  </si>
  <si>
    <t>CHPWHCompType</t>
  </si>
  <si>
    <t>OutputCap</t>
  </si>
  <si>
    <t>Colmac CxV-5</t>
  </si>
  <si>
    <t>Colmac CxA-10</t>
  </si>
  <si>
    <t>Colmac CxA-15</t>
  </si>
  <si>
    <t>Colmac CxA-20</t>
  </si>
  <si>
    <t>Colmac CxA-25</t>
  </si>
  <si>
    <t>Colmac CxA-30</t>
  </si>
  <si>
    <t>Nyle C25A</t>
  </si>
  <si>
    <t>Nyle C60A</t>
  </si>
  <si>
    <t>Nyle C90A</t>
  </si>
  <si>
    <t>Nyle C125A</t>
  </si>
  <si>
    <t>Nyle C185A</t>
  </si>
  <si>
    <t>Nyle C250A</t>
  </si>
  <si>
    <t>Nyle C60A-CWP</t>
  </si>
  <si>
    <t>Nyle C90A-CWP</t>
  </si>
  <si>
    <t>Nyle C125A-CWP</t>
  </si>
  <si>
    <t>Nyle C185A-CWP</t>
  </si>
  <si>
    <t>Nyle C250A-CWP</t>
  </si>
  <si>
    <t>Sanden GS3-45HPA-US</t>
  </si>
  <si>
    <t>TypeID</t>
  </si>
  <si>
    <t>Name</t>
  </si>
  <si>
    <t>CSE Simulation Compressor Types</t>
  </si>
  <si>
    <t>Nyle C125A-C</t>
  </si>
  <si>
    <t>Nyle C185A-C</t>
  </si>
  <si>
    <t>Nyle C250A-C</t>
  </si>
  <si>
    <t>Nyle C60A-C</t>
  </si>
  <si>
    <t>Nyle C90A-C</t>
  </si>
  <si>
    <t>Lochinvar AHP025-*-***N****</t>
  </si>
  <si>
    <t>Lochinvar AHP060-*-***N****</t>
  </si>
  <si>
    <t>Lochinvar AHP090-*-***N****</t>
  </si>
  <si>
    <t>Lochinvar AHP125-*-***N****</t>
  </si>
  <si>
    <t>Lochinvar AHP185-*-***N****</t>
  </si>
  <si>
    <t>Lochinvar AHP250-*-***N****</t>
  </si>
  <si>
    <t>A. O. Smith AHPA-125-*-***N****</t>
  </si>
  <si>
    <t>A. O. Smith AHPA-185-*-***N****</t>
  </si>
  <si>
    <t>A. O. Smith AHPA-250-*-***N****</t>
  </si>
  <si>
    <t>A. O. Smith AHPA-125-*-***C****</t>
  </si>
  <si>
    <t>A. O. Smith AHPA-185-*-***C****</t>
  </si>
  <si>
    <t>A. O. Smith AHPA-250-*-***C****</t>
  </si>
  <si>
    <t>State SHPA-125-*-***C****</t>
  </si>
  <si>
    <t>State SHPA-185-*-***C****</t>
  </si>
  <si>
    <t>State SHPA-250-*-***C****</t>
  </si>
  <si>
    <t>A. O. Smith AHPA-25-*-***N****</t>
  </si>
  <si>
    <t>A. O. Smith AHPA-60-*-***N****</t>
  </si>
  <si>
    <t>A. O. Smith AHPA-90-*-***N****</t>
  </si>
  <si>
    <t>State SHPA-25-*-***N****</t>
  </si>
  <si>
    <t>State SHPA-60-*-***N****</t>
  </si>
  <si>
    <t>State SHPA-90-*-***N****</t>
  </si>
  <si>
    <t>State SHPA-125-*-***N****</t>
  </si>
  <si>
    <t>State SHPA-185-*-***N****</t>
  </si>
  <si>
    <t>State SHPA-250-*-***N****</t>
  </si>
  <si>
    <t>Lochinvar AHP060-*-***C****</t>
  </si>
  <si>
    <t>Lochinvar AHP090-*-***C****</t>
  </si>
  <si>
    <t>Lochinvar AHP125-*-***C****</t>
  </si>
  <si>
    <t>Lochinvar AHP185-*-***C****</t>
  </si>
  <si>
    <t>Lochinvar AHP250-*-***C****</t>
  </si>
  <si>
    <t>A. O. Smith AHPA-60-*-***C****</t>
  </si>
  <si>
    <t>A. O. Smith AHPA-90-*-***C****</t>
  </si>
  <si>
    <t>State SHPA-60-*-***C****</t>
  </si>
  <si>
    <t>State SHPA-90-*-***C****</t>
  </si>
  <si>
    <t>old name</t>
  </si>
  <si>
    <t>new name</t>
  </si>
  <si>
    <t>*</t>
  </si>
  <si>
    <t>ERROR</t>
  </si>
  <si>
    <t>ENDTABLE</t>
  </si>
  <si>
    <t>CHPWHCompType - numeric value that maps to DHWSys:CHPWHCompType</t>
  </si>
  <si>
    <t>OutputCap - output heating capacity @ ambient 40 deg F</t>
  </si>
  <si>
    <t>generic</t>
  </si>
  <si>
    <t>6/22/21 - SAC - added 'generic' 5, 11, 20, 26, 40 &amp; 45 kW compressor types</t>
  </si>
  <si>
    <t>Colmac CxA-10 (MP)</t>
  </si>
  <si>
    <t>Colmac CxA-15 (MP)</t>
  </si>
  <si>
    <t>Colmac CxA-20 (MP)</t>
  </si>
  <si>
    <t>Colmac CxA-25 (MP)</t>
  </si>
  <si>
    <t>Colmac CxA-30 (MP)</t>
  </si>
  <si>
    <t>Colmac CxV-5 (MP)</t>
  </si>
  <si>
    <t>Rheem HPHD-135VNU (vertical MP)</t>
  </si>
  <si>
    <t>Rheem HPHD-60HNU (horiz MP)</t>
  </si>
  <si>
    <t>Rheem HPHD-60VNU (vertical MP)</t>
  </si>
  <si>
    <t>Rheem HPHD-135HNU (horiz MP)</t>
  </si>
  <si>
    <t>multi pass additions - SAC 01/18/22</t>
  </si>
  <si>
    <t>Colmac CxA-10 (MP, 21kW cap @ 40F)</t>
  </si>
  <si>
    <t>Colmac CxA-15 (MP, 29kW cap @ 40F)</t>
  </si>
  <si>
    <t>Colmac CxA-20 (MP, 41kW cap @ 40F)</t>
  </si>
  <si>
    <t>Colmac CxA-25 (MP, 50kW cap @ 40F)</t>
  </si>
  <si>
    <t>Colmac CxA-30 (MP, 58kW cap @ 40F)</t>
  </si>
  <si>
    <t>Rheem HPHD-135VNU (vertical MP, 30kW cap @ 45F)</t>
  </si>
  <si>
    <t>Colmac CxV-5 (MP, 14kW cap @ 40F)</t>
  </si>
  <si>
    <t>Rheem HPHD-135HNU (horiz MP, 30kW cap @ 45F)</t>
  </si>
  <si>
    <t>Rheem HPHD-60HNU (horiz MP, 12kW cap @ 45F)</t>
  </si>
  <si>
    <t>Rheem HPHD-60VNU (vertical MP, 12kW cap @ 45F)</t>
  </si>
  <si>
    <t>01/18/22 - SAC - added multi pass compressor types</t>
  </si>
  <si>
    <t>02/03/22 - SAC - updated Colmac CxV-5 compressor OutputCap from 10 to 14 kW</t>
  </si>
  <si>
    <t>more multi pass options - SAC 02/23/22</t>
  </si>
  <si>
    <t>Nyle C60A  (MP)</t>
  </si>
  <si>
    <t>Nyle C90A  (MP)</t>
  </si>
  <si>
    <t>Nyle C125A  (MP)</t>
  </si>
  <si>
    <t>Nyle C185A  (MP)</t>
  </si>
  <si>
    <t>Nyle C250A  (MP)</t>
  </si>
  <si>
    <t>Nyle C60A-CWP  (MP)</t>
  </si>
  <si>
    <t>Nyle C90A-CWP  (MP)</t>
  </si>
  <si>
    <t>Nyle C125A-CWP  (MP)</t>
  </si>
  <si>
    <t>Nyle C185A-CWP  (MP)</t>
  </si>
  <si>
    <t>Nyle C250A-CWP  (MP)</t>
  </si>
  <si>
    <t xml:space="preserve">Nyle C60A  (MP, 11kw cap @ 40F)   </t>
  </si>
  <si>
    <t>Nyle C90A  (MP, 20kw cap @ 40F)</t>
  </si>
  <si>
    <t>Nyle C125A  (MP, 26kw cap @ 40F)</t>
  </si>
  <si>
    <t>Nyle C185A  (MP, 41kw cap @ 40F)</t>
  </si>
  <si>
    <t>Nyle C250A  (MP, 46kw cap @ 40F)</t>
  </si>
  <si>
    <t>Nyle C60A-C  (MP, 11kw cap @ 40F)</t>
  </si>
  <si>
    <t>Nyle C90A-C  (MP, 20kw cap @ 40F)</t>
  </si>
  <si>
    <t>Nyle C125A-C  (MP, 26kw cap @ 40F)</t>
  </si>
  <si>
    <t>Nyle C185A-C  (MP, 41kw cap @ 40F)</t>
  </si>
  <si>
    <t>Nyle C250A-C  (MP, 46kw cap @ 40F)</t>
  </si>
  <si>
    <t>Lochinvar AHP060-*-***N****  (MP, 11kw cap @ 40F)</t>
  </si>
  <si>
    <t>Lochinvar AHP090-*-***N****  (MP, 20kw cap @ 40F)</t>
  </si>
  <si>
    <t>Lochinvar AHP125-*-***N****  (MP, 26kw cap @ 40F)</t>
  </si>
  <si>
    <t>Lochinvar AHP185-*-***N****  (MP, 41kw cap @ 40F)</t>
  </si>
  <si>
    <t>Lochinvar AHP250-*-***N****  (MP, 46kw cap @ 40F)</t>
  </si>
  <si>
    <t>A. O. Smith AHPA-60-*-***N****  (MP, 11kw cap @ 40F)</t>
  </si>
  <si>
    <t>A. O. Smith AHPA-90-*-***N****  (MP, 20kw cap @ 40F)</t>
  </si>
  <si>
    <t>A. O. Smith AHPA-125-*-***N****  (MP, 26kw cap @ 40F)</t>
  </si>
  <si>
    <t>A. O. Smith AHPA-185-*-***N****  (MP, 41kw cap @ 40F)</t>
  </si>
  <si>
    <t>A. O. Smith AHPA-250-*-***N****  (MP, 46kw cap @ 40F)</t>
  </si>
  <si>
    <t>State SHPA-60-*-***N****  (MP, 11kw cap @ 40F)</t>
  </si>
  <si>
    <t>State SHPA-90-*-***N****  (MP, 20kw cap @ 40F)</t>
  </si>
  <si>
    <t>State SHPA-125-*-***N****  (MP, 26kw cap @ 40F)</t>
  </si>
  <si>
    <t>State SHPA-185-*-***N****  (MP, 41kw cap @ 40F)</t>
  </si>
  <si>
    <t>State SHPA-250-*-***N****  (MP, 46kw cap @ 40F)</t>
  </si>
  <si>
    <t>Lochinvar AHP060-*-***C****  (MP, 11kw cap @ 40F)</t>
  </si>
  <si>
    <t>Lochinvar AHP090-*-***C****  (MP, 20kw cap @ 40F)</t>
  </si>
  <si>
    <t>Lochinvar AHP125-*-***C****  (MP, 26kw cap @ 40F)</t>
  </si>
  <si>
    <t>Lochinvar AHP185-*-***C****  (MP, 41kw cap @ 40F)</t>
  </si>
  <si>
    <t>Lochinvar AHP250-*-***C****  (MP, 46kw cap @ 40F)</t>
  </si>
  <si>
    <t>A. O. Smith AHPA-60-*-***C****  (MP, 11kw cap @ 40F)</t>
  </si>
  <si>
    <t>A. O. Smith AHPA-90-*-***C****  (MP, 20kw cap @ 40F)</t>
  </si>
  <si>
    <t>A. O. Smith AHPA-125-*-***C****  (MP, 26kw cap @ 40F)</t>
  </si>
  <si>
    <t>A. O. Smith AHPA-185-*-***C****  (MP, 41kw cap @ 40F)</t>
  </si>
  <si>
    <t>A. O. Smith AHPA-250-*-***C****  (MP, 46kw cap @ 40F)</t>
  </si>
  <si>
    <t>State SHPA-60-*-***C****  (MP, 11kw cap @ 40F)</t>
  </si>
  <si>
    <t>State SHPA-90-*-***C****  (MP, 20kw cap @ 40F)</t>
  </si>
  <si>
    <t>State SHPA-125-*-***C****  (MP, 26kw cap @ 40F)</t>
  </si>
  <si>
    <t>State SHPA-185-*-***C****  (MP, 41kw cap @ 40F)</t>
  </si>
  <si>
    <t>State SHPA-250-*-***C****  (MP, 46kw cap @ 40F)</t>
  </si>
  <si>
    <t>02/23/22 - SAC - added Nyle multi pass compressor types</t>
  </si>
  <si>
    <t>MITSUBISHI_QAHV_N136TAU_HPB_SP</t>
  </si>
  <si>
    <t>SAC 12/18/24</t>
  </si>
  <si>
    <t>Mitsubishi QAHV-N136TAU-HPB</t>
  </si>
  <si>
    <t>12/18/24 - SAC - added new compressor type: Mitsubishi QAHV-N136TAU-HPB  (40kW cap @ 40F)</t>
  </si>
  <si>
    <t>12/18/24 - 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</si>
</sst>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4" xfId="0" applyFont="1" applyBorder="1"/>
    <xf numFmtId="0" fontId="0" fillId="0" borderId="10" xfId="0" applyBorder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2" xfId="0" applyBorder="1"/>
    <xf numFmtId="0" fontId="0" fillId="3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61AC-8F54-43FE-9249-2CA51C7B791C}">
  <dimension ref="A1:L132"/>
  <sheetViews>
    <sheetView tabSelected="1" topLeftCell="A19" zoomScaleNormal="100" workbookViewId="0">
      <selection activeCell="J24" sqref="J24"/>
    </sheetView>
  </sheetViews>
  <sheetFormatPr defaultRowHeight="15" x14ac:dyDescent="0.25"/>
  <cols>
    <col min="1" max="1" width="3.5703125" customWidth="1"/>
    <col min="2" max="2" width="5.5703125" customWidth="1"/>
    <col min="3" max="3" width="17.42578125" customWidth="1"/>
    <col min="4" max="4" width="12.85546875" customWidth="1"/>
    <col min="5" max="5" width="2.85546875" customWidth="1"/>
    <col min="6" max="6" width="31.5703125" bestFit="1" customWidth="1"/>
    <col min="7" max="7" width="49.7109375" customWidth="1"/>
    <col min="8" max="8" width="4.28515625" customWidth="1"/>
    <col min="10" max="10" width="35.85546875" customWidth="1"/>
    <col min="11" max="11" width="10.570312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 t="s">
        <v>0</v>
      </c>
      <c r="B2" t="s">
        <v>7</v>
      </c>
    </row>
    <row r="3" spans="1:11" x14ac:dyDescent="0.25">
      <c r="A3" t="s">
        <v>0</v>
      </c>
      <c r="B3" t="s">
        <v>2</v>
      </c>
      <c r="D3" t="s">
        <v>160</v>
      </c>
    </row>
    <row r="4" spans="1:11" x14ac:dyDescent="0.25">
      <c r="A4" t="s">
        <v>0</v>
      </c>
    </row>
    <row r="5" spans="1:11" x14ac:dyDescent="0.25">
      <c r="A5" t="s">
        <v>0</v>
      </c>
      <c r="B5" t="s">
        <v>3</v>
      </c>
      <c r="D5" t="s">
        <v>9</v>
      </c>
    </row>
    <row r="6" spans="1:11" x14ac:dyDescent="0.25">
      <c r="A6" t="s">
        <v>0</v>
      </c>
    </row>
    <row r="7" spans="1:11" x14ac:dyDescent="0.25">
      <c r="A7" t="s">
        <v>0</v>
      </c>
      <c r="B7" t="s">
        <v>4</v>
      </c>
      <c r="D7" t="s">
        <v>159</v>
      </c>
    </row>
    <row r="8" spans="1:11" x14ac:dyDescent="0.25">
      <c r="A8" t="s">
        <v>0</v>
      </c>
      <c r="D8" t="s">
        <v>155</v>
      </c>
    </row>
    <row r="9" spans="1:11" x14ac:dyDescent="0.25">
      <c r="A9" t="s">
        <v>0</v>
      </c>
      <c r="D9" t="s">
        <v>103</v>
      </c>
    </row>
    <row r="10" spans="1:11" x14ac:dyDescent="0.25">
      <c r="A10" t="s">
        <v>0</v>
      </c>
      <c r="D10" t="s">
        <v>102</v>
      </c>
    </row>
    <row r="11" spans="1:11" x14ac:dyDescent="0.25">
      <c r="A11" t="s">
        <v>0</v>
      </c>
      <c r="D11" t="s">
        <v>80</v>
      </c>
    </row>
    <row r="12" spans="1:11" x14ac:dyDescent="0.25">
      <c r="A12" t="s">
        <v>0</v>
      </c>
      <c r="D12" t="s">
        <v>8</v>
      </c>
    </row>
    <row r="13" spans="1:11" x14ac:dyDescent="0.25">
      <c r="A13" t="s">
        <v>0</v>
      </c>
    </row>
    <row r="14" spans="1:11" x14ac:dyDescent="0.25">
      <c r="A14" t="s">
        <v>0</v>
      </c>
      <c r="B14" t="s">
        <v>5</v>
      </c>
      <c r="I14" s="13" t="s">
        <v>33</v>
      </c>
      <c r="J14" s="6"/>
      <c r="K14" s="7"/>
    </row>
    <row r="15" spans="1:11" x14ac:dyDescent="0.25">
      <c r="A15" t="s">
        <v>0</v>
      </c>
      <c r="C15" s="1">
        <v>1</v>
      </c>
      <c r="D15" t="s">
        <v>77</v>
      </c>
      <c r="I15" s="10" t="s">
        <v>31</v>
      </c>
      <c r="J15" s="11" t="s">
        <v>32</v>
      </c>
      <c r="K15" s="14" t="s">
        <v>12</v>
      </c>
    </row>
    <row r="16" spans="1:11" x14ac:dyDescent="0.25">
      <c r="A16" t="s">
        <v>0</v>
      </c>
      <c r="C16" s="1"/>
      <c r="I16" s="8">
        <v>48</v>
      </c>
      <c r="J16" t="s">
        <v>13</v>
      </c>
      <c r="K16" s="24">
        <v>14</v>
      </c>
    </row>
    <row r="17" spans="1:11" x14ac:dyDescent="0.25">
      <c r="A17" t="s">
        <v>0</v>
      </c>
      <c r="B17" t="s">
        <v>6</v>
      </c>
      <c r="C17" s="1"/>
      <c r="I17" s="8">
        <v>49</v>
      </c>
      <c r="J17" t="s">
        <v>14</v>
      </c>
      <c r="K17" s="9">
        <v>21</v>
      </c>
    </row>
    <row r="18" spans="1:11" x14ac:dyDescent="0.25">
      <c r="A18" t="s">
        <v>0</v>
      </c>
      <c r="C18" s="1">
        <v>1</v>
      </c>
      <c r="D18" t="s">
        <v>78</v>
      </c>
      <c r="I18" s="8">
        <v>50</v>
      </c>
      <c r="J18" t="s">
        <v>15</v>
      </c>
      <c r="K18" s="9">
        <v>29</v>
      </c>
    </row>
    <row r="19" spans="1:11" x14ac:dyDescent="0.25">
      <c r="A19" t="s">
        <v>0</v>
      </c>
      <c r="C19" s="1"/>
      <c r="I19" s="8">
        <v>45</v>
      </c>
      <c r="J19" t="s">
        <v>16</v>
      </c>
      <c r="K19" s="9">
        <v>41</v>
      </c>
    </row>
    <row r="20" spans="1:11" x14ac:dyDescent="0.25">
      <c r="A20" t="s">
        <v>0</v>
      </c>
      <c r="C20" s="1"/>
      <c r="D20" s="1"/>
      <c r="I20" s="8">
        <v>51</v>
      </c>
      <c r="J20" t="s">
        <v>17</v>
      </c>
      <c r="K20" s="9">
        <v>49</v>
      </c>
    </row>
    <row r="21" spans="1:11" x14ac:dyDescent="0.25">
      <c r="B21" t="s">
        <v>10</v>
      </c>
      <c r="D21" s="2"/>
      <c r="I21" s="8">
        <v>52</v>
      </c>
      <c r="J21" t="s">
        <v>18</v>
      </c>
      <c r="K21" s="9">
        <v>57</v>
      </c>
    </row>
    <row r="22" spans="1:11" x14ac:dyDescent="0.25">
      <c r="C22" s="3" t="s">
        <v>11</v>
      </c>
      <c r="D22" s="4" t="s">
        <v>12</v>
      </c>
      <c r="E22" s="5"/>
      <c r="F22" s="3" t="s">
        <v>72</v>
      </c>
      <c r="G22" s="3" t="s">
        <v>73</v>
      </c>
      <c r="I22" s="8">
        <v>53</v>
      </c>
      <c r="J22" t="s">
        <v>19</v>
      </c>
      <c r="K22" s="9">
        <v>5</v>
      </c>
    </row>
    <row r="23" spans="1:11" x14ac:dyDescent="0.25">
      <c r="C23" s="1">
        <v>48</v>
      </c>
      <c r="D23" s="20">
        <f>VLOOKUP( MOD(C23,100), $I$16:$K$52, 3, FALSE )</f>
        <v>14</v>
      </c>
      <c r="E23" s="15" t="s">
        <v>0</v>
      </c>
      <c r="F23" t="s">
        <v>13</v>
      </c>
      <c r="G23" t="str">
        <f xml:space="preserve"> F23 &amp; "  (" &amp; D23 &amp; "kW cap @ 40F)"</f>
        <v>Colmac CxV-5  (14kW cap @ 40F)</v>
      </c>
      <c r="I23" s="8">
        <v>54</v>
      </c>
      <c r="J23" t="s">
        <v>20</v>
      </c>
      <c r="K23" s="9">
        <v>11</v>
      </c>
    </row>
    <row r="24" spans="1:11" x14ac:dyDescent="0.25">
      <c r="C24" s="1">
        <v>49</v>
      </c>
      <c r="D24" s="8">
        <f>VLOOKUP( MOD(C24,100), $I$16:$K$52, 3, FALSE )</f>
        <v>21</v>
      </c>
      <c r="E24" s="15" t="s">
        <v>0</v>
      </c>
      <c r="F24" t="s">
        <v>14</v>
      </c>
      <c r="G24" t="str">
        <f t="shared" ref="G24:G40" si="0" xml:space="preserve"> F24 &amp; "  (" &amp; D24 &amp; "kW cap @ 40F)"</f>
        <v>Colmac CxA-10  (21kW cap @ 40F)</v>
      </c>
      <c r="I24" s="8">
        <v>55</v>
      </c>
      <c r="J24" t="s">
        <v>21</v>
      </c>
      <c r="K24" s="9">
        <v>20</v>
      </c>
    </row>
    <row r="25" spans="1:11" x14ac:dyDescent="0.25">
      <c r="C25" s="1">
        <v>50</v>
      </c>
      <c r="D25" s="8">
        <f>VLOOKUP( MOD(C25,100), $I$16:$K$52, 3, FALSE )</f>
        <v>29</v>
      </c>
      <c r="E25" s="15" t="s">
        <v>0</v>
      </c>
      <c r="F25" t="s">
        <v>15</v>
      </c>
      <c r="G25" t="str">
        <f t="shared" si="0"/>
        <v>Colmac CxA-15  (29kW cap @ 40F)</v>
      </c>
      <c r="I25" s="8">
        <v>56</v>
      </c>
      <c r="J25" t="s">
        <v>22</v>
      </c>
      <c r="K25" s="9">
        <v>26</v>
      </c>
    </row>
    <row r="26" spans="1:11" x14ac:dyDescent="0.25">
      <c r="C26" s="1">
        <v>45</v>
      </c>
      <c r="D26" s="8">
        <f>VLOOKUP( MOD(C26,100), $I$16:$K$52, 3, FALSE )</f>
        <v>41</v>
      </c>
      <c r="E26" s="15" t="s">
        <v>0</v>
      </c>
      <c r="F26" t="s">
        <v>16</v>
      </c>
      <c r="G26" t="str">
        <f t="shared" si="0"/>
        <v>Colmac CxA-20  (41kW cap @ 40F)</v>
      </c>
      <c r="I26" s="8">
        <v>46</v>
      </c>
      <c r="J26" t="s">
        <v>23</v>
      </c>
      <c r="K26" s="9">
        <v>40</v>
      </c>
    </row>
    <row r="27" spans="1:11" x14ac:dyDescent="0.25">
      <c r="C27" s="1">
        <v>51</v>
      </c>
      <c r="D27" s="8">
        <f>VLOOKUP( MOD(C27,100), $I$16:$K$52, 3, FALSE )</f>
        <v>49</v>
      </c>
      <c r="E27" s="15" t="s">
        <v>0</v>
      </c>
      <c r="F27" t="s">
        <v>17</v>
      </c>
      <c r="G27" t="str">
        <f t="shared" si="0"/>
        <v>Colmac CxA-25  (49kW cap @ 40F)</v>
      </c>
      <c r="I27" s="8">
        <v>47</v>
      </c>
      <c r="J27" t="s">
        <v>24</v>
      </c>
      <c r="K27" s="9">
        <v>45</v>
      </c>
    </row>
    <row r="28" spans="1:11" x14ac:dyDescent="0.25">
      <c r="C28" s="1">
        <v>52</v>
      </c>
      <c r="D28" s="8">
        <f>VLOOKUP( MOD(C28,100), $I$16:$K$52, 3, FALSE )</f>
        <v>57</v>
      </c>
      <c r="E28" s="15" t="s">
        <v>0</v>
      </c>
      <c r="F28" t="s">
        <v>18</v>
      </c>
      <c r="G28" t="str">
        <f t="shared" si="0"/>
        <v>Colmac CxA-30  (57kW cap @ 40F)</v>
      </c>
      <c r="I28" s="8">
        <v>67</v>
      </c>
      <c r="J28" t="s">
        <v>25</v>
      </c>
      <c r="K28" s="9">
        <v>11</v>
      </c>
    </row>
    <row r="29" spans="1:11" x14ac:dyDescent="0.25">
      <c r="C29" s="1">
        <v>53</v>
      </c>
      <c r="D29" s="8">
        <f>VLOOKUP( MOD(C29,100), $I$16:$K$52, 3, FALSE )</f>
        <v>5</v>
      </c>
      <c r="E29" s="15" t="s">
        <v>0</v>
      </c>
      <c r="F29" t="s">
        <v>19</v>
      </c>
      <c r="G29" t="str">
        <f t="shared" si="0"/>
        <v>Nyle C25A  (5kW cap @ 40F)</v>
      </c>
      <c r="I29" s="8">
        <v>68</v>
      </c>
      <c r="J29" t="s">
        <v>26</v>
      </c>
      <c r="K29" s="9">
        <v>20</v>
      </c>
    </row>
    <row r="30" spans="1:11" x14ac:dyDescent="0.25">
      <c r="C30" s="1">
        <v>54</v>
      </c>
      <c r="D30" s="8">
        <f>VLOOKUP( MOD(C30,100), $I$16:$K$52, 3, FALSE )</f>
        <v>11</v>
      </c>
      <c r="E30" s="15" t="s">
        <v>0</v>
      </c>
      <c r="F30" t="s">
        <v>20</v>
      </c>
      <c r="G30" t="str">
        <f t="shared" si="0"/>
        <v>Nyle C60A  (11kW cap @ 40F)</v>
      </c>
      <c r="I30" s="8">
        <v>69</v>
      </c>
      <c r="J30" t="s">
        <v>27</v>
      </c>
      <c r="K30" s="9">
        <v>26</v>
      </c>
    </row>
    <row r="31" spans="1:11" x14ac:dyDescent="0.25">
      <c r="C31" s="1">
        <v>55</v>
      </c>
      <c r="D31" s="8">
        <f>VLOOKUP( MOD(C31,100), $I$16:$K$52, 3, FALSE )</f>
        <v>20</v>
      </c>
      <c r="E31" s="15" t="s">
        <v>0</v>
      </c>
      <c r="F31" t="s">
        <v>21</v>
      </c>
      <c r="G31" t="str">
        <f t="shared" si="0"/>
        <v>Nyle C90A  (20kW cap @ 40F)</v>
      </c>
      <c r="I31" s="8">
        <v>70</v>
      </c>
      <c r="J31" t="s">
        <v>28</v>
      </c>
      <c r="K31" s="9">
        <v>40</v>
      </c>
    </row>
    <row r="32" spans="1:11" x14ac:dyDescent="0.25">
      <c r="C32" s="1">
        <v>56</v>
      </c>
      <c r="D32" s="8">
        <f>VLOOKUP( MOD(C32,100), $I$16:$K$52, 3, FALSE )</f>
        <v>26</v>
      </c>
      <c r="E32" s="15" t="s">
        <v>0</v>
      </c>
      <c r="F32" t="s">
        <v>22</v>
      </c>
      <c r="G32" t="str">
        <f t="shared" si="0"/>
        <v>Nyle C125A  (26kW cap @ 40F)</v>
      </c>
      <c r="I32" s="8">
        <v>71</v>
      </c>
      <c r="J32" t="s">
        <v>29</v>
      </c>
      <c r="K32" s="9">
        <v>45</v>
      </c>
    </row>
    <row r="33" spans="3:11" x14ac:dyDescent="0.25">
      <c r="C33" s="1">
        <v>46</v>
      </c>
      <c r="D33" s="8">
        <f>VLOOKUP( MOD(C33,100), $I$16:$K$52, 3, FALSE )</f>
        <v>40</v>
      </c>
      <c r="E33" s="15" t="s">
        <v>0</v>
      </c>
      <c r="F33" t="s">
        <v>23</v>
      </c>
      <c r="G33" t="str">
        <f t="shared" si="0"/>
        <v>Nyle C185A  (40kW cap @ 40F)</v>
      </c>
      <c r="I33" s="8">
        <v>57</v>
      </c>
      <c r="J33" t="s">
        <v>30</v>
      </c>
      <c r="K33" s="9">
        <v>4</v>
      </c>
    </row>
    <row r="34" spans="3:11" x14ac:dyDescent="0.25">
      <c r="C34" s="1">
        <v>47</v>
      </c>
      <c r="D34" s="8">
        <f>VLOOKUP( MOD(C34,100), $I$16:$K$52, 3, FALSE )</f>
        <v>45</v>
      </c>
      <c r="E34" s="15" t="s">
        <v>0</v>
      </c>
      <c r="F34" t="s">
        <v>24</v>
      </c>
      <c r="G34" t="str">
        <f t="shared" si="0"/>
        <v>Nyle C250A  (45kW cap @ 40F)</v>
      </c>
      <c r="I34" s="8">
        <v>5</v>
      </c>
      <c r="J34" t="s">
        <v>105</v>
      </c>
      <c r="K34" s="9">
        <v>11</v>
      </c>
    </row>
    <row r="35" spans="3:11" x14ac:dyDescent="0.25">
      <c r="C35" s="1">
        <v>67</v>
      </c>
      <c r="D35" s="8">
        <f>VLOOKUP( MOD(C35,100), $I$16:$K$52, 3, FALSE )</f>
        <v>11</v>
      </c>
      <c r="E35" s="15" t="s">
        <v>0</v>
      </c>
      <c r="F35" t="s">
        <v>37</v>
      </c>
      <c r="G35" t="str">
        <f t="shared" si="0"/>
        <v>Nyle C60A-C  (11kW cap @ 40F)</v>
      </c>
      <c r="I35" s="8">
        <v>6</v>
      </c>
      <c r="J35" t="s">
        <v>106</v>
      </c>
      <c r="K35" s="9">
        <v>20</v>
      </c>
    </row>
    <row r="36" spans="3:11" x14ac:dyDescent="0.25">
      <c r="C36" s="1">
        <v>68</v>
      </c>
      <c r="D36" s="8">
        <f>VLOOKUP( MOD(C36,100), $I$16:$K$52, 3, FALSE )</f>
        <v>20</v>
      </c>
      <c r="E36" s="15" t="s">
        <v>0</v>
      </c>
      <c r="F36" t="s">
        <v>38</v>
      </c>
      <c r="G36" t="str">
        <f t="shared" si="0"/>
        <v>Nyle C90A-C  (20kW cap @ 40F)</v>
      </c>
      <c r="I36" s="8">
        <v>7</v>
      </c>
      <c r="J36" t="s">
        <v>107</v>
      </c>
      <c r="K36" s="9">
        <v>26</v>
      </c>
    </row>
    <row r="37" spans="3:11" x14ac:dyDescent="0.25">
      <c r="C37" s="1">
        <v>69</v>
      </c>
      <c r="D37" s="8">
        <f>VLOOKUP( MOD(C37,100), $I$16:$K$52, 3, FALSE )</f>
        <v>26</v>
      </c>
      <c r="E37" s="15" t="s">
        <v>0</v>
      </c>
      <c r="F37" t="s">
        <v>34</v>
      </c>
      <c r="G37" t="str">
        <f t="shared" si="0"/>
        <v>Nyle C125A-C  (26kW cap @ 40F)</v>
      </c>
      <c r="I37" s="8">
        <v>8</v>
      </c>
      <c r="J37" t="s">
        <v>108</v>
      </c>
      <c r="K37" s="9">
        <v>41</v>
      </c>
    </row>
    <row r="38" spans="3:11" x14ac:dyDescent="0.25">
      <c r="C38" s="1">
        <v>70</v>
      </c>
      <c r="D38" s="8">
        <f>VLOOKUP( MOD(C38,100), $I$16:$K$52, 3, FALSE )</f>
        <v>40</v>
      </c>
      <c r="E38" s="15" t="s">
        <v>0</v>
      </c>
      <c r="F38" t="s">
        <v>35</v>
      </c>
      <c r="G38" t="str">
        <f t="shared" si="0"/>
        <v>Nyle C185A-C  (40kW cap @ 40F)</v>
      </c>
      <c r="I38" s="8">
        <v>9</v>
      </c>
      <c r="J38" t="s">
        <v>109</v>
      </c>
      <c r="K38" s="9">
        <v>46</v>
      </c>
    </row>
    <row r="39" spans="3:11" x14ac:dyDescent="0.25">
      <c r="C39" s="1">
        <v>71</v>
      </c>
      <c r="D39" s="8">
        <f>VLOOKUP( MOD(C39,100), $I$16:$K$52, 3, FALSE )</f>
        <v>45</v>
      </c>
      <c r="E39" s="15" t="s">
        <v>0</v>
      </c>
      <c r="F39" t="s">
        <v>36</v>
      </c>
      <c r="G39" t="str">
        <f t="shared" si="0"/>
        <v>Nyle C250A-C  (45kW cap @ 40F)</v>
      </c>
      <c r="I39" s="8">
        <v>25</v>
      </c>
      <c r="J39" t="s">
        <v>110</v>
      </c>
      <c r="K39" s="9">
        <v>11</v>
      </c>
    </row>
    <row r="40" spans="3:11" x14ac:dyDescent="0.25">
      <c r="C40" s="1">
        <v>57</v>
      </c>
      <c r="D40" s="8">
        <f>VLOOKUP( MOD(C40,100), $I$16:$K$52, 3, FALSE )</f>
        <v>4</v>
      </c>
      <c r="E40" s="15" t="s">
        <v>0</v>
      </c>
      <c r="F40" t="s">
        <v>30</v>
      </c>
      <c r="G40" t="str">
        <f t="shared" si="0"/>
        <v>Sanden GS3-45HPA-US  (4kW cap @ 40F)</v>
      </c>
      <c r="I40" s="8">
        <v>26</v>
      </c>
      <c r="J40" t="s">
        <v>111</v>
      </c>
      <c r="K40" s="9">
        <v>20</v>
      </c>
    </row>
    <row r="41" spans="3:11" x14ac:dyDescent="0.25">
      <c r="C41" s="1">
        <v>10</v>
      </c>
      <c r="D41" s="8">
        <f>VLOOKUP( MOD(C41,100), $I$16:$K$52, 3, FALSE )</f>
        <v>40</v>
      </c>
      <c r="E41" s="15" t="s">
        <v>0</v>
      </c>
      <c r="F41" s="22" t="s">
        <v>158</v>
      </c>
      <c r="G41" s="22" t="str">
        <f t="shared" ref="G41:G132" si="1" xml:space="preserve"> F41 &amp; "  (" &amp; D41 &amp; "kW cap @ 40F)"</f>
        <v>Mitsubishi QAHV-N136TAU-HPB  (40kW cap @ 40F)</v>
      </c>
      <c r="I41" s="8">
        <v>27</v>
      </c>
      <c r="J41" t="s">
        <v>112</v>
      </c>
      <c r="K41" s="9">
        <v>26</v>
      </c>
    </row>
    <row r="42" spans="3:11" x14ac:dyDescent="0.25">
      <c r="C42" s="1">
        <v>153</v>
      </c>
      <c r="D42" s="8">
        <f>VLOOKUP( MOD(C42,100), $I$16:$K$52, 3, FALSE )</f>
        <v>5</v>
      </c>
      <c r="E42" s="15" t="s">
        <v>0</v>
      </c>
      <c r="F42" t="s">
        <v>39</v>
      </c>
      <c r="G42" t="str">
        <f t="shared" ref="G42:G132" si="2" xml:space="preserve"> F42 &amp; "  (" &amp; D42 &amp; "kW cap @ 40F)"</f>
        <v>Lochinvar AHP025-*-***N****  (5kW cap @ 40F)</v>
      </c>
      <c r="I42" s="8">
        <v>28</v>
      </c>
      <c r="J42" t="s">
        <v>113</v>
      </c>
      <c r="K42" s="9">
        <v>41</v>
      </c>
    </row>
    <row r="43" spans="3:11" x14ac:dyDescent="0.25">
      <c r="C43" s="1">
        <v>154</v>
      </c>
      <c r="D43" s="8">
        <f>VLOOKUP( MOD(C43,100), $I$16:$K$52, 3, FALSE )</f>
        <v>11</v>
      </c>
      <c r="E43" s="15" t="s">
        <v>0</v>
      </c>
      <c r="F43" t="s">
        <v>40</v>
      </c>
      <c r="G43" t="str">
        <f t="shared" ref="G43:G132" si="3" xml:space="preserve"> F43 &amp; "  (" &amp; D43 &amp; "kW cap @ 40F)"</f>
        <v>Lochinvar AHP060-*-***N****  (11kW cap @ 40F)</v>
      </c>
      <c r="I43" s="8">
        <v>29</v>
      </c>
      <c r="J43" t="s">
        <v>114</v>
      </c>
      <c r="K43" s="9">
        <v>46</v>
      </c>
    </row>
    <row r="44" spans="3:11" x14ac:dyDescent="0.25">
      <c r="C44" s="1">
        <v>155</v>
      </c>
      <c r="D44" s="8">
        <f>VLOOKUP( MOD(C44,100), $I$16:$K$52, 3, FALSE )</f>
        <v>20</v>
      </c>
      <c r="E44" s="15" t="s">
        <v>0</v>
      </c>
      <c r="F44" t="s">
        <v>41</v>
      </c>
      <c r="G44" t="str">
        <f t="shared" ref="G44:G132" si="4" xml:space="preserve"> F44 &amp; "  (" &amp; D44 &amp; "kW cap @ 40F)"</f>
        <v>Lochinvar AHP090-*-***N****  (20kW cap @ 40F)</v>
      </c>
      <c r="I44" s="8">
        <v>91</v>
      </c>
      <c r="J44" t="str">
        <f>"Generic-" &amp; K44</f>
        <v>Generic-5</v>
      </c>
      <c r="K44" s="9">
        <v>5</v>
      </c>
    </row>
    <row r="45" spans="3:11" x14ac:dyDescent="0.25">
      <c r="C45" s="1">
        <v>156</v>
      </c>
      <c r="D45" s="8">
        <f>VLOOKUP( MOD(C45,100), $I$16:$K$52, 3, FALSE )</f>
        <v>26</v>
      </c>
      <c r="E45" s="15" t="s">
        <v>0</v>
      </c>
      <c r="F45" t="s">
        <v>42</v>
      </c>
      <c r="G45" t="str">
        <f t="shared" ref="G45:G132" si="5" xml:space="preserve"> F45 &amp; "  (" &amp; D45 &amp; "kW cap @ 40F)"</f>
        <v>Lochinvar AHP125-*-***N****  (26kW cap @ 40F)</v>
      </c>
      <c r="I45" s="8">
        <v>92</v>
      </c>
      <c r="J45" t="str">
        <f t="shared" ref="J45:J49" si="6">"Generic-" &amp; K45</f>
        <v>Generic-11</v>
      </c>
      <c r="K45" s="9">
        <v>11</v>
      </c>
    </row>
    <row r="46" spans="3:11" x14ac:dyDescent="0.25">
      <c r="C46" s="1">
        <v>146</v>
      </c>
      <c r="D46" s="8">
        <f>VLOOKUP( MOD(C46,100), $I$16:$K$52, 3, FALSE )</f>
        <v>40</v>
      </c>
      <c r="E46" s="15" t="s">
        <v>0</v>
      </c>
      <c r="F46" t="s">
        <v>43</v>
      </c>
      <c r="G46" t="str">
        <f t="shared" ref="G46:G132" si="7" xml:space="preserve"> F46 &amp; "  (" &amp; D46 &amp; "kW cap @ 40F)"</f>
        <v>Lochinvar AHP185-*-***N****  (40kW cap @ 40F)</v>
      </c>
      <c r="I46" s="8">
        <v>93</v>
      </c>
      <c r="J46" t="str">
        <f t="shared" si="6"/>
        <v>Generic-20</v>
      </c>
      <c r="K46" s="9">
        <v>20</v>
      </c>
    </row>
    <row r="47" spans="3:11" x14ac:dyDescent="0.25">
      <c r="C47" s="1">
        <v>147</v>
      </c>
      <c r="D47" s="8">
        <f>VLOOKUP( MOD(C47,100), $I$16:$K$52, 3, FALSE )</f>
        <v>45</v>
      </c>
      <c r="E47" s="15" t="s">
        <v>0</v>
      </c>
      <c r="F47" t="s">
        <v>44</v>
      </c>
      <c r="G47" t="str">
        <f t="shared" ref="G47:G132" si="8" xml:space="preserve"> F47 &amp; "  (" &amp; D47 &amp; "kW cap @ 40F)"</f>
        <v>Lochinvar AHP250-*-***N****  (45kW cap @ 40F)</v>
      </c>
      <c r="I47" s="8">
        <v>94</v>
      </c>
      <c r="J47" t="str">
        <f t="shared" si="6"/>
        <v>Generic-26</v>
      </c>
      <c r="K47" s="9">
        <v>26</v>
      </c>
    </row>
    <row r="48" spans="3:11" x14ac:dyDescent="0.25">
      <c r="C48" s="1">
        <v>253</v>
      </c>
      <c r="D48" s="8">
        <f>VLOOKUP( MOD(C48,100), $I$16:$K$52, 3, FALSE )</f>
        <v>5</v>
      </c>
      <c r="E48" s="15" t="s">
        <v>0</v>
      </c>
      <c r="F48" t="s">
        <v>54</v>
      </c>
      <c r="G48" t="str">
        <f t="shared" ref="G48:G132" si="9" xml:space="preserve"> F48 &amp; "  (" &amp; D48 &amp; "kW cap @ 40F)"</f>
        <v>A. O. Smith AHPA-25-*-***N****  (5kW cap @ 40F)</v>
      </c>
      <c r="I48" s="8">
        <v>95</v>
      </c>
      <c r="J48" t="str">
        <f t="shared" si="6"/>
        <v>Generic-40</v>
      </c>
      <c r="K48" s="9">
        <v>40</v>
      </c>
    </row>
    <row r="49" spans="3:12" x14ac:dyDescent="0.25">
      <c r="C49" s="1">
        <v>254</v>
      </c>
      <c r="D49" s="8">
        <f>VLOOKUP( MOD(C49,100), $I$16:$K$52, 3, FALSE )</f>
        <v>11</v>
      </c>
      <c r="E49" s="15" t="s">
        <v>0</v>
      </c>
      <c r="F49" t="s">
        <v>55</v>
      </c>
      <c r="G49" t="str">
        <f t="shared" ref="G49:G132" si="10" xml:space="preserve"> F49 &amp; "  (" &amp; D49 &amp; "kW cap @ 40F)"</f>
        <v>A. O. Smith AHPA-60-*-***N****  (11kW cap @ 40F)</v>
      </c>
      <c r="I49" s="8">
        <v>96</v>
      </c>
      <c r="J49" t="str">
        <f t="shared" si="6"/>
        <v>Generic-45</v>
      </c>
      <c r="K49" s="9">
        <v>45</v>
      </c>
    </row>
    <row r="50" spans="3:12" x14ac:dyDescent="0.25">
      <c r="C50" s="1">
        <v>255</v>
      </c>
      <c r="D50" s="8">
        <f>VLOOKUP( MOD(C50,100), $I$16:$K$52, 3, FALSE )</f>
        <v>20</v>
      </c>
      <c r="E50" s="15" t="s">
        <v>0</v>
      </c>
      <c r="F50" t="s">
        <v>56</v>
      </c>
      <c r="G50" t="str">
        <f t="shared" ref="G50:G132" si="11" xml:space="preserve"> F50 &amp; "  (" &amp; D50 &amp; "kW cap @ 40F)"</f>
        <v>A. O. Smith AHPA-90-*-***N****  (20kW cap @ 40F)</v>
      </c>
      <c r="I50" s="23">
        <v>10</v>
      </c>
      <c r="J50" s="22" t="s">
        <v>156</v>
      </c>
      <c r="K50" s="19">
        <v>40</v>
      </c>
      <c r="L50" s="21" t="s">
        <v>157</v>
      </c>
    </row>
    <row r="51" spans="3:12" x14ac:dyDescent="0.25">
      <c r="C51" s="1">
        <v>256</v>
      </c>
      <c r="D51" s="8">
        <f>VLOOKUP( MOD(C51,100), $I$16:$K$52, 3, FALSE )</f>
        <v>26</v>
      </c>
      <c r="E51" s="15" t="s">
        <v>0</v>
      </c>
      <c r="F51" t="s">
        <v>45</v>
      </c>
      <c r="G51" t="str">
        <f t="shared" ref="G51:G132" si="12" xml:space="preserve"> F51 &amp; "  (" &amp; D51 &amp; "kW cap @ 40F)"</f>
        <v>A. O. Smith AHPA-125-*-***N****  (26kW cap @ 40F)</v>
      </c>
      <c r="I51" s="8"/>
      <c r="K51" s="9"/>
    </row>
    <row r="52" spans="3:12" x14ac:dyDescent="0.25">
      <c r="C52" s="1">
        <v>246</v>
      </c>
      <c r="D52" s="8">
        <f>VLOOKUP( MOD(C52,100), $I$16:$K$52, 3, FALSE )</f>
        <v>40</v>
      </c>
      <c r="E52" s="15" t="s">
        <v>0</v>
      </c>
      <c r="F52" t="s">
        <v>46</v>
      </c>
      <c r="G52" t="str">
        <f t="shared" ref="G52:G132" si="13" xml:space="preserve"> F52 &amp; "  (" &amp; D52 &amp; "kW cap @ 40F)"</f>
        <v>A. O. Smith AHPA-185-*-***N****  (40kW cap @ 40F)</v>
      </c>
      <c r="I52" s="10"/>
      <c r="J52" s="11"/>
      <c r="K52" s="12"/>
    </row>
    <row r="53" spans="3:12" x14ac:dyDescent="0.25">
      <c r="C53" s="1">
        <v>247</v>
      </c>
      <c r="D53" s="8">
        <f>VLOOKUP( MOD(C53,100), $I$16:$K$52, 3, FALSE )</f>
        <v>45</v>
      </c>
      <c r="E53" s="15" t="s">
        <v>0</v>
      </c>
      <c r="F53" t="s">
        <v>47</v>
      </c>
      <c r="G53" t="str">
        <f t="shared" ref="G53:G132" si="14" xml:space="preserve"> F53 &amp; "  (" &amp; D53 &amp; "kW cap @ 40F)"</f>
        <v>A. O. Smith AHPA-250-*-***N****  (45kW cap @ 40F)</v>
      </c>
    </row>
    <row r="54" spans="3:12" x14ac:dyDescent="0.25">
      <c r="C54" s="1">
        <v>353</v>
      </c>
      <c r="D54" s="8">
        <f>VLOOKUP( MOD(C54,100), $I$16:$K$52, 3, FALSE )</f>
        <v>5</v>
      </c>
      <c r="E54" s="15" t="s">
        <v>0</v>
      </c>
      <c r="F54" t="s">
        <v>57</v>
      </c>
      <c r="G54" t="str">
        <f t="shared" ref="G54:G132" si="15" xml:space="preserve"> F54 &amp; "  (" &amp; D54 &amp; "kW cap @ 40F)"</f>
        <v>State SHPA-25-*-***N****  (5kW cap @ 40F)</v>
      </c>
    </row>
    <row r="55" spans="3:12" x14ac:dyDescent="0.25">
      <c r="C55" s="1">
        <v>354</v>
      </c>
      <c r="D55" s="8">
        <f>VLOOKUP( MOD(C55,100), $I$16:$K$52, 3, FALSE )</f>
        <v>11</v>
      </c>
      <c r="E55" s="15" t="s">
        <v>0</v>
      </c>
      <c r="F55" t="s">
        <v>58</v>
      </c>
      <c r="G55" t="str">
        <f t="shared" ref="G55:G132" si="16" xml:space="preserve"> F55 &amp; "  (" &amp; D55 &amp; "kW cap @ 40F)"</f>
        <v>State SHPA-60-*-***N****  (11kW cap @ 40F)</v>
      </c>
    </row>
    <row r="56" spans="3:12" x14ac:dyDescent="0.25">
      <c r="C56" s="1">
        <v>355</v>
      </c>
      <c r="D56" s="8">
        <f>VLOOKUP( MOD(C56,100), $I$16:$K$52, 3, FALSE )</f>
        <v>20</v>
      </c>
      <c r="E56" s="15" t="s">
        <v>0</v>
      </c>
      <c r="F56" t="s">
        <v>59</v>
      </c>
      <c r="G56" t="str">
        <f t="shared" ref="G56:G132" si="17" xml:space="preserve"> F56 &amp; "  (" &amp; D56 &amp; "kW cap @ 40F)"</f>
        <v>State SHPA-90-*-***N****  (20kW cap @ 40F)</v>
      </c>
    </row>
    <row r="57" spans="3:12" x14ac:dyDescent="0.25">
      <c r="C57" s="1">
        <v>356</v>
      </c>
      <c r="D57" s="8">
        <f>VLOOKUP( MOD(C57,100), $I$16:$K$52, 3, FALSE )</f>
        <v>26</v>
      </c>
      <c r="E57" s="15" t="s">
        <v>0</v>
      </c>
      <c r="F57" t="s">
        <v>60</v>
      </c>
      <c r="G57" t="str">
        <f t="shared" ref="G57:G132" si="18" xml:space="preserve"> F57 &amp; "  (" &amp; D57 &amp; "kW cap @ 40F)"</f>
        <v>State SHPA-125-*-***N****  (26kW cap @ 40F)</v>
      </c>
    </row>
    <row r="58" spans="3:12" x14ac:dyDescent="0.25">
      <c r="C58" s="1">
        <v>346</v>
      </c>
      <c r="D58" s="8">
        <f>VLOOKUP( MOD(C58,100), $I$16:$K$52, 3, FALSE )</f>
        <v>40</v>
      </c>
      <c r="E58" s="15" t="s">
        <v>0</v>
      </c>
      <c r="F58" t="s">
        <v>61</v>
      </c>
      <c r="G58" t="str">
        <f t="shared" ref="G58:G132" si="19" xml:space="preserve"> F58 &amp; "  (" &amp; D58 &amp; "kW cap @ 40F)"</f>
        <v>State SHPA-185-*-***N****  (40kW cap @ 40F)</v>
      </c>
    </row>
    <row r="59" spans="3:12" x14ac:dyDescent="0.25">
      <c r="C59" s="1">
        <v>347</v>
      </c>
      <c r="D59" s="8">
        <f>VLOOKUP( MOD(C59,100), $I$16:$K$52, 3, FALSE )</f>
        <v>45</v>
      </c>
      <c r="E59" s="15" t="s">
        <v>0</v>
      </c>
      <c r="F59" t="s">
        <v>62</v>
      </c>
      <c r="G59" t="str">
        <f t="shared" ref="G59:G132" si="20" xml:space="preserve"> F59 &amp; "  (" &amp; D59 &amp; "kW cap @ 40F)"</f>
        <v>State SHPA-250-*-***N****  (45kW cap @ 40F)</v>
      </c>
    </row>
    <row r="60" spans="3:12" x14ac:dyDescent="0.25">
      <c r="C60" s="1">
        <v>167</v>
      </c>
      <c r="D60" s="8">
        <f>VLOOKUP( MOD(C60,100), $I$16:$K$52, 3, FALSE )</f>
        <v>11</v>
      </c>
      <c r="E60" s="15" t="s">
        <v>0</v>
      </c>
      <c r="F60" t="s">
        <v>63</v>
      </c>
      <c r="G60" t="str">
        <f t="shared" ref="G60:G132" si="21" xml:space="preserve"> F60 &amp; "  (" &amp; D60 &amp; "kW cap @ 40F)"</f>
        <v>Lochinvar AHP060-*-***C****  (11kW cap @ 40F)</v>
      </c>
    </row>
    <row r="61" spans="3:12" x14ac:dyDescent="0.25">
      <c r="C61" s="1">
        <v>168</v>
      </c>
      <c r="D61" s="8">
        <f>VLOOKUP( MOD(C61,100), $I$16:$K$52, 3, FALSE )</f>
        <v>20</v>
      </c>
      <c r="E61" s="15" t="s">
        <v>0</v>
      </c>
      <c r="F61" t="s">
        <v>64</v>
      </c>
      <c r="G61" t="str">
        <f t="shared" ref="G61:G132" si="22" xml:space="preserve"> F61 &amp; "  (" &amp; D61 &amp; "kW cap @ 40F)"</f>
        <v>Lochinvar AHP090-*-***C****  (20kW cap @ 40F)</v>
      </c>
    </row>
    <row r="62" spans="3:12" x14ac:dyDescent="0.25">
      <c r="C62" s="1">
        <v>169</v>
      </c>
      <c r="D62" s="8">
        <f>VLOOKUP( MOD(C62,100), $I$16:$K$52, 3, FALSE )</f>
        <v>26</v>
      </c>
      <c r="E62" s="15" t="s">
        <v>0</v>
      </c>
      <c r="F62" t="s">
        <v>65</v>
      </c>
      <c r="G62" t="str">
        <f t="shared" ref="G62:G132" si="23" xml:space="preserve"> F62 &amp; "  (" &amp; D62 &amp; "kW cap @ 40F)"</f>
        <v>Lochinvar AHP125-*-***C****  (26kW cap @ 40F)</v>
      </c>
    </row>
    <row r="63" spans="3:12" x14ac:dyDescent="0.25">
      <c r="C63" s="1">
        <v>170</v>
      </c>
      <c r="D63" s="8">
        <f>VLOOKUP( MOD(C63,100), $I$16:$K$52, 3, FALSE )</f>
        <v>40</v>
      </c>
      <c r="E63" s="15" t="s">
        <v>0</v>
      </c>
      <c r="F63" t="s">
        <v>66</v>
      </c>
      <c r="G63" t="str">
        <f t="shared" ref="G63:G132" si="24" xml:space="preserve"> F63 &amp; "  (" &amp; D63 &amp; "kW cap @ 40F)"</f>
        <v>Lochinvar AHP185-*-***C****  (40kW cap @ 40F)</v>
      </c>
    </row>
    <row r="64" spans="3:12" x14ac:dyDescent="0.25">
      <c r="C64" s="1">
        <v>171</v>
      </c>
      <c r="D64" s="8">
        <f>VLOOKUP( MOD(C64,100), $I$16:$K$52, 3, FALSE )</f>
        <v>45</v>
      </c>
      <c r="E64" s="15" t="s">
        <v>0</v>
      </c>
      <c r="F64" t="s">
        <v>67</v>
      </c>
      <c r="G64" t="str">
        <f t="shared" ref="G64:G132" si="25" xml:space="preserve"> F64 &amp; "  (" &amp; D64 &amp; "kW cap @ 40F)"</f>
        <v>Lochinvar AHP250-*-***C****  (45kW cap @ 40F)</v>
      </c>
    </row>
    <row r="65" spans="3:8" x14ac:dyDescent="0.25">
      <c r="C65" s="1">
        <v>267</v>
      </c>
      <c r="D65" s="8">
        <f>VLOOKUP( MOD(C65,100), $I$16:$K$52, 3, FALSE )</f>
        <v>11</v>
      </c>
      <c r="E65" s="15" t="s">
        <v>0</v>
      </c>
      <c r="F65" t="s">
        <v>68</v>
      </c>
      <c r="G65" t="str">
        <f t="shared" ref="G65:G132" si="26" xml:space="preserve"> F65 &amp; "  (" &amp; D65 &amp; "kW cap @ 40F)"</f>
        <v>A. O. Smith AHPA-60-*-***C****  (11kW cap @ 40F)</v>
      </c>
    </row>
    <row r="66" spans="3:8" x14ac:dyDescent="0.25">
      <c r="C66" s="1">
        <v>268</v>
      </c>
      <c r="D66" s="8">
        <f>VLOOKUP( MOD(C66,100), $I$16:$K$52, 3, FALSE )</f>
        <v>20</v>
      </c>
      <c r="E66" s="15" t="s">
        <v>0</v>
      </c>
      <c r="F66" t="s">
        <v>69</v>
      </c>
      <c r="G66" t="str">
        <f t="shared" ref="G66:G132" si="27" xml:space="preserve"> F66 &amp; "  (" &amp; D66 &amp; "kW cap @ 40F)"</f>
        <v>A. O. Smith AHPA-90-*-***C****  (20kW cap @ 40F)</v>
      </c>
    </row>
    <row r="67" spans="3:8" x14ac:dyDescent="0.25">
      <c r="C67" s="1">
        <v>269</v>
      </c>
      <c r="D67" s="8">
        <f>VLOOKUP( MOD(C67,100), $I$16:$K$52, 3, FALSE )</f>
        <v>26</v>
      </c>
      <c r="E67" s="15" t="s">
        <v>0</v>
      </c>
      <c r="F67" t="s">
        <v>48</v>
      </c>
      <c r="G67" t="str">
        <f t="shared" ref="G67:G132" si="28" xml:space="preserve"> F67 &amp; "  (" &amp; D67 &amp; "kW cap @ 40F)"</f>
        <v>A. O. Smith AHPA-125-*-***C****  (26kW cap @ 40F)</v>
      </c>
    </row>
    <row r="68" spans="3:8" x14ac:dyDescent="0.25">
      <c r="C68" s="1">
        <v>270</v>
      </c>
      <c r="D68" s="8">
        <f>VLOOKUP( MOD(C68,100), $I$16:$K$52, 3, FALSE )</f>
        <v>40</v>
      </c>
      <c r="E68" s="15" t="s">
        <v>0</v>
      </c>
      <c r="F68" t="s">
        <v>49</v>
      </c>
      <c r="G68" t="str">
        <f t="shared" ref="G68:G132" si="29" xml:space="preserve"> F68 &amp; "  (" &amp; D68 &amp; "kW cap @ 40F)"</f>
        <v>A. O. Smith AHPA-185-*-***C****  (40kW cap @ 40F)</v>
      </c>
    </row>
    <row r="69" spans="3:8" x14ac:dyDescent="0.25">
      <c r="C69" s="1">
        <v>271</v>
      </c>
      <c r="D69" s="8">
        <f>VLOOKUP( MOD(C69,100), $I$16:$K$52, 3, FALSE )</f>
        <v>45</v>
      </c>
      <c r="E69" s="15" t="s">
        <v>0</v>
      </c>
      <c r="F69" t="s">
        <v>50</v>
      </c>
      <c r="G69" t="str">
        <f t="shared" ref="G69:G132" si="30" xml:space="preserve"> F69 &amp; "  (" &amp; D69 &amp; "kW cap @ 40F)"</f>
        <v>A. O. Smith AHPA-250-*-***C****  (45kW cap @ 40F)</v>
      </c>
    </row>
    <row r="70" spans="3:8" x14ac:dyDescent="0.25">
      <c r="C70" s="1">
        <v>367</v>
      </c>
      <c r="D70" s="8">
        <f>VLOOKUP( MOD(C70,100), $I$16:$K$52, 3, FALSE )</f>
        <v>11</v>
      </c>
      <c r="E70" s="15" t="s">
        <v>0</v>
      </c>
      <c r="F70" t="s">
        <v>70</v>
      </c>
      <c r="G70" t="str">
        <f t="shared" si="30"/>
        <v>State SHPA-60-*-***C****  (11kW cap @ 40F)</v>
      </c>
    </row>
    <row r="71" spans="3:8" x14ac:dyDescent="0.25">
      <c r="C71" s="1">
        <v>368</v>
      </c>
      <c r="D71" s="8">
        <f>VLOOKUP( MOD(C71,100), $I$16:$K$52, 3, FALSE )</f>
        <v>20</v>
      </c>
      <c r="E71" s="15" t="s">
        <v>0</v>
      </c>
      <c r="F71" t="s">
        <v>71</v>
      </c>
      <c r="G71" t="str">
        <f t="shared" si="30"/>
        <v>State SHPA-90-*-***C****  (20kW cap @ 40F)</v>
      </c>
    </row>
    <row r="72" spans="3:8" x14ac:dyDescent="0.25">
      <c r="C72" s="1">
        <v>369</v>
      </c>
      <c r="D72" s="8">
        <f>VLOOKUP( MOD(C72,100), $I$16:$K$52, 3, FALSE )</f>
        <v>26</v>
      </c>
      <c r="E72" s="15" t="s">
        <v>0</v>
      </c>
      <c r="F72" t="s">
        <v>51</v>
      </c>
      <c r="G72" t="str">
        <f t="shared" si="30"/>
        <v>State SHPA-125-*-***C****  (26kW cap @ 40F)</v>
      </c>
    </row>
    <row r="73" spans="3:8" x14ac:dyDescent="0.25">
      <c r="C73" s="1">
        <v>370</v>
      </c>
      <c r="D73" s="8">
        <f>VLOOKUP( MOD(C73,100), $I$16:$K$52, 3, FALSE )</f>
        <v>40</v>
      </c>
      <c r="E73" s="15" t="s">
        <v>0</v>
      </c>
      <c r="F73" t="s">
        <v>52</v>
      </c>
      <c r="G73" t="str">
        <f t="shared" si="30"/>
        <v>State SHPA-185-*-***C****  (40kW cap @ 40F)</v>
      </c>
    </row>
    <row r="74" spans="3:8" x14ac:dyDescent="0.25">
      <c r="C74" s="1">
        <v>371</v>
      </c>
      <c r="D74" s="8">
        <f>VLOOKUP( MOD(C74,100), $I$16:$K$52, 3, FALSE )</f>
        <v>45</v>
      </c>
      <c r="E74" s="15" t="s">
        <v>0</v>
      </c>
      <c r="F74" t="s">
        <v>53</v>
      </c>
      <c r="G74" t="str">
        <f t="shared" si="30"/>
        <v>State SHPA-250-*-***C****  (45kW cap @ 40F)</v>
      </c>
    </row>
    <row r="75" spans="3:8" x14ac:dyDescent="0.25">
      <c r="C75" s="1">
        <v>77</v>
      </c>
      <c r="D75" s="8">
        <v>14</v>
      </c>
      <c r="E75" s="15" t="s">
        <v>0</v>
      </c>
      <c r="F75" s="18" t="s">
        <v>86</v>
      </c>
      <c r="G75" s="18" t="s">
        <v>98</v>
      </c>
      <c r="H75" s="18" t="s">
        <v>91</v>
      </c>
    </row>
    <row r="76" spans="3:8" x14ac:dyDescent="0.25">
      <c r="C76" s="1">
        <v>78</v>
      </c>
      <c r="D76" s="8">
        <v>21</v>
      </c>
      <c r="E76" s="15" t="s">
        <v>0</v>
      </c>
      <c r="F76" t="s">
        <v>81</v>
      </c>
      <c r="G76" t="s">
        <v>92</v>
      </c>
    </row>
    <row r="77" spans="3:8" x14ac:dyDescent="0.25">
      <c r="C77" s="1">
        <v>79</v>
      </c>
      <c r="D77" s="8">
        <v>29</v>
      </c>
      <c r="E77" s="15" t="s">
        <v>0</v>
      </c>
      <c r="F77" t="s">
        <v>82</v>
      </c>
      <c r="G77" t="s">
        <v>93</v>
      </c>
    </row>
    <row r="78" spans="3:8" x14ac:dyDescent="0.25">
      <c r="C78" s="1">
        <v>80</v>
      </c>
      <c r="D78" s="8">
        <v>41</v>
      </c>
      <c r="E78" s="15" t="s">
        <v>0</v>
      </c>
      <c r="F78" t="s">
        <v>83</v>
      </c>
      <c r="G78" t="s">
        <v>94</v>
      </c>
    </row>
    <row r="79" spans="3:8" x14ac:dyDescent="0.25">
      <c r="C79" s="1">
        <v>81</v>
      </c>
      <c r="D79" s="8">
        <v>50</v>
      </c>
      <c r="E79" s="15" t="s">
        <v>0</v>
      </c>
      <c r="F79" t="s">
        <v>84</v>
      </c>
      <c r="G79" t="s">
        <v>95</v>
      </c>
    </row>
    <row r="80" spans="3:8" x14ac:dyDescent="0.25">
      <c r="C80" s="1">
        <v>82</v>
      </c>
      <c r="D80" s="8">
        <v>58</v>
      </c>
      <c r="E80" s="15" t="s">
        <v>0</v>
      </c>
      <c r="F80" t="s">
        <v>85</v>
      </c>
      <c r="G80" t="s">
        <v>96</v>
      </c>
    </row>
    <row r="81" spans="3:8" x14ac:dyDescent="0.25">
      <c r="C81" s="1">
        <v>83</v>
      </c>
      <c r="D81" s="8">
        <v>12</v>
      </c>
      <c r="E81" s="15" t="s">
        <v>0</v>
      </c>
      <c r="F81" t="s">
        <v>88</v>
      </c>
      <c r="G81" t="s">
        <v>100</v>
      </c>
    </row>
    <row r="82" spans="3:8" x14ac:dyDescent="0.25">
      <c r="C82" s="1">
        <v>84</v>
      </c>
      <c r="D82" s="8">
        <v>12</v>
      </c>
      <c r="E82" s="15" t="s">
        <v>0</v>
      </c>
      <c r="F82" t="s">
        <v>89</v>
      </c>
      <c r="G82" t="s">
        <v>101</v>
      </c>
    </row>
    <row r="83" spans="3:8" x14ac:dyDescent="0.25">
      <c r="C83" s="1">
        <v>85</v>
      </c>
      <c r="D83" s="8">
        <v>30</v>
      </c>
      <c r="E83" s="15" t="s">
        <v>0</v>
      </c>
      <c r="F83" t="s">
        <v>90</v>
      </c>
      <c r="G83" t="s">
        <v>99</v>
      </c>
    </row>
    <row r="84" spans="3:8" x14ac:dyDescent="0.25">
      <c r="C84" s="1">
        <v>86</v>
      </c>
      <c r="D84" s="8">
        <v>30</v>
      </c>
      <c r="E84" s="15" t="s">
        <v>0</v>
      </c>
      <c r="F84" s="3" t="s">
        <v>87</v>
      </c>
      <c r="G84" s="3" t="s">
        <v>97</v>
      </c>
    </row>
    <row r="85" spans="3:8" x14ac:dyDescent="0.25">
      <c r="C85" s="1">
        <v>5</v>
      </c>
      <c r="D85" s="8">
        <f>VLOOKUP( MOD(C85,100), $I$16:$K$52, 3, FALSE )</f>
        <v>11</v>
      </c>
      <c r="E85" s="15" t="s">
        <v>0</v>
      </c>
      <c r="G85" t="s">
        <v>115</v>
      </c>
      <c r="H85" t="s">
        <v>104</v>
      </c>
    </row>
    <row r="86" spans="3:8" x14ac:dyDescent="0.25">
      <c r="C86" s="1">
        <v>6</v>
      </c>
      <c r="D86" s="8">
        <f>VLOOKUP( MOD(C86,100), $I$16:$K$52, 3, FALSE )</f>
        <v>20</v>
      </c>
      <c r="E86" s="15" t="s">
        <v>0</v>
      </c>
      <c r="G86" t="s">
        <v>116</v>
      </c>
    </row>
    <row r="87" spans="3:8" x14ac:dyDescent="0.25">
      <c r="C87" s="1">
        <v>7</v>
      </c>
      <c r="D87" s="8">
        <f>VLOOKUP( MOD(C87,100), $I$16:$K$52, 3, FALSE )</f>
        <v>26</v>
      </c>
      <c r="E87" s="15" t="s">
        <v>0</v>
      </c>
      <c r="G87" t="s">
        <v>117</v>
      </c>
    </row>
    <row r="88" spans="3:8" x14ac:dyDescent="0.25">
      <c r="C88" s="1">
        <v>8</v>
      </c>
      <c r="D88" s="8">
        <f>VLOOKUP( MOD(C88,100), $I$16:$K$52, 3, FALSE )</f>
        <v>41</v>
      </c>
      <c r="E88" s="15" t="s">
        <v>0</v>
      </c>
      <c r="G88" t="s">
        <v>118</v>
      </c>
    </row>
    <row r="89" spans="3:8" x14ac:dyDescent="0.25">
      <c r="C89" s="1">
        <v>9</v>
      </c>
      <c r="D89" s="8">
        <f>VLOOKUP( MOD(C89,100), $I$16:$K$52, 3, FALSE )</f>
        <v>46</v>
      </c>
      <c r="E89" s="15" t="s">
        <v>0</v>
      </c>
      <c r="G89" t="s">
        <v>119</v>
      </c>
    </row>
    <row r="90" spans="3:8" x14ac:dyDescent="0.25">
      <c r="C90" s="1">
        <v>25</v>
      </c>
      <c r="D90" s="8">
        <f>VLOOKUP( MOD(C90,100), $I$16:$K$52, 3, FALSE )</f>
        <v>11</v>
      </c>
      <c r="E90" s="15" t="s">
        <v>0</v>
      </c>
      <c r="G90" t="s">
        <v>120</v>
      </c>
    </row>
    <row r="91" spans="3:8" x14ac:dyDescent="0.25">
      <c r="C91" s="1">
        <v>26</v>
      </c>
      <c r="D91" s="8">
        <f>VLOOKUP( MOD(C91,100), $I$16:$K$52, 3, FALSE )</f>
        <v>20</v>
      </c>
      <c r="E91" s="15" t="s">
        <v>0</v>
      </c>
      <c r="G91" t="s">
        <v>121</v>
      </c>
    </row>
    <row r="92" spans="3:8" x14ac:dyDescent="0.25">
      <c r="C92" s="1">
        <v>27</v>
      </c>
      <c r="D92" s="8">
        <f>VLOOKUP( MOD(C92,100), $I$16:$K$52, 3, FALSE )</f>
        <v>26</v>
      </c>
      <c r="E92" s="15" t="s">
        <v>0</v>
      </c>
      <c r="G92" t="s">
        <v>122</v>
      </c>
    </row>
    <row r="93" spans="3:8" x14ac:dyDescent="0.25">
      <c r="C93" s="1">
        <v>28</v>
      </c>
      <c r="D93" s="8">
        <f>VLOOKUP( MOD(C93,100), $I$16:$K$52, 3, FALSE )</f>
        <v>41</v>
      </c>
      <c r="E93" s="15" t="s">
        <v>0</v>
      </c>
      <c r="G93" t="s">
        <v>123</v>
      </c>
    </row>
    <row r="94" spans="3:8" x14ac:dyDescent="0.25">
      <c r="C94" s="1">
        <v>29</v>
      </c>
      <c r="D94" s="8">
        <f>VLOOKUP( MOD(C94,100), $I$16:$K$52, 3, FALSE )</f>
        <v>46</v>
      </c>
      <c r="E94" s="15" t="s">
        <v>0</v>
      </c>
      <c r="G94" t="s">
        <v>124</v>
      </c>
    </row>
    <row r="95" spans="3:8" x14ac:dyDescent="0.25">
      <c r="C95" s="1">
        <v>105</v>
      </c>
      <c r="D95" s="8">
        <f>VLOOKUP( MOD(C95,100), $I$16:$K$52, 3, FALSE )</f>
        <v>11</v>
      </c>
      <c r="E95" s="15" t="s">
        <v>0</v>
      </c>
      <c r="G95" t="s">
        <v>125</v>
      </c>
    </row>
    <row r="96" spans="3:8" x14ac:dyDescent="0.25">
      <c r="C96" s="1">
        <v>106</v>
      </c>
      <c r="D96" s="8">
        <f>VLOOKUP( MOD(C96,100), $I$16:$K$52, 3, FALSE )</f>
        <v>20</v>
      </c>
      <c r="E96" s="15" t="s">
        <v>0</v>
      </c>
      <c r="G96" t="s">
        <v>126</v>
      </c>
    </row>
    <row r="97" spans="3:7" x14ac:dyDescent="0.25">
      <c r="C97" s="1">
        <v>107</v>
      </c>
      <c r="D97" s="8">
        <f>VLOOKUP( MOD(C97,100), $I$16:$K$52, 3, FALSE )</f>
        <v>26</v>
      </c>
      <c r="E97" s="15" t="s">
        <v>0</v>
      </c>
      <c r="G97" t="s">
        <v>127</v>
      </c>
    </row>
    <row r="98" spans="3:7" x14ac:dyDescent="0.25">
      <c r="C98" s="1">
        <v>108</v>
      </c>
      <c r="D98" s="8">
        <f>VLOOKUP( MOD(C98,100), $I$16:$K$52, 3, FALSE )</f>
        <v>41</v>
      </c>
      <c r="E98" s="15" t="s">
        <v>0</v>
      </c>
      <c r="G98" t="s">
        <v>128</v>
      </c>
    </row>
    <row r="99" spans="3:7" x14ac:dyDescent="0.25">
      <c r="C99" s="1">
        <v>109</v>
      </c>
      <c r="D99" s="8">
        <f>VLOOKUP( MOD(C99,100), $I$16:$K$52, 3, FALSE )</f>
        <v>46</v>
      </c>
      <c r="E99" s="15" t="s">
        <v>0</v>
      </c>
      <c r="G99" t="s">
        <v>129</v>
      </c>
    </row>
    <row r="100" spans="3:7" x14ac:dyDescent="0.25">
      <c r="C100" s="1">
        <v>205</v>
      </c>
      <c r="D100" s="8">
        <f>VLOOKUP( MOD(C100,100), $I$16:$K$52, 3, FALSE )</f>
        <v>11</v>
      </c>
      <c r="E100" s="15" t="s">
        <v>0</v>
      </c>
      <c r="G100" t="s">
        <v>130</v>
      </c>
    </row>
    <row r="101" spans="3:7" x14ac:dyDescent="0.25">
      <c r="C101" s="1">
        <v>206</v>
      </c>
      <c r="D101" s="8">
        <f>VLOOKUP( MOD(C101,100), $I$16:$K$52, 3, FALSE )</f>
        <v>20</v>
      </c>
      <c r="E101" s="15" t="s">
        <v>0</v>
      </c>
      <c r="G101" t="s">
        <v>131</v>
      </c>
    </row>
    <row r="102" spans="3:7" x14ac:dyDescent="0.25">
      <c r="C102" s="1">
        <v>207</v>
      </c>
      <c r="D102" s="8">
        <f>VLOOKUP( MOD(C102,100), $I$16:$K$52, 3, FALSE )</f>
        <v>26</v>
      </c>
      <c r="E102" s="15" t="s">
        <v>0</v>
      </c>
      <c r="G102" t="s">
        <v>132</v>
      </c>
    </row>
    <row r="103" spans="3:7" x14ac:dyDescent="0.25">
      <c r="C103" s="1">
        <v>208</v>
      </c>
      <c r="D103" s="8">
        <f>VLOOKUP( MOD(C103,100), $I$16:$K$52, 3, FALSE )</f>
        <v>41</v>
      </c>
      <c r="E103" s="15" t="s">
        <v>0</v>
      </c>
      <c r="G103" t="s">
        <v>133</v>
      </c>
    </row>
    <row r="104" spans="3:7" x14ac:dyDescent="0.25">
      <c r="C104" s="1">
        <v>209</v>
      </c>
      <c r="D104" s="8">
        <f>VLOOKUP( MOD(C104,100), $I$16:$K$52, 3, FALSE )</f>
        <v>46</v>
      </c>
      <c r="E104" s="15" t="s">
        <v>0</v>
      </c>
      <c r="G104" t="s">
        <v>134</v>
      </c>
    </row>
    <row r="105" spans="3:7" x14ac:dyDescent="0.25">
      <c r="C105" s="1">
        <v>305</v>
      </c>
      <c r="D105" s="8">
        <f>VLOOKUP( MOD(C105,100), $I$16:$K$52, 3, FALSE )</f>
        <v>11</v>
      </c>
      <c r="E105" s="15" t="s">
        <v>0</v>
      </c>
      <c r="G105" t="s">
        <v>135</v>
      </c>
    </row>
    <row r="106" spans="3:7" x14ac:dyDescent="0.25">
      <c r="C106" s="1">
        <v>306</v>
      </c>
      <c r="D106" s="8">
        <f>VLOOKUP( MOD(C106,100), $I$16:$K$52, 3, FALSE )</f>
        <v>20</v>
      </c>
      <c r="E106" s="15" t="s">
        <v>0</v>
      </c>
      <c r="G106" t="s">
        <v>136</v>
      </c>
    </row>
    <row r="107" spans="3:7" x14ac:dyDescent="0.25">
      <c r="C107" s="1">
        <v>307</v>
      </c>
      <c r="D107" s="8">
        <f>VLOOKUP( MOD(C107,100), $I$16:$K$52, 3, FALSE )</f>
        <v>26</v>
      </c>
      <c r="E107" s="15" t="s">
        <v>0</v>
      </c>
      <c r="G107" t="s">
        <v>137</v>
      </c>
    </row>
    <row r="108" spans="3:7" x14ac:dyDescent="0.25">
      <c r="C108" s="1">
        <v>308</v>
      </c>
      <c r="D108" s="8">
        <f>VLOOKUP( MOD(C108,100), $I$16:$K$52, 3, FALSE )</f>
        <v>41</v>
      </c>
      <c r="E108" s="15" t="s">
        <v>0</v>
      </c>
      <c r="G108" t="s">
        <v>138</v>
      </c>
    </row>
    <row r="109" spans="3:7" x14ac:dyDescent="0.25">
      <c r="C109" s="1">
        <v>309</v>
      </c>
      <c r="D109" s="8">
        <f>VLOOKUP( MOD(C109,100), $I$16:$K$52, 3, FALSE )</f>
        <v>46</v>
      </c>
      <c r="E109" s="15" t="s">
        <v>0</v>
      </c>
      <c r="G109" t="s">
        <v>139</v>
      </c>
    </row>
    <row r="110" spans="3:7" x14ac:dyDescent="0.25">
      <c r="C110" s="1">
        <v>125</v>
      </c>
      <c r="D110" s="8">
        <f>VLOOKUP( MOD(C110,100), $I$16:$K$52, 3, FALSE )</f>
        <v>11</v>
      </c>
      <c r="E110" s="15" t="s">
        <v>0</v>
      </c>
      <c r="G110" t="s">
        <v>140</v>
      </c>
    </row>
    <row r="111" spans="3:7" x14ac:dyDescent="0.25">
      <c r="C111" s="1">
        <v>126</v>
      </c>
      <c r="D111" s="8">
        <f>VLOOKUP( MOD(C111,100), $I$16:$K$52, 3, FALSE )</f>
        <v>20</v>
      </c>
      <c r="E111" s="15" t="s">
        <v>0</v>
      </c>
      <c r="G111" t="s">
        <v>141</v>
      </c>
    </row>
    <row r="112" spans="3:7" x14ac:dyDescent="0.25">
      <c r="C112" s="1">
        <v>127</v>
      </c>
      <c r="D112" s="8">
        <f>VLOOKUP( MOD(C112,100), $I$16:$K$52, 3, FALSE )</f>
        <v>26</v>
      </c>
      <c r="E112" s="15" t="s">
        <v>0</v>
      </c>
      <c r="G112" t="s">
        <v>142</v>
      </c>
    </row>
    <row r="113" spans="3:8" x14ac:dyDescent="0.25">
      <c r="C113" s="1">
        <v>128</v>
      </c>
      <c r="D113" s="8">
        <f>VLOOKUP( MOD(C113,100), $I$16:$K$52, 3, FALSE )</f>
        <v>41</v>
      </c>
      <c r="E113" s="15" t="s">
        <v>0</v>
      </c>
      <c r="G113" t="s">
        <v>143</v>
      </c>
    </row>
    <row r="114" spans="3:8" x14ac:dyDescent="0.25">
      <c r="C114" s="1">
        <v>129</v>
      </c>
      <c r="D114" s="8">
        <f>VLOOKUP( MOD(C114,100), $I$16:$K$52, 3, FALSE )</f>
        <v>46</v>
      </c>
      <c r="E114" s="15" t="s">
        <v>0</v>
      </c>
      <c r="G114" t="s">
        <v>144</v>
      </c>
    </row>
    <row r="115" spans="3:8" x14ac:dyDescent="0.25">
      <c r="C115" s="1">
        <v>225</v>
      </c>
      <c r="D115" s="8">
        <f>VLOOKUP( MOD(C115,100), $I$16:$K$52, 3, FALSE )</f>
        <v>11</v>
      </c>
      <c r="E115" s="15" t="s">
        <v>0</v>
      </c>
      <c r="G115" t="s">
        <v>145</v>
      </c>
    </row>
    <row r="116" spans="3:8" x14ac:dyDescent="0.25">
      <c r="C116" s="1">
        <v>226</v>
      </c>
      <c r="D116" s="8">
        <f>VLOOKUP( MOD(C116,100), $I$16:$K$52, 3, FALSE )</f>
        <v>20</v>
      </c>
      <c r="E116" s="15" t="s">
        <v>0</v>
      </c>
      <c r="G116" t="s">
        <v>146</v>
      </c>
    </row>
    <row r="117" spans="3:8" x14ac:dyDescent="0.25">
      <c r="C117" s="1">
        <v>227</v>
      </c>
      <c r="D117" s="8">
        <f>VLOOKUP( MOD(C117,100), $I$16:$K$52, 3, FALSE )</f>
        <v>26</v>
      </c>
      <c r="E117" s="15" t="s">
        <v>0</v>
      </c>
      <c r="G117" t="s">
        <v>147</v>
      </c>
    </row>
    <row r="118" spans="3:8" x14ac:dyDescent="0.25">
      <c r="C118" s="1">
        <v>228</v>
      </c>
      <c r="D118" s="8">
        <f>VLOOKUP( MOD(C118,100), $I$16:$K$52, 3, FALSE )</f>
        <v>41</v>
      </c>
      <c r="E118" s="15" t="s">
        <v>0</v>
      </c>
      <c r="G118" t="s">
        <v>148</v>
      </c>
    </row>
    <row r="119" spans="3:8" x14ac:dyDescent="0.25">
      <c r="C119" s="1">
        <v>229</v>
      </c>
      <c r="D119" s="8">
        <f>VLOOKUP( MOD(C119,100), $I$16:$K$52, 3, FALSE )</f>
        <v>46</v>
      </c>
      <c r="E119" s="15" t="s">
        <v>0</v>
      </c>
      <c r="G119" t="s">
        <v>149</v>
      </c>
    </row>
    <row r="120" spans="3:8" x14ac:dyDescent="0.25">
      <c r="C120" s="1">
        <v>325</v>
      </c>
      <c r="D120" s="8">
        <f>VLOOKUP( MOD(C120,100), $I$16:$K$52, 3, FALSE )</f>
        <v>11</v>
      </c>
      <c r="E120" s="15" t="s">
        <v>0</v>
      </c>
      <c r="G120" t="s">
        <v>150</v>
      </c>
    </row>
    <row r="121" spans="3:8" x14ac:dyDescent="0.25">
      <c r="C121" s="1">
        <v>326</v>
      </c>
      <c r="D121" s="8">
        <f>VLOOKUP( MOD(C121,100), $I$16:$K$52, 3, FALSE )</f>
        <v>20</v>
      </c>
      <c r="E121" s="15" t="s">
        <v>0</v>
      </c>
      <c r="G121" t="s">
        <v>151</v>
      </c>
    </row>
    <row r="122" spans="3:8" x14ac:dyDescent="0.25">
      <c r="C122" s="1">
        <v>327</v>
      </c>
      <c r="D122" s="8">
        <f>VLOOKUP( MOD(C122,100), $I$16:$K$52, 3, FALSE )</f>
        <v>26</v>
      </c>
      <c r="E122" s="15" t="s">
        <v>0</v>
      </c>
      <c r="G122" t="s">
        <v>152</v>
      </c>
    </row>
    <row r="123" spans="3:8" x14ac:dyDescent="0.25">
      <c r="C123" s="1">
        <v>328</v>
      </c>
      <c r="D123" s="8">
        <f>VLOOKUP( MOD(C123,100), $I$16:$K$52, 3, FALSE )</f>
        <v>41</v>
      </c>
      <c r="E123" s="15" t="s">
        <v>0</v>
      </c>
      <c r="G123" t="s">
        <v>153</v>
      </c>
    </row>
    <row r="124" spans="3:8" x14ac:dyDescent="0.25">
      <c r="C124" s="1">
        <v>329</v>
      </c>
      <c r="D124" s="8">
        <f>VLOOKUP( MOD(C124,100), $I$16:$K$52, 3, FALSE )</f>
        <v>46</v>
      </c>
      <c r="E124" s="15" t="s">
        <v>0</v>
      </c>
      <c r="G124" t="s">
        <v>154</v>
      </c>
    </row>
    <row r="125" spans="3:8" x14ac:dyDescent="0.25">
      <c r="C125" s="1">
        <v>991</v>
      </c>
      <c r="D125" s="8">
        <f>VLOOKUP( MOD(C125,100), $I$16:$K$52, 3, FALSE )</f>
        <v>5</v>
      </c>
      <c r="E125" s="15" t="s">
        <v>0</v>
      </c>
      <c r="F125" s="18" t="s">
        <v>79</v>
      </c>
      <c r="G125" s="18" t="str">
        <f t="shared" ref="G125:G132" si="31" xml:space="preserve"> F125 &amp; "  (" &amp; D125 &amp; "kW cap @ 40F)"</f>
        <v>generic  (5kW cap @ 40F)</v>
      </c>
      <c r="H125" s="18"/>
    </row>
    <row r="126" spans="3:8" x14ac:dyDescent="0.25">
      <c r="C126" s="1">
        <v>992</v>
      </c>
      <c r="D126" s="8">
        <f>VLOOKUP( MOD(C126,100), $I$16:$K$52, 3, FALSE )</f>
        <v>11</v>
      </c>
      <c r="E126" s="15" t="s">
        <v>0</v>
      </c>
      <c r="F126" t="s">
        <v>79</v>
      </c>
      <c r="G126" t="str">
        <f t="shared" si="31"/>
        <v>generic  (11kW cap @ 40F)</v>
      </c>
    </row>
    <row r="127" spans="3:8" x14ac:dyDescent="0.25">
      <c r="C127" s="1">
        <v>993</v>
      </c>
      <c r="D127" s="8">
        <f>VLOOKUP( MOD(C127,100), $I$16:$K$52, 3, FALSE )</f>
        <v>20</v>
      </c>
      <c r="E127" s="15" t="s">
        <v>0</v>
      </c>
      <c r="F127" t="s">
        <v>79</v>
      </c>
      <c r="G127" t="str">
        <f t="shared" si="31"/>
        <v>generic  (20kW cap @ 40F)</v>
      </c>
    </row>
    <row r="128" spans="3:8" x14ac:dyDescent="0.25">
      <c r="C128" s="1">
        <v>994</v>
      </c>
      <c r="D128" s="8">
        <f>VLOOKUP( MOD(C128,100), $I$16:$K$52, 3, FALSE )</f>
        <v>26</v>
      </c>
      <c r="E128" s="15" t="s">
        <v>0</v>
      </c>
      <c r="F128" t="s">
        <v>79</v>
      </c>
      <c r="G128" t="str">
        <f t="shared" si="31"/>
        <v>generic  (26kW cap @ 40F)</v>
      </c>
    </row>
    <row r="129" spans="2:7" x14ac:dyDescent="0.25">
      <c r="C129" s="1">
        <v>995</v>
      </c>
      <c r="D129" s="8">
        <f>VLOOKUP( MOD(C129,100), $I$16:$K$52, 3, FALSE )</f>
        <v>40</v>
      </c>
      <c r="E129" s="15" t="s">
        <v>0</v>
      </c>
      <c r="F129" t="s">
        <v>79</v>
      </c>
      <c r="G129" t="str">
        <f t="shared" si="31"/>
        <v>generic  (40kW cap @ 40F)</v>
      </c>
    </row>
    <row r="130" spans="2:7" x14ac:dyDescent="0.25">
      <c r="C130" s="1">
        <v>996</v>
      </c>
      <c r="D130" s="8">
        <f>VLOOKUP( MOD(C130,100), $I$16:$K$52, 3, FALSE )</f>
        <v>45</v>
      </c>
      <c r="E130" s="15" t="s">
        <v>0</v>
      </c>
      <c r="F130" t="s">
        <v>79</v>
      </c>
      <c r="G130" t="str">
        <f t="shared" si="31"/>
        <v>generic  (45kW cap @ 40F)</v>
      </c>
    </row>
    <row r="131" spans="2:7" x14ac:dyDescent="0.25">
      <c r="C131" s="16" t="s">
        <v>74</v>
      </c>
      <c r="D131" s="17">
        <v>0</v>
      </c>
      <c r="E131" s="15" t="s">
        <v>0</v>
      </c>
      <c r="F131" t="s">
        <v>75</v>
      </c>
    </row>
    <row r="132" spans="2:7" x14ac:dyDescent="0.25">
      <c r="B132" t="s">
        <v>76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2020-08-31T17:32:48Z</dcterms:created>
  <dcterms:modified xsi:type="dcterms:W3CDTF">2024-12-19T17:08:01Z</dcterms:modified>
</cp:coreProperties>
</file>